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5" yWindow="225" windowWidth="7410" windowHeight="7965" tabRatio="601" activeTab="4"/>
  </bookViews>
  <sheets>
    <sheet name="kfi" sheetId="1" r:id="rId1"/>
    <sheet name="CIS" sheetId="2" r:id="rId2"/>
    <sheet name="CBS" sheetId="3" r:id="rId3"/>
    <sheet name="CCIE" sheetId="4" r:id="rId4"/>
    <sheet name="CCF" sheetId="5" r:id="rId5"/>
  </sheets>
  <externalReferences>
    <externalReference r:id="rId8"/>
    <externalReference r:id="rId9"/>
  </externalReferences>
  <definedNames>
    <definedName name="_xlnm.Print_Area" localSheetId="2">'CBS'!$A$1:$E$45</definedName>
    <definedName name="_xlnm.Print_Area" localSheetId="4">'CCF'!$A$1:$F$56</definedName>
    <definedName name="_xlnm.Print_Area" localSheetId="3">'CCIE'!$A$4:$H$68</definedName>
    <definedName name="_xlnm.Print_Area" localSheetId="1">'CIS'!$A$1:$J$52</definedName>
    <definedName name="_xlnm.Print_Area" localSheetId="0">'kfi'!$A$1:$G$45</definedName>
  </definedNames>
  <calcPr fullCalcOnLoad="1"/>
</workbook>
</file>

<file path=xl/comments1.xml><?xml version="1.0" encoding="utf-8"?>
<comments xmlns="http://schemas.openxmlformats.org/spreadsheetml/2006/main">
  <authors>
    <author>LO CHOK WOEN</author>
  </authors>
  <commentList>
    <comment ref="B39" authorId="0">
      <text>
        <r>
          <rPr>
            <b/>
            <sz val="8"/>
            <rFont val="Tahoma"/>
            <family val="0"/>
          </rPr>
          <t>LO CHOK WOEN:</t>
        </r>
        <r>
          <rPr>
            <sz val="8"/>
            <rFont val="Tahoma"/>
            <family val="0"/>
          </rPr>
          <t xml:space="preserve">
Formulas in white font in the event it is required again.</t>
        </r>
      </text>
    </comment>
  </commentList>
</comments>
</file>

<file path=xl/sharedStrings.xml><?xml version="1.0" encoding="utf-8"?>
<sst xmlns="http://schemas.openxmlformats.org/spreadsheetml/2006/main" count="251" uniqueCount="161">
  <si>
    <t>FCW HOLDINGS BERHAD</t>
  </si>
  <si>
    <t>(Company No. : 3116 K )</t>
  </si>
  <si>
    <t>Summary of Key Financial Information for the period ended 31 DEC 2007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</si>
  <si>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</si>
  <si>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</si>
  <si>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</si>
  <si>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</si>
  <si>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</si>
  <si>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Corresponding Period</t>
  </si>
  <si>
    <t>31/12/2007</t>
  </si>
  <si>
    <t>31/12/2006</t>
  </si>
  <si>
    <t>RM'000</t>
  </si>
  <si>
    <t>Revenue</t>
  </si>
  <si>
    <t>Proposed/Declared dividend per share (sen)</t>
  </si>
  <si>
    <t>As At End Of Current Quarter</t>
  </si>
  <si>
    <t>As At Preceding Financial Year End</t>
  </si>
  <si>
    <t>Net  assets per share attributable to ordinary equity holders of the parent (RM)</t>
  </si>
  <si>
    <t xml:space="preserve"> </t>
  </si>
  <si>
    <t>ADDITIONAL INFORMATION</t>
  </si>
  <si>
    <t>Profit/(Loss) from operations</t>
  </si>
  <si>
    <t>Gross interest income</t>
  </si>
  <si>
    <t>Gross interest expense</t>
  </si>
  <si>
    <t>(Company No. : 3116 K)</t>
  </si>
  <si>
    <t>CONDENSED CONSOLIDATED INCOME STATEMENTS</t>
  </si>
  <si>
    <t>FOR THE QUARTER ENDED 31 DEC 2007</t>
  </si>
  <si>
    <t>(Unaudited)</t>
  </si>
  <si>
    <t>Q1'07</t>
  </si>
  <si>
    <t>Q2'07</t>
  </si>
  <si>
    <t>Q3'07</t>
  </si>
  <si>
    <t>Q3 Vs Q1</t>
  </si>
  <si>
    <t>Q3 Vs Q2</t>
  </si>
  <si>
    <t>FY 2007/08</t>
  </si>
  <si>
    <t>FY 2006/07</t>
  </si>
  <si>
    <t>Current</t>
  </si>
  <si>
    <t>Comparative</t>
  </si>
  <si>
    <t>Quarter</t>
  </si>
  <si>
    <t>6 Months</t>
  </si>
  <si>
    <t>Ended</t>
  </si>
  <si>
    <t>Cumulative</t>
  </si>
  <si>
    <t>To Date</t>
  </si>
  <si>
    <t>Cost of Sales</t>
  </si>
  <si>
    <t>Operating Expenses</t>
  </si>
  <si>
    <t>Other Operating Income</t>
  </si>
  <si>
    <t>Gain on Disposal of Property, Plant &amp; Equipment</t>
  </si>
  <si>
    <t>Taxation</t>
  </si>
  <si>
    <t>Attributable to:</t>
  </si>
  <si>
    <t>Equity holders of the Company</t>
  </si>
  <si>
    <t>Minority Interest</t>
  </si>
  <si>
    <t xml:space="preserve">EPS (sen)  </t>
  </si>
  <si>
    <t>- Basic</t>
  </si>
  <si>
    <t xml:space="preserve">                   </t>
  </si>
  <si>
    <t>- Diluted</t>
  </si>
  <si>
    <t>N/A</t>
  </si>
  <si>
    <t>(The Condensed Consolidated Income Statement should be read in conjunction</t>
  </si>
  <si>
    <t xml:space="preserve">  with the Annual Financial Report for the year ended 30 June 2007)</t>
  </si>
  <si>
    <t xml:space="preserve">Quarter </t>
  </si>
  <si>
    <t>Year</t>
  </si>
  <si>
    <t xml:space="preserve">As At </t>
  </si>
  <si>
    <t>As At</t>
  </si>
  <si>
    <t>2007</t>
  </si>
  <si>
    <t>(Audited)</t>
  </si>
  <si>
    <t>Property, Plant and Equipment</t>
  </si>
  <si>
    <t>Investment Property</t>
  </si>
  <si>
    <t>Investments In Associates</t>
  </si>
  <si>
    <t>Other Investments</t>
  </si>
  <si>
    <t>Current Assets</t>
  </si>
  <si>
    <t xml:space="preserve">Inventories </t>
  </si>
  <si>
    <t>Receivables</t>
  </si>
  <si>
    <t xml:space="preserve">Deposits with licensed banks </t>
  </si>
  <si>
    <t>Cash and bank balances</t>
  </si>
  <si>
    <t>Current Liabilities</t>
  </si>
  <si>
    <t>Payables</t>
  </si>
  <si>
    <t>Share Capital</t>
  </si>
  <si>
    <t>Reserves</t>
  </si>
  <si>
    <t>Shareholders' Equity</t>
  </si>
  <si>
    <t xml:space="preserve">Net Asset per Share attributable to ordinary equity holders </t>
  </si>
  <si>
    <t>of the parent - RM</t>
  </si>
  <si>
    <t>(The Condensed Consolidated Balance Sheet should be read in conjunction</t>
  </si>
  <si>
    <t>CONDENSED CONSOLIDATED STATEMENT OF CHANGES IN EQUITY</t>
  </si>
  <si>
    <t>FOR THE PERIOD ENDED 31 DEC 2007</t>
  </si>
  <si>
    <t>Attributable to Shareholders of the Company</t>
  </si>
  <si>
    <t xml:space="preserve">Share </t>
  </si>
  <si>
    <t>Share</t>
  </si>
  <si>
    <t>Capital</t>
  </si>
  <si>
    <t xml:space="preserve">Accumulated </t>
  </si>
  <si>
    <t>Total</t>
  </si>
  <si>
    <t>Minority</t>
  </si>
  <si>
    <t>Premium</t>
  </si>
  <si>
    <t>Reserve</t>
  </si>
  <si>
    <t>Interest</t>
  </si>
  <si>
    <t>Equity</t>
  </si>
  <si>
    <t>Period ended</t>
  </si>
  <si>
    <t>31st December 2007</t>
  </si>
  <si>
    <t>Rights issue</t>
  </si>
  <si>
    <t>Capitalization for rights issue</t>
  </si>
  <si>
    <t>Reversal of surplus revaluation by an associate</t>
  </si>
  <si>
    <t>Net profit for the period, representing total recognised income and expenses for the period</t>
  </si>
  <si>
    <t>Disposal of subsidiary</t>
  </si>
  <si>
    <t>At 31st Dec 2007</t>
  </si>
  <si>
    <t>31st December 2006</t>
  </si>
  <si>
    <t>Rights issue expenses</t>
  </si>
  <si>
    <t>At 31st Dec 2006</t>
  </si>
  <si>
    <t>(The Condensed Consolidated Statement Of Changes In Equity should be read in conjunction</t>
  </si>
  <si>
    <t>CONDENSED CONSOLIDATED CASH FLOW STATEMENT</t>
  </si>
  <si>
    <t>6 months</t>
  </si>
  <si>
    <t>ended</t>
  </si>
  <si>
    <t>RM' 000</t>
  </si>
  <si>
    <t>CASH FLOW FROM OPERATING ACTIVITIES</t>
  </si>
  <si>
    <t>Adjustments for:</t>
  </si>
  <si>
    <t>Non-cash items</t>
  </si>
  <si>
    <t>Non-operating items</t>
  </si>
  <si>
    <t>Net changes in current assets</t>
  </si>
  <si>
    <t>Net changes in current liabilities</t>
  </si>
  <si>
    <t>Interest income received</t>
  </si>
  <si>
    <t>Interest expense paid</t>
  </si>
  <si>
    <t>CASH FLOW FROM INVESTING ACTIVITIES</t>
  </si>
  <si>
    <t>Proceeds from disposal of :</t>
  </si>
  <si>
    <t>property, plant and equipment</t>
  </si>
  <si>
    <t>investment in associate</t>
  </si>
  <si>
    <t>Purchase of property, plant and equipment</t>
  </si>
  <si>
    <t>Proceeds from disposal of unquoted shares</t>
  </si>
  <si>
    <t>CASH FLOW FROM FINANCING ACTIVITIES</t>
  </si>
  <si>
    <t>Proceeds from rights issue</t>
  </si>
  <si>
    <t>Short-term borrowings</t>
  </si>
  <si>
    <t>Dividend paid to minorities</t>
  </si>
  <si>
    <t>NET CHANGES IN CASH AND CASH EQUIVALENTS</t>
  </si>
  <si>
    <t>CASH AND CASH EQUIVALENTS AT BEGINNING OF PERIOD</t>
  </si>
  <si>
    <t>CASH AND CASH EQUIVALENTS AT END OF PERIOD</t>
  </si>
  <si>
    <t>CASH AND CASH EQUIVALENTS COMPRISE</t>
  </si>
  <si>
    <t>Bank Overdraft</t>
  </si>
  <si>
    <t>(The Condensed Consolidated Cash Flow Statement should be read in conjunction</t>
  </si>
  <si>
    <r>
      <t xml:space="preserve">CONDENSED BALANCE SHEET AS AT </t>
    </r>
    <r>
      <rPr>
        <b/>
        <sz val="10"/>
        <color indexed="10"/>
        <rFont val="Arial Narrow"/>
        <family val="2"/>
      </rPr>
      <t>31 DEC 2007</t>
    </r>
  </si>
  <si>
    <t>Profit Before Tax</t>
  </si>
  <si>
    <t>Profit For The Period</t>
  </si>
  <si>
    <t>Gross Profit</t>
  </si>
  <si>
    <t>Net Profit For The Period</t>
  </si>
  <si>
    <t>Profit before tax</t>
  </si>
  <si>
    <t>Profit for the period</t>
  </si>
  <si>
    <t xml:space="preserve">Profit attributable to the ordinary equity holders of the parent </t>
  </si>
  <si>
    <t>Basic earnings per share (sen)</t>
  </si>
  <si>
    <t>Tax paid</t>
  </si>
  <si>
    <t>Operating loss before working capital changes</t>
  </si>
  <si>
    <t>Movements during the period:</t>
  </si>
  <si>
    <t>Issue of new ordinary shares pursant to</t>
  </si>
  <si>
    <t>Exercise of warrants 2003/2013</t>
  </si>
  <si>
    <t>Proceeds from exercise of warrants 2003/2013</t>
  </si>
  <si>
    <t>At 1st July 2007</t>
  </si>
  <si>
    <t>At 1st July 2006</t>
  </si>
  <si>
    <t>Share Of Results In Associate</t>
  </si>
  <si>
    <t>Share of results in associated companies</t>
  </si>
  <si>
    <t>Cash generated from / (used in) operations</t>
  </si>
  <si>
    <t>Net cash flow generated from / (used in) operating activities</t>
  </si>
  <si>
    <t>Net cash flow generated from / (used in) investing activities</t>
  </si>
  <si>
    <t>Net cash flow generated from financing activities</t>
  </si>
  <si>
    <t>Capital cancellation and share consolidation</t>
  </si>
  <si>
    <t>Utilisation of share premium to reduce</t>
  </si>
  <si>
    <t xml:space="preserve">  accumulated losses</t>
  </si>
  <si>
    <t xml:space="preserve">  the rights issue</t>
  </si>
  <si>
    <t>Profit / (Losses)</t>
  </si>
  <si>
    <t>Proceeds from short-term borrowings</t>
  </si>
  <si>
    <t>Net Current (Liabilities) / Assets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</si>
</sst>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_);\(&quot;RM&quot;\ #,##0\)"/>
    <numFmt numFmtId="165" formatCode="&quot;RM&quot;\ #,##0_);[Red]\(&quot;RM&quot;\ #,##0\)"/>
    <numFmt numFmtId="166" formatCode="&quot;RM&quot;\ #,##0.00_);\(&quot;RM&quot;\ #,##0.00\)"/>
    <numFmt numFmtId="167" formatCode="&quot;RM&quot;\ #,##0.00_);[Red]\(&quot;RM&quot;\ #,##0.00\)"/>
    <numFmt numFmtId="168" formatCode="_(&quot;RM&quot;\ * #,##0_);_(&quot;RM&quot;\ * \(#,##0\);_(&quot;RM&quot;\ * &quot;-&quot;_);_(@_)"/>
    <numFmt numFmtId="169" formatCode="_(&quot;RM&quot;\ * #,##0.00_);_(&quot;RM&quot;\ * \(#,##0.00\);_(&quot;RM&quot;\ * &quot;-&quot;??_);_(@_)"/>
    <numFmt numFmtId="170" formatCode="_-* #,##0.00_-;\-* #,##0.00_-;_-* &quot;-&quot;??_-;_-@_-"/>
    <numFmt numFmtId="171" formatCode="_(* #,##0_);_(* \(#,##0\);_(* &quot;-&quot;??_);_(@_)"/>
    <numFmt numFmtId="172" formatCode="_(* #,##0.000_);_(* \(#,##0.000\);_(* &quot;-&quot;??_);_(@_)"/>
    <numFmt numFmtId="173" formatCode="_-* #,##0_-;\-* #,##0_-;_-* &quot;-&quot;??_-;_-@_-"/>
    <numFmt numFmtId="174" formatCode="#,##0.0_);\(#,##0.0\)"/>
    <numFmt numFmtId="175" formatCode="#,##0.000_);\(#,##0.000\)"/>
    <numFmt numFmtId="176" formatCode="_(* #,##0.0_);_(* \(#,##0.0\);_(* &quot;-&quot;??_);_(@_)"/>
    <numFmt numFmtId="177" formatCode="[$-409]dddd\,\ mmmm\ dd\,\ yyyy"/>
    <numFmt numFmtId="178" formatCode="[$-409]mmm\-yy;@"/>
    <numFmt numFmtId="179" formatCode="0.0%"/>
    <numFmt numFmtId="180" formatCode="#,##0.0000_);\(#,##0.0000\)"/>
    <numFmt numFmtId="181" formatCode="#,##0.00000_);\(#,##0.00000\)"/>
    <numFmt numFmtId="182" formatCode="_(* #,##0.0000_);_(* \(#,##0.0000\);_(* &quot;-&quot;_);_(@_)"/>
    <numFmt numFmtId="183" formatCode="[$-409]d\-mmm\-yy;@"/>
    <numFmt numFmtId="184" formatCode="[$-409]h:mm:ss\ AM/PM"/>
    <numFmt numFmtId="185" formatCode="[$-409]h:mm\ AM/PM;@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0.0"/>
    <numFmt numFmtId="193" formatCode="0.0000"/>
    <numFmt numFmtId="194" formatCode="0.000"/>
    <numFmt numFmtId="195" formatCode="#,##0.000000_);\(#,##0.000000\)"/>
    <numFmt numFmtId="196" formatCode="#,##0.0000000_);\(#,##0.0000000\)"/>
    <numFmt numFmtId="197" formatCode="#,##0.00000000_);\(#,##0.00000000\)"/>
    <numFmt numFmtId="198" formatCode="#,##0.000000000_);\(#,##0.000000000\)"/>
    <numFmt numFmtId="199" formatCode="_(* #,##0.0000000000_);_(* \(#,##0.0000000000\);_(* &quot;-&quot;??_);_(@_)"/>
    <numFmt numFmtId="200" formatCode="_(* #,##0.00000000000_);_(* \(#,##0.00000000000\);_(* &quot;-&quot;??_);_(@_)"/>
    <numFmt numFmtId="201" formatCode="[$-409]d\-mmm;@"/>
    <numFmt numFmtId="202" formatCode="mmm\-yyyy"/>
    <numFmt numFmtId="203" formatCode="0.000%"/>
    <numFmt numFmtId="204" formatCode="0.0000%"/>
    <numFmt numFmtId="205" formatCode="dd/mm/yyyy"/>
  </numFmts>
  <fonts count="17">
    <font>
      <sz val="10"/>
      <name val="Arial Narrow"/>
      <family val="2"/>
    </font>
    <font>
      <sz val="10"/>
      <name val="Arial"/>
      <family val="0"/>
    </font>
    <font>
      <u val="single"/>
      <sz val="10"/>
      <color indexed="36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sz val="10"/>
      <color indexed="12"/>
      <name val="Arial Narrow"/>
      <family val="2"/>
    </font>
    <font>
      <b/>
      <i/>
      <sz val="10"/>
      <name val="Arial Narrow"/>
      <family val="2"/>
    </font>
    <font>
      <sz val="10"/>
      <color indexed="9"/>
      <name val="Arial Narrow"/>
      <family val="2"/>
    </font>
    <font>
      <sz val="10"/>
      <color indexed="8"/>
      <name val="Arial Narrow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10"/>
      <color indexed="14"/>
      <name val="Arial Narrow"/>
      <family val="2"/>
    </font>
    <font>
      <b/>
      <sz val="8"/>
      <name val="Tahoma"/>
      <family val="0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37" fontId="5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0" fillId="0" borderId="3" xfId="0" applyNumberFormat="1" applyFont="1" applyBorder="1" applyAlignment="1">
      <alignment/>
    </xf>
    <xf numFmtId="37" fontId="5" fillId="0" borderId="3" xfId="0" applyNumberFormat="1" applyFont="1" applyBorder="1" applyAlignment="1">
      <alignment horizontal="center"/>
    </xf>
    <xf numFmtId="37" fontId="0" fillId="0" borderId="3" xfId="0" applyNumberFormat="1" applyFont="1" applyBorder="1" applyAlignment="1">
      <alignment horizontal="center"/>
    </xf>
    <xf numFmtId="37" fontId="5" fillId="0" borderId="3" xfId="0" applyNumberFormat="1" applyFont="1" applyBorder="1" applyAlignment="1">
      <alignment horizontal="center" wrapText="1"/>
    </xf>
    <xf numFmtId="37" fontId="0" fillId="0" borderId="0" xfId="0" applyNumberFormat="1" applyFont="1" applyAlignment="1">
      <alignment horizontal="center"/>
    </xf>
    <xf numFmtId="37" fontId="5" fillId="0" borderId="3" xfId="0" applyNumberFormat="1" applyFont="1" applyFill="1" applyBorder="1" applyAlignment="1" quotePrefix="1">
      <alignment horizontal="center"/>
    </xf>
    <xf numFmtId="37" fontId="0" fillId="0" borderId="3" xfId="15" applyNumberFormat="1" applyFont="1" applyBorder="1" applyAlignment="1">
      <alignment/>
    </xf>
    <xf numFmtId="37" fontId="0" fillId="0" borderId="3" xfId="0" applyNumberFormat="1" applyFont="1" applyBorder="1" applyAlignment="1">
      <alignment vertical="top"/>
    </xf>
    <xf numFmtId="37" fontId="0" fillId="0" borderId="3" xfId="0" applyNumberFormat="1" applyFont="1" applyBorder="1" applyAlignment="1">
      <alignment wrapText="1"/>
    </xf>
    <xf numFmtId="39" fontId="0" fillId="0" borderId="3" xfId="0" applyNumberFormat="1" applyFont="1" applyBorder="1" applyAlignment="1">
      <alignment/>
    </xf>
    <xf numFmtId="39" fontId="0" fillId="0" borderId="3" xfId="15" applyNumberFormat="1" applyFont="1" applyBorder="1" applyAlignment="1">
      <alignment/>
    </xf>
    <xf numFmtId="39" fontId="0" fillId="0" borderId="0" xfId="0" applyNumberFormat="1" applyFont="1" applyAlignment="1">
      <alignment/>
    </xf>
    <xf numFmtId="39" fontId="7" fillId="0" borderId="3" xfId="15" applyNumberFormat="1" applyFont="1" applyBorder="1" applyAlignment="1">
      <alignment/>
    </xf>
    <xf numFmtId="37" fontId="0" fillId="0" borderId="0" xfId="15" applyNumberFormat="1" applyFont="1" applyAlignment="1">
      <alignment/>
    </xf>
    <xf numFmtId="37" fontId="5" fillId="0" borderId="3" xfId="15" applyNumberFormat="1" applyFont="1" applyBorder="1" applyAlignment="1">
      <alignment horizontal="center" wrapText="1"/>
    </xf>
    <xf numFmtId="37" fontId="5" fillId="0" borderId="0" xfId="15" applyNumberFormat="1" applyFont="1" applyAlignment="1">
      <alignment horizontal="center"/>
    </xf>
    <xf numFmtId="37" fontId="5" fillId="0" borderId="0" xfId="0" applyNumberFormat="1" applyFont="1" applyAlignment="1">
      <alignment horizontal="center"/>
    </xf>
    <xf numFmtId="39" fontId="0" fillId="0" borderId="3" xfId="15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5" fillId="0" borderId="3" xfId="0" applyNumberFormat="1" applyFont="1" applyBorder="1" applyAlignment="1" quotePrefix="1">
      <alignment horizontal="center"/>
    </xf>
    <xf numFmtId="37" fontId="9" fillId="0" borderId="3" xfId="0" applyNumberFormat="1" applyFont="1" applyBorder="1" applyAlignment="1">
      <alignment/>
    </xf>
    <xf numFmtId="37" fontId="9" fillId="0" borderId="3" xfId="15" applyNumberFormat="1" applyFont="1" applyBorder="1" applyAlignment="1">
      <alignment/>
    </xf>
    <xf numFmtId="37" fontId="0" fillId="0" borderId="3" xfId="15" applyNumberFormat="1" applyFont="1" applyFill="1" applyBorder="1" applyAlignment="1">
      <alignment/>
    </xf>
    <xf numFmtId="37" fontId="10" fillId="0" borderId="3" xfId="15" applyNumberFormat="1" applyFont="1" applyFill="1" applyBorder="1" applyAlignment="1">
      <alignment/>
    </xf>
    <xf numFmtId="0" fontId="5" fillId="0" borderId="0" xfId="0" applyFont="1" applyAlignment="1">
      <alignment/>
    </xf>
    <xf numFmtId="37" fontId="5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2" borderId="4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37" fontId="0" fillId="2" borderId="5" xfId="0" applyNumberFormat="1" applyFont="1" applyFill="1" applyBorder="1" applyAlignment="1">
      <alignment horizontal="center"/>
    </xf>
    <xf numFmtId="37" fontId="0" fillId="2" borderId="6" xfId="0" applyNumberFormat="1" applyFont="1" applyFill="1" applyBorder="1" applyAlignment="1">
      <alignment horizontal="center"/>
    </xf>
    <xf numFmtId="37" fontId="0" fillId="0" borderId="0" xfId="0" applyNumberFormat="1" applyFont="1" applyAlignment="1">
      <alignment horizontal="center"/>
    </xf>
    <xf numFmtId="37" fontId="0" fillId="2" borderId="7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37" fontId="0" fillId="2" borderId="0" xfId="0" applyNumberFormat="1" applyFont="1" applyFill="1" applyBorder="1" applyAlignment="1">
      <alignment horizontal="center"/>
    </xf>
    <xf numFmtId="37" fontId="0" fillId="2" borderId="0" xfId="0" applyNumberFormat="1" applyFont="1" applyFill="1" applyBorder="1" applyAlignment="1">
      <alignment/>
    </xf>
    <xf numFmtId="37" fontId="0" fillId="2" borderId="8" xfId="0" applyNumberFormat="1" applyFont="1" applyFill="1" applyBorder="1" applyAlignment="1">
      <alignment/>
    </xf>
    <xf numFmtId="16" fontId="0" fillId="2" borderId="0" xfId="0" applyNumberFormat="1" applyFont="1" applyFill="1" applyBorder="1" applyAlignment="1">
      <alignment horizontal="center"/>
    </xf>
    <xf numFmtId="16" fontId="0" fillId="0" borderId="0" xfId="0" applyNumberFormat="1" applyFont="1" applyAlignment="1">
      <alignment horizontal="center"/>
    </xf>
    <xf numFmtId="37" fontId="0" fillId="0" borderId="0" xfId="0" applyNumberFormat="1" applyFont="1" applyAlignment="1" quotePrefix="1">
      <alignment horizontal="center"/>
    </xf>
    <xf numFmtId="16" fontId="0" fillId="2" borderId="7" xfId="0" applyNumberFormat="1" applyFont="1" applyFill="1" applyBorder="1" applyAlignment="1">
      <alignment horizontal="center"/>
    </xf>
    <xf numFmtId="201" fontId="0" fillId="2" borderId="0" xfId="0" applyNumberFormat="1" applyFont="1" applyFill="1" applyBorder="1" applyAlignment="1">
      <alignment horizontal="center"/>
    </xf>
    <xf numFmtId="37" fontId="0" fillId="2" borderId="7" xfId="0" applyNumberFormat="1" applyFont="1" applyFill="1" applyBorder="1" applyAlignment="1" quotePrefix="1">
      <alignment horizontal="center"/>
    </xf>
    <xf numFmtId="43" fontId="0" fillId="0" borderId="0" xfId="15" applyFont="1" applyAlignment="1">
      <alignment horizontal="center"/>
    </xf>
    <xf numFmtId="43" fontId="0" fillId="2" borderId="7" xfId="15" applyFont="1" applyFill="1" applyBorder="1" applyAlignment="1">
      <alignment horizontal="center"/>
    </xf>
    <xf numFmtId="43" fontId="0" fillId="2" borderId="0" xfId="15" applyFont="1" applyFill="1" applyBorder="1" applyAlignment="1">
      <alignment horizontal="center"/>
    </xf>
    <xf numFmtId="43" fontId="0" fillId="2" borderId="8" xfId="15" applyFont="1" applyFill="1" applyBorder="1" applyAlignment="1">
      <alignment horizontal="center"/>
    </xf>
    <xf numFmtId="37" fontId="0" fillId="2" borderId="7" xfId="0" applyNumberFormat="1" applyFont="1" applyFill="1" applyBorder="1" applyAlignment="1">
      <alignment/>
    </xf>
    <xf numFmtId="37" fontId="0" fillId="0" borderId="0" xfId="15" applyNumberFormat="1" applyFont="1" applyAlignment="1">
      <alignment/>
    </xf>
    <xf numFmtId="37" fontId="7" fillId="0" borderId="0" xfId="15" applyNumberFormat="1" applyFont="1" applyFill="1" applyAlignment="1">
      <alignment/>
    </xf>
    <xf numFmtId="37" fontId="0" fillId="2" borderId="7" xfId="15" applyNumberFormat="1" applyFont="1" applyFill="1" applyBorder="1" applyAlignment="1">
      <alignment/>
    </xf>
    <xf numFmtId="171" fontId="0" fillId="2" borderId="0" xfId="15" applyNumberFormat="1" applyFont="1" applyFill="1" applyBorder="1" applyAlignment="1">
      <alignment/>
    </xf>
    <xf numFmtId="37" fontId="0" fillId="2" borderId="0" xfId="15" applyNumberFormat="1" applyFont="1" applyFill="1" applyBorder="1" applyAlignment="1">
      <alignment/>
    </xf>
    <xf numFmtId="37" fontId="0" fillId="0" borderId="9" xfId="15" applyNumberFormat="1" applyFont="1" applyBorder="1" applyAlignment="1">
      <alignment/>
    </xf>
    <xf numFmtId="37" fontId="7" fillId="0" borderId="0" xfId="15" applyNumberFormat="1" applyFont="1" applyFill="1" applyBorder="1" applyAlignment="1">
      <alignment/>
    </xf>
    <xf numFmtId="37" fontId="0" fillId="2" borderId="10" xfId="15" applyNumberFormat="1" applyFont="1" applyFill="1" applyBorder="1" applyAlignment="1">
      <alignment/>
    </xf>
    <xf numFmtId="171" fontId="0" fillId="2" borderId="9" xfId="15" applyNumberFormat="1" applyFont="1" applyFill="1" applyBorder="1" applyAlignment="1">
      <alignment/>
    </xf>
    <xf numFmtId="37" fontId="0" fillId="2" borderId="9" xfId="15" applyNumberFormat="1" applyFont="1" applyFill="1" applyBorder="1" applyAlignment="1">
      <alignment/>
    </xf>
    <xf numFmtId="37" fontId="0" fillId="2" borderId="9" xfId="0" applyNumberFormat="1" applyFont="1" applyFill="1" applyBorder="1" applyAlignment="1">
      <alignment/>
    </xf>
    <xf numFmtId="37" fontId="0" fillId="2" borderId="11" xfId="0" applyNumberFormat="1" applyFont="1" applyFill="1" applyBorder="1" applyAlignment="1">
      <alignment/>
    </xf>
    <xf numFmtId="37" fontId="0" fillId="2" borderId="8" xfId="15" applyNumberFormat="1" applyFont="1" applyFill="1" applyBorder="1" applyAlignment="1">
      <alignment/>
    </xf>
    <xf numFmtId="9" fontId="11" fillId="0" borderId="0" xfId="23" applyFont="1" applyAlignment="1">
      <alignment/>
    </xf>
    <xf numFmtId="9" fontId="0" fillId="2" borderId="7" xfId="23" applyFont="1" applyFill="1" applyBorder="1" applyAlignment="1">
      <alignment/>
    </xf>
    <xf numFmtId="9" fontId="0" fillId="2" borderId="0" xfId="23" applyFont="1" applyFill="1" applyBorder="1" applyAlignment="1">
      <alignment/>
    </xf>
    <xf numFmtId="9" fontId="0" fillId="2" borderId="8" xfId="23" applyFont="1" applyFill="1" applyBorder="1" applyAlignment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7" fontId="0" fillId="0" borderId="9" xfId="15" applyNumberFormat="1" applyFont="1" applyFill="1" applyBorder="1" applyAlignment="1">
      <alignment/>
    </xf>
    <xf numFmtId="37" fontId="0" fillId="2" borderId="10" xfId="0" applyNumberFormat="1" applyFont="1" applyFill="1" applyBorder="1" applyAlignment="1">
      <alignment/>
    </xf>
    <xf numFmtId="37" fontId="0" fillId="0" borderId="0" xfId="15" applyNumberFormat="1" applyFont="1" applyFill="1" applyAlignment="1">
      <alignment/>
    </xf>
    <xf numFmtId="171" fontId="0" fillId="2" borderId="12" xfId="15" applyNumberFormat="1" applyFont="1" applyFill="1" applyBorder="1" applyAlignment="1">
      <alignment/>
    </xf>
    <xf numFmtId="37" fontId="0" fillId="0" borderId="7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8" xfId="0" applyNumberFormat="1" applyFont="1" applyFill="1" applyBorder="1" applyAlignment="1">
      <alignment/>
    </xf>
    <xf numFmtId="37" fontId="12" fillId="0" borderId="0" xfId="0" applyNumberFormat="1" applyFont="1" applyFill="1" applyAlignment="1">
      <alignment/>
    </xf>
    <xf numFmtId="37" fontId="0" fillId="0" borderId="13" xfId="15" applyNumberFormat="1" applyFont="1" applyFill="1" applyBorder="1" applyAlignment="1">
      <alignment/>
    </xf>
    <xf numFmtId="37" fontId="0" fillId="2" borderId="13" xfId="15" applyNumberFormat="1" applyFont="1" applyFill="1" applyBorder="1" applyAlignment="1">
      <alignment/>
    </xf>
    <xf numFmtId="37" fontId="0" fillId="2" borderId="14" xfId="15" applyNumberFormat="1" applyFont="1" applyFill="1" applyBorder="1" applyAlignment="1">
      <alignment/>
    </xf>
    <xf numFmtId="37" fontId="0" fillId="2" borderId="15" xfId="15" applyNumberFormat="1" applyFont="1" applyFill="1" applyBorder="1" applyAlignment="1">
      <alignment/>
    </xf>
    <xf numFmtId="39" fontId="0" fillId="0" borderId="0" xfId="0" applyNumberFormat="1" applyFont="1" applyAlignment="1">
      <alignment/>
    </xf>
    <xf numFmtId="39" fontId="0" fillId="0" borderId="0" xfId="0" applyNumberFormat="1" applyFont="1" applyAlignment="1" quotePrefix="1">
      <alignment/>
    </xf>
    <xf numFmtId="39" fontId="0" fillId="0" borderId="0" xfId="15" applyNumberFormat="1" applyFont="1" applyFill="1" applyAlignment="1">
      <alignment/>
    </xf>
    <xf numFmtId="39" fontId="0" fillId="0" borderId="0" xfId="15" applyNumberFormat="1" applyFont="1" applyFill="1" applyAlignment="1">
      <alignment/>
    </xf>
    <xf numFmtId="39" fontId="0" fillId="2" borderId="7" xfId="15" applyNumberFormat="1" applyFont="1" applyFill="1" applyBorder="1" applyAlignment="1">
      <alignment/>
    </xf>
    <xf numFmtId="39" fontId="0" fillId="2" borderId="0" xfId="15" applyNumberFormat="1" applyFont="1" applyFill="1" applyBorder="1" applyAlignment="1">
      <alignment/>
    </xf>
    <xf numFmtId="39" fontId="0" fillId="2" borderId="0" xfId="15" applyNumberFormat="1" applyFont="1" applyFill="1" applyBorder="1" applyAlignment="1">
      <alignment/>
    </xf>
    <xf numFmtId="39" fontId="0" fillId="2" borderId="0" xfId="0" applyNumberFormat="1" applyFont="1" applyFill="1" applyBorder="1" applyAlignment="1">
      <alignment/>
    </xf>
    <xf numFmtId="39" fontId="0" fillId="2" borderId="7" xfId="15" applyNumberFormat="1" applyFont="1" applyFill="1" applyBorder="1" applyAlignment="1">
      <alignment/>
    </xf>
    <xf numFmtId="39" fontId="0" fillId="2" borderId="8" xfId="0" applyNumberFormat="1" applyFont="1" applyFill="1" applyBorder="1" applyAlignment="1">
      <alignment/>
    </xf>
    <xf numFmtId="43" fontId="0" fillId="0" borderId="0" xfId="15" applyFont="1" applyFill="1" applyAlignment="1">
      <alignment horizontal="right"/>
    </xf>
    <xf numFmtId="43" fontId="0" fillId="2" borderId="7" xfId="15" applyFont="1" applyFill="1" applyBorder="1" applyAlignment="1">
      <alignment horizontal="right"/>
    </xf>
    <xf numFmtId="171" fontId="0" fillId="2" borderId="0" xfId="15" applyNumberFormat="1" applyFont="1" applyFill="1" applyBorder="1" applyAlignment="1">
      <alignment horizontal="right"/>
    </xf>
    <xf numFmtId="43" fontId="0" fillId="2" borderId="0" xfId="15" applyFont="1" applyFill="1" applyBorder="1" applyAlignment="1">
      <alignment horizontal="right"/>
    </xf>
    <xf numFmtId="37" fontId="0" fillId="2" borderId="16" xfId="15" applyNumberFormat="1" applyFont="1" applyFill="1" applyBorder="1" applyAlignment="1">
      <alignment/>
    </xf>
    <xf numFmtId="37" fontId="0" fillId="2" borderId="17" xfId="0" applyNumberFormat="1" applyFont="1" applyFill="1" applyBorder="1" applyAlignment="1">
      <alignment/>
    </xf>
    <xf numFmtId="37" fontId="0" fillId="2" borderId="17" xfId="15" applyNumberFormat="1" applyFont="1" applyFill="1" applyBorder="1" applyAlignment="1">
      <alignment/>
    </xf>
    <xf numFmtId="37" fontId="0" fillId="2" borderId="18" xfId="0" applyNumberFormat="1" applyFont="1" applyFill="1" applyBorder="1" applyAlignment="1">
      <alignment/>
    </xf>
    <xf numFmtId="37" fontId="8" fillId="0" borderId="0" xfId="0" applyNumberFormat="1" applyFont="1" applyAlignment="1">
      <alignment/>
    </xf>
    <xf numFmtId="37" fontId="11" fillId="0" borderId="0" xfId="0" applyNumberFormat="1" applyFont="1" applyFill="1" applyBorder="1" applyAlignment="1">
      <alignment/>
    </xf>
    <xf numFmtId="37" fontId="8" fillId="0" borderId="0" xfId="0" applyNumberFormat="1" applyFont="1" applyFill="1" applyAlignment="1">
      <alignment/>
    </xf>
    <xf numFmtId="39" fontId="0" fillId="0" borderId="0" xfId="15" applyNumberFormat="1" applyFont="1" applyAlignment="1">
      <alignment/>
    </xf>
    <xf numFmtId="16" fontId="0" fillId="0" borderId="0" xfId="0" applyNumberFormat="1" applyFont="1" applyAlignment="1" quotePrefix="1">
      <alignment horizontal="center"/>
    </xf>
    <xf numFmtId="171" fontId="0" fillId="0" borderId="0" xfId="15" applyNumberFormat="1" applyFont="1" applyAlignment="1">
      <alignment/>
    </xf>
    <xf numFmtId="37" fontId="0" fillId="0" borderId="2" xfId="15" applyNumberFormat="1" applyFont="1" applyBorder="1" applyAlignment="1">
      <alignment/>
    </xf>
    <xf numFmtId="37" fontId="0" fillId="0" borderId="2" xfId="15" applyNumberFormat="1" applyFont="1" applyFill="1" applyBorder="1" applyAlignment="1">
      <alignment/>
    </xf>
    <xf numFmtId="37" fontId="0" fillId="0" borderId="13" xfId="15" applyNumberFormat="1" applyFont="1" applyBorder="1" applyAlignment="1">
      <alignment/>
    </xf>
    <xf numFmtId="37" fontId="0" fillId="0" borderId="19" xfId="0" applyNumberFormat="1" applyFont="1" applyBorder="1" applyAlignment="1">
      <alignment/>
    </xf>
    <xf numFmtId="37" fontId="11" fillId="0" borderId="2" xfId="0" applyNumberFormat="1" applyFont="1" applyBorder="1" applyAlignment="1">
      <alignment/>
    </xf>
    <xf numFmtId="37" fontId="11" fillId="0" borderId="2" xfId="0" applyNumberFormat="1" applyFont="1" applyBorder="1" applyAlignment="1">
      <alignment horizontal="center"/>
    </xf>
    <xf numFmtId="37" fontId="0" fillId="0" borderId="20" xfId="0" applyNumberFormat="1" applyFont="1" applyBorder="1" applyAlignment="1">
      <alignment/>
    </xf>
    <xf numFmtId="37" fontId="0" fillId="0" borderId="9" xfId="0" applyNumberFormat="1" applyFont="1" applyBorder="1" applyAlignment="1" quotePrefix="1">
      <alignment/>
    </xf>
    <xf numFmtId="37" fontId="14" fillId="0" borderId="0" xfId="15" applyNumberFormat="1" applyFont="1" applyAlignment="1">
      <alignment/>
    </xf>
    <xf numFmtId="37" fontId="7" fillId="0" borderId="0" xfId="15" applyNumberFormat="1" applyFont="1" applyAlignment="1">
      <alignment/>
    </xf>
    <xf numFmtId="37" fontId="0" fillId="0" borderId="0" xfId="0" applyNumberFormat="1" applyFont="1" applyAlignment="1">
      <alignment wrapText="1"/>
    </xf>
    <xf numFmtId="37" fontId="12" fillId="0" borderId="0" xfId="0" applyNumberFormat="1" applyFont="1" applyAlignment="1">
      <alignment/>
    </xf>
    <xf numFmtId="37" fontId="0" fillId="0" borderId="0" xfId="15" applyNumberFormat="1" applyFont="1" applyAlignment="1">
      <alignment horizontal="center"/>
    </xf>
    <xf numFmtId="37" fontId="0" fillId="0" borderId="0" xfId="15" applyNumberFormat="1" applyFont="1" applyBorder="1" applyAlignment="1">
      <alignment horizontal="center"/>
    </xf>
    <xf numFmtId="15" fontId="0" fillId="0" borderId="0" xfId="15" applyNumberFormat="1" applyFont="1" applyAlignment="1" quotePrefix="1">
      <alignment horizontal="center"/>
    </xf>
    <xf numFmtId="37" fontId="5" fillId="0" borderId="0" xfId="15" applyNumberFormat="1" applyFont="1" applyFill="1" applyAlignment="1">
      <alignment/>
    </xf>
    <xf numFmtId="37" fontId="7" fillId="0" borderId="0" xfId="15" applyNumberFormat="1" applyFont="1" applyBorder="1" applyAlignment="1">
      <alignment/>
    </xf>
    <xf numFmtId="37" fontId="7" fillId="0" borderId="9" xfId="15" applyNumberFormat="1" applyFont="1" applyBorder="1" applyAlignment="1">
      <alignment/>
    </xf>
    <xf numFmtId="43" fontId="0" fillId="0" borderId="0" xfId="15" applyFont="1" applyBorder="1" applyAlignment="1">
      <alignment/>
    </xf>
    <xf numFmtId="37" fontId="10" fillId="0" borderId="0" xfId="15" applyNumberFormat="1" applyFont="1" applyAlignment="1">
      <alignment/>
    </xf>
    <xf numFmtId="37" fontId="10" fillId="0" borderId="0" xfId="15" applyNumberFormat="1" applyFont="1" applyBorder="1" applyAlignment="1">
      <alignment/>
    </xf>
    <xf numFmtId="37" fontId="0" fillId="3" borderId="0" xfId="0" applyNumberFormat="1" applyFont="1" applyFill="1" applyAlignment="1">
      <alignment/>
    </xf>
    <xf numFmtId="37" fontId="0" fillId="0" borderId="0" xfId="0" applyNumberFormat="1" applyFont="1" applyAlignment="1" quotePrefix="1">
      <alignment/>
    </xf>
    <xf numFmtId="37" fontId="0" fillId="0" borderId="3" xfId="0" applyNumberFormat="1" applyBorder="1" applyAlignment="1">
      <alignment/>
    </xf>
    <xf numFmtId="37" fontId="0" fillId="0" borderId="3" xfId="0" applyNumberFormat="1" applyBorder="1" applyAlignment="1">
      <alignment wrapText="1"/>
    </xf>
    <xf numFmtId="39" fontId="0" fillId="0" borderId="3" xfId="0" applyNumberFormat="1" applyBorder="1" applyAlignment="1">
      <alignment/>
    </xf>
    <xf numFmtId="37" fontId="0" fillId="0" borderId="21" xfId="15" applyNumberFormat="1" applyFont="1" applyBorder="1" applyAlignment="1">
      <alignment/>
    </xf>
    <xf numFmtId="37" fontId="10" fillId="0" borderId="0" xfId="15" applyNumberFormat="1" applyFont="1" applyFill="1" applyBorder="1" applyAlignment="1">
      <alignment/>
    </xf>
    <xf numFmtId="37" fontId="10" fillId="0" borderId="13" xfId="15" applyNumberFormat="1" applyFont="1" applyBorder="1" applyAlignment="1">
      <alignment/>
    </xf>
    <xf numFmtId="37" fontId="5" fillId="0" borderId="3" xfId="0" applyNumberFormat="1" applyFont="1" applyBorder="1" applyAlignment="1">
      <alignment horizontal="center"/>
    </xf>
    <xf numFmtId="37" fontId="8" fillId="0" borderId="0" xfId="0" applyNumberFormat="1" applyFont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1" xfId="20"/>
    <cellStyle name="Header2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teoh.FCW\Local%20Settings\Temporary%20Internet%20Files\Content.IE5\6WDSPDVL\consolQ2-Dec'07FY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teoh\Local%20Settings\Temporary%20Internet%20Files\Content.IE5\8YVIKYMP\CWLO\2006-2007\console\Consol-own%20ref\consolQ3-Mar'07F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Associate provn"/>
      <sheetName val="CJE"/>
      <sheetName val="Sheet1"/>
      <sheetName val="CL"/>
      <sheetName val="dormant"/>
      <sheetName val="Index"/>
      <sheetName val="kfi"/>
      <sheetName val="CIS"/>
      <sheetName val="CBS"/>
      <sheetName val="CCIE"/>
      <sheetName val="CCF"/>
      <sheetName val="FCWH pl"/>
      <sheetName val="FCWH bs"/>
      <sheetName val="FCWH adj"/>
      <sheetName val="8-FCWH CF"/>
      <sheetName val="9-FCWH Wrk"/>
      <sheetName val="10-FCWH wrkg"/>
      <sheetName val="interco Charge"/>
      <sheetName val="inter-co1"/>
      <sheetName val="FCW I pl"/>
      <sheetName val="FCW I bs"/>
      <sheetName val="11-FCW I cf"/>
      <sheetName val="12-FCW I wrkg"/>
      <sheetName val="13-FCW I Wrk"/>
      <sheetName val="FCW I adj"/>
      <sheetName val="FFCSB"/>
      <sheetName val="FT pl"/>
      <sheetName val="FT bs"/>
      <sheetName val="14-FT cf"/>
      <sheetName val="FT adj"/>
      <sheetName val="15-FT wrkg"/>
      <sheetName val="16-FT Wrk"/>
      <sheetName val="FTRS pl"/>
      <sheetName val="FTRS bs"/>
      <sheetName val="17-FTRS cf"/>
      <sheetName val="FTRS adj"/>
      <sheetName val="18-FTRS wrkg"/>
      <sheetName val="19-FTRS Wrk"/>
      <sheetName val="Analysis for board"/>
      <sheetName val="5 pl"/>
      <sheetName val="5 bs"/>
      <sheetName val="5 cf"/>
      <sheetName val="5 cf-FCWH"/>
      <sheetName val="5 Wrk-FCWH"/>
      <sheetName val="5 wrkg-FCWH "/>
      <sheetName val="5 cf-FCWI"/>
      <sheetName val="5 wrkg-FCWI"/>
      <sheetName val="5 cf-FTSB"/>
      <sheetName val="5 wrkg-FTSB"/>
      <sheetName val="5 cf-FTRS"/>
      <sheetName val="5 wrkg-FTRS"/>
      <sheetName val="5 cf-P"/>
      <sheetName val="5 wrkg-P"/>
      <sheetName val="Investment"/>
      <sheetName val="Disposal of DSSB"/>
      <sheetName val="DGS pl"/>
      <sheetName val="DGS bs"/>
      <sheetName val="20-DSSB cf"/>
      <sheetName val="DGS adj"/>
      <sheetName val="21-DSSB wrkg"/>
      <sheetName val="22-DSSB Wrk"/>
      <sheetName val="Fed Pwr"/>
      <sheetName val="asso"/>
      <sheetName val="UR Profit"/>
      <sheetName val="Disposal"/>
      <sheetName val="asso 2"/>
      <sheetName val="23"/>
      <sheetName val="Wrkgs to Stats Rpt"/>
      <sheetName val="Wrkgs to Stats Rpt 1"/>
      <sheetName val="No Shares"/>
      <sheetName val="Recon"/>
      <sheetName val="RV reports"/>
      <sheetName val="associates"/>
      <sheetName val="19a"/>
      <sheetName val="Contract"/>
      <sheetName val="Sheet2"/>
      <sheetName val="Sheet4"/>
    </sheetNames>
    <sheetDataSet>
      <sheetData sheetId="15">
        <row r="60">
          <cell r="F60">
            <v>0</v>
          </cell>
        </row>
        <row r="76">
          <cell r="F76">
            <v>0</v>
          </cell>
        </row>
      </sheetData>
      <sheetData sheetId="36">
        <row r="209">
          <cell r="R20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Associate provn"/>
      <sheetName val="CJE"/>
      <sheetName val="index"/>
      <sheetName val="kfi"/>
      <sheetName val="CIS"/>
      <sheetName val="CBS"/>
      <sheetName val="Sheet1"/>
      <sheetName val="CL"/>
      <sheetName val="dormant"/>
      <sheetName val="CCIE"/>
      <sheetName val="CCF"/>
      <sheetName val="FCWH pl"/>
      <sheetName val="FCWH bs"/>
      <sheetName val="FCWH adj"/>
      <sheetName val="GCF"/>
      <sheetName val="FCW H cf wrkg"/>
      <sheetName val="Fed Pwr"/>
      <sheetName val="gcf-wrk"/>
      <sheetName val="FCW I pl"/>
      <sheetName val="FCW I bs"/>
      <sheetName val="FCW I adj"/>
      <sheetName val="FCWI CF"/>
      <sheetName val="FCW I cf wrkg"/>
      <sheetName val="FCWI CF WRK"/>
      <sheetName val="asso"/>
      <sheetName val="FT pl"/>
      <sheetName val="FT bs"/>
      <sheetName val="UR Profit"/>
      <sheetName val="Disposal"/>
      <sheetName val="FT adj"/>
      <sheetName val="FT CF"/>
      <sheetName val="FT cf wrkg "/>
      <sheetName val="FT CF WRK"/>
      <sheetName val="asso 2"/>
      <sheetName val="FTRS pl"/>
      <sheetName val="FTRS bs"/>
      <sheetName val="FTRS adj"/>
      <sheetName val="FTRS CF"/>
      <sheetName val="FTRS cf wrkg"/>
      <sheetName val="FTRS CF Wrk"/>
      <sheetName val="DGS pl"/>
      <sheetName val="DGS bs"/>
      <sheetName val="DGS adj"/>
      <sheetName val="DGS cf"/>
      <sheetName val="DGS cf wrkg"/>
      <sheetName val="DGS CF Wrk"/>
      <sheetName val="inter-co1"/>
      <sheetName val="interco Charge"/>
      <sheetName val="Analysis for Board"/>
      <sheetName val="Wrkgs to Stats Rpt 05"/>
      <sheetName val="Wrkgs to Stats Rpt 05(1)"/>
      <sheetName val="investment"/>
      <sheetName val="RV reports"/>
      <sheetName val="No Shares"/>
      <sheetName val="associates"/>
      <sheetName val="recon"/>
      <sheetName val="Disposal of DSSB"/>
      <sheetName val="Contract"/>
      <sheetName val="Sheet2"/>
      <sheetName val="Sheet4"/>
    </sheetNames>
    <sheetDataSet>
      <sheetData sheetId="11">
        <row r="32">
          <cell r="D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 topLeftCell="A25">
      <selection activeCell="B9" sqref="B9"/>
    </sheetView>
  </sheetViews>
  <sheetFormatPr defaultColWidth="9.33203125" defaultRowHeight="12.75"/>
  <cols>
    <col min="1" max="1" width="3.33203125" style="2" customWidth="1"/>
    <col min="2" max="2" width="36.66015625" style="2" customWidth="1"/>
    <col min="3" max="3" width="13.33203125" style="2" customWidth="1"/>
    <col min="4" max="4" width="14.66015625" style="2" customWidth="1"/>
    <col min="5" max="5" width="13.16015625" style="2" customWidth="1"/>
    <col min="6" max="6" width="14.5" style="2" customWidth="1"/>
    <col min="7" max="7" width="3" style="2" customWidth="1"/>
    <col min="8" max="16384" width="9.33203125" style="2" customWidth="1"/>
  </cols>
  <sheetData>
    <row r="1" ht="12.75">
      <c r="A1" s="1" t="s">
        <v>0</v>
      </c>
    </row>
    <row r="2" ht="12.75">
      <c r="A2" s="3" t="s">
        <v>1</v>
      </c>
    </row>
    <row r="3" ht="12.75">
      <c r="A3" s="1"/>
    </row>
    <row r="4" ht="12.75">
      <c r="A4" s="1" t="s">
        <v>2</v>
      </c>
    </row>
    <row r="5" ht="12.75"/>
    <row r="6" spans="1:6" ht="12.75">
      <c r="A6" s="4"/>
      <c r="B6" s="4"/>
      <c r="C6" s="139" t="s">
        <v>3</v>
      </c>
      <c r="D6" s="139"/>
      <c r="E6" s="139" t="s">
        <v>4</v>
      </c>
      <c r="F6" s="139"/>
    </row>
    <row r="7" spans="1:6" s="8" customFormat="1" ht="63.75">
      <c r="A7" s="6"/>
      <c r="B7" s="6"/>
      <c r="C7" s="7" t="s">
        <v>5</v>
      </c>
      <c r="D7" s="7" t="s">
        <v>6</v>
      </c>
      <c r="E7" s="7" t="s">
        <v>7</v>
      </c>
      <c r="F7" s="7" t="s">
        <v>8</v>
      </c>
    </row>
    <row r="8" spans="1:6" ht="12.75">
      <c r="A8" s="4"/>
      <c r="B8" s="4"/>
      <c r="C8" s="9" t="s">
        <v>9</v>
      </c>
      <c r="D8" s="9" t="s">
        <v>10</v>
      </c>
      <c r="E8" s="9" t="str">
        <f>+C8</f>
        <v>31/12/2007</v>
      </c>
      <c r="F8" s="9" t="str">
        <f>+D8</f>
        <v>31/12/2006</v>
      </c>
    </row>
    <row r="9" spans="1:6" ht="12.75">
      <c r="A9" s="4"/>
      <c r="B9" s="4"/>
      <c r="C9" s="5" t="s">
        <v>11</v>
      </c>
      <c r="D9" s="5" t="s">
        <v>11</v>
      </c>
      <c r="E9" s="5" t="s">
        <v>11</v>
      </c>
      <c r="F9" s="5" t="s">
        <v>11</v>
      </c>
    </row>
    <row r="10" spans="1:6" ht="12.75">
      <c r="A10" s="4"/>
      <c r="B10" s="4"/>
      <c r="C10" s="4"/>
      <c r="D10" s="4"/>
      <c r="E10" s="4"/>
      <c r="F10" s="4"/>
    </row>
    <row r="11" spans="1:6" ht="12.75">
      <c r="A11" s="4">
        <v>1</v>
      </c>
      <c r="B11" s="4" t="s">
        <v>12</v>
      </c>
      <c r="C11" s="10">
        <f>+CIS!C16</f>
        <v>2220</v>
      </c>
      <c r="D11" s="10">
        <f>+CIS!E16</f>
        <v>2501.69047</v>
      </c>
      <c r="E11" s="4">
        <f>+CIS!G16</f>
        <v>4011</v>
      </c>
      <c r="F11" s="4">
        <f>+CIS!I16</f>
        <v>4148</v>
      </c>
    </row>
    <row r="12" spans="1:6" ht="12.75">
      <c r="A12" s="4"/>
      <c r="B12" s="4"/>
      <c r="C12" s="4"/>
      <c r="D12" s="4"/>
      <c r="E12" s="4"/>
      <c r="F12" s="4"/>
    </row>
    <row r="13" spans="1:6" ht="12.75">
      <c r="A13" s="4">
        <v>2</v>
      </c>
      <c r="B13" s="133" t="s">
        <v>136</v>
      </c>
      <c r="C13" s="10">
        <f>+CIS!C30</f>
        <v>3388</v>
      </c>
      <c r="D13" s="10">
        <f>+CIS!E30</f>
        <v>2383.64596</v>
      </c>
      <c r="E13" s="4">
        <f>+CIS!G30</f>
        <v>4740</v>
      </c>
      <c r="F13" s="4">
        <f>+CIS!I30</f>
        <v>2124</v>
      </c>
    </row>
    <row r="14" spans="1:6" ht="12.75">
      <c r="A14" s="4"/>
      <c r="B14" s="4"/>
      <c r="C14" s="4"/>
      <c r="D14" s="4"/>
      <c r="E14" s="4"/>
      <c r="F14" s="4"/>
    </row>
    <row r="15" spans="1:6" ht="12.75">
      <c r="A15" s="4">
        <v>3</v>
      </c>
      <c r="B15" s="133" t="s">
        <v>137</v>
      </c>
      <c r="C15" s="10">
        <f>+CIS!C34</f>
        <v>3388.23225</v>
      </c>
      <c r="D15" s="10">
        <f>+CIS!E34</f>
        <v>2323.71096</v>
      </c>
      <c r="E15" s="4">
        <f>+CIS!G34</f>
        <v>4740.23225</v>
      </c>
      <c r="F15" s="4">
        <f>+CIS!I34</f>
        <v>2064</v>
      </c>
    </row>
    <row r="16" spans="1:6" ht="12.75">
      <c r="A16" s="4"/>
      <c r="B16" s="4"/>
      <c r="C16" s="4"/>
      <c r="D16" s="4"/>
      <c r="E16" s="4"/>
      <c r="F16" s="4"/>
    </row>
    <row r="17" spans="1:6" ht="38.25">
      <c r="A17" s="11">
        <v>4</v>
      </c>
      <c r="B17" s="134" t="s">
        <v>138</v>
      </c>
      <c r="C17" s="4">
        <f>CIS!C38</f>
        <v>3388.23225</v>
      </c>
      <c r="D17" s="4">
        <f>CIS!E38</f>
        <v>2270.633775</v>
      </c>
      <c r="E17" s="4">
        <f>CIS!G38</f>
        <v>4740.23225</v>
      </c>
      <c r="F17" s="4">
        <f>CIS!I38</f>
        <v>2007</v>
      </c>
    </row>
    <row r="18" spans="1:6" ht="12.75">
      <c r="A18" s="4"/>
      <c r="B18" s="4"/>
      <c r="C18" s="4"/>
      <c r="D18" s="4"/>
      <c r="E18" s="4"/>
      <c r="F18" s="4"/>
    </row>
    <row r="19" spans="1:6" s="15" customFormat="1" ht="12.75">
      <c r="A19" s="4">
        <v>5</v>
      </c>
      <c r="B19" s="135" t="s">
        <v>139</v>
      </c>
      <c r="C19" s="14">
        <f>+CIS!C44</f>
        <v>1.7369609593519015</v>
      </c>
      <c r="D19" s="14">
        <f>+CIS!E44</f>
        <v>0.8148425657577427</v>
      </c>
      <c r="E19" s="14">
        <f>+CIS!G44</f>
        <v>2.4300572537525498</v>
      </c>
      <c r="F19" s="14">
        <f>+CIS!I44</f>
        <v>0.7202346091569918</v>
      </c>
    </row>
    <row r="20" spans="1:6" ht="12.75">
      <c r="A20" s="4"/>
      <c r="B20" s="4"/>
      <c r="C20" s="4"/>
      <c r="D20" s="4"/>
      <c r="E20" s="4"/>
      <c r="F20" s="4"/>
    </row>
    <row r="21" spans="1:6" s="15" customFormat="1" ht="12.75">
      <c r="A21" s="4">
        <v>6</v>
      </c>
      <c r="B21" s="13" t="s">
        <v>13</v>
      </c>
      <c r="C21" s="16">
        <v>0</v>
      </c>
      <c r="D21" s="16">
        <v>0</v>
      </c>
      <c r="E21" s="16">
        <v>0</v>
      </c>
      <c r="F21" s="16">
        <v>0</v>
      </c>
    </row>
    <row r="22" spans="3:6" ht="12.75">
      <c r="C22" s="17"/>
      <c r="D22" s="17"/>
      <c r="E22" s="17"/>
      <c r="F22" s="17"/>
    </row>
    <row r="23" spans="1:6" s="20" customFormat="1" ht="51">
      <c r="A23" s="5"/>
      <c r="B23" s="5"/>
      <c r="C23" s="18" t="s">
        <v>14</v>
      </c>
      <c r="D23" s="18" t="s">
        <v>15</v>
      </c>
      <c r="E23" s="19"/>
      <c r="F23" s="19"/>
    </row>
    <row r="24" spans="1:6" ht="12.75">
      <c r="A24" s="4"/>
      <c r="B24" s="4"/>
      <c r="C24" s="10"/>
      <c r="D24" s="10"/>
      <c r="E24" s="17"/>
      <c r="F24" s="17"/>
    </row>
    <row r="25" spans="1:4" ht="12.75">
      <c r="A25" s="4"/>
      <c r="B25" s="4"/>
      <c r="C25" s="4"/>
      <c r="D25" s="4"/>
    </row>
    <row r="26" spans="1:7" ht="38.25">
      <c r="A26" s="11">
        <v>7</v>
      </c>
      <c r="B26" s="12" t="s">
        <v>16</v>
      </c>
      <c r="C26" s="21">
        <f>+(CBS!C37)/(CBS!C35*2)</f>
        <v>0.5226536387311091</v>
      </c>
      <c r="D26" s="21">
        <f>+(CBS!E37)/(CBS!E35*2)</f>
        <v>0.09883663560426492</v>
      </c>
      <c r="E26" s="2" t="s">
        <v>17</v>
      </c>
      <c r="F26" s="2" t="s">
        <v>17</v>
      </c>
      <c r="G26" s="2" t="s">
        <v>17</v>
      </c>
    </row>
    <row r="27" ht="12.75"/>
    <row r="28" ht="12.75"/>
    <row r="29" spans="1:6" s="22" customFormat="1" ht="12.75">
      <c r="A29" s="2"/>
      <c r="B29" s="140"/>
      <c r="C29" s="140"/>
      <c r="D29" s="140"/>
      <c r="E29" s="140"/>
      <c r="F29" s="140"/>
    </row>
    <row r="30" ht="12.75"/>
    <row r="31" ht="12.75"/>
    <row r="32" ht="12.75">
      <c r="A32" s="1" t="s">
        <v>18</v>
      </c>
    </row>
    <row r="33" ht="12.75"/>
    <row r="34" spans="1:6" ht="12.75">
      <c r="A34" s="4"/>
      <c r="B34" s="4"/>
      <c r="C34" s="139" t="s">
        <v>3</v>
      </c>
      <c r="D34" s="139"/>
      <c r="E34" s="139" t="s">
        <v>4</v>
      </c>
      <c r="F34" s="139"/>
    </row>
    <row r="35" spans="1:6" ht="63.75">
      <c r="A35" s="6"/>
      <c r="B35" s="6"/>
      <c r="C35" s="7" t="s">
        <v>5</v>
      </c>
      <c r="D35" s="7" t="s">
        <v>6</v>
      </c>
      <c r="E35" s="7" t="s">
        <v>7</v>
      </c>
      <c r="F35" s="7" t="s">
        <v>8</v>
      </c>
    </row>
    <row r="36" spans="1:6" ht="12.75">
      <c r="A36" s="4"/>
      <c r="B36" s="4"/>
      <c r="C36" s="23" t="str">
        <f>+C8</f>
        <v>31/12/2007</v>
      </c>
      <c r="D36" s="23" t="str">
        <f>+D8</f>
        <v>31/12/2006</v>
      </c>
      <c r="E36" s="23" t="str">
        <f>+E8</f>
        <v>31/12/2007</v>
      </c>
      <c r="F36" s="23" t="str">
        <f>+F8</f>
        <v>31/12/2006</v>
      </c>
    </row>
    <row r="37" spans="1:6" ht="12.75">
      <c r="A37" s="4"/>
      <c r="B37" s="4"/>
      <c r="C37" s="5" t="s">
        <v>11</v>
      </c>
      <c r="D37" s="5" t="s">
        <v>11</v>
      </c>
      <c r="E37" s="5" t="s">
        <v>11</v>
      </c>
      <c r="F37" s="5" t="s">
        <v>11</v>
      </c>
    </row>
    <row r="38" spans="1:6" ht="12.75">
      <c r="A38" s="4"/>
      <c r="B38" s="4"/>
      <c r="C38" s="4"/>
      <c r="D38" s="4"/>
      <c r="E38" s="4"/>
      <c r="F38" s="4"/>
    </row>
    <row r="39" spans="1:6" ht="12.75">
      <c r="A39" s="24"/>
      <c r="B39" s="24" t="s">
        <v>19</v>
      </c>
      <c r="C39" s="25" t="e">
        <f>+CIS!#REF!</f>
        <v>#REF!</v>
      </c>
      <c r="D39" s="25" t="e">
        <f>+CIS!#REF!</f>
        <v>#REF!</v>
      </c>
      <c r="E39" s="25" t="e">
        <f>+CIS!#REF!</f>
        <v>#REF!</v>
      </c>
      <c r="F39" s="25" t="e">
        <f>+CIS!#REF!</f>
        <v>#REF!</v>
      </c>
    </row>
    <row r="40" spans="1:6" ht="12.75">
      <c r="A40" s="4"/>
      <c r="B40" s="4"/>
      <c r="C40" s="4"/>
      <c r="D40" s="4"/>
      <c r="E40" s="4"/>
      <c r="F40" s="4"/>
    </row>
    <row r="41" spans="1:6" ht="12.75">
      <c r="A41" s="4">
        <v>1</v>
      </c>
      <c r="B41" s="4" t="s">
        <v>20</v>
      </c>
      <c r="C41" s="26">
        <v>83</v>
      </c>
      <c r="D41" s="27">
        <v>78</v>
      </c>
      <c r="E41" s="4">
        <v>145</v>
      </c>
      <c r="F41" s="4">
        <f>+CCF!F21</f>
        <v>147</v>
      </c>
    </row>
    <row r="42" spans="1:6" ht="12.75">
      <c r="A42" s="4"/>
      <c r="B42" s="4"/>
      <c r="C42" s="4"/>
      <c r="D42" s="4"/>
      <c r="E42" s="4"/>
      <c r="F42" s="4"/>
    </row>
    <row r="43" spans="1:6" ht="12.75">
      <c r="A43" s="4">
        <v>2</v>
      </c>
      <c r="B43" s="4" t="s">
        <v>21</v>
      </c>
      <c r="C43" s="26">
        <f>+E43-C62</f>
        <v>-230</v>
      </c>
      <c r="D43" s="10">
        <f>+F43-D62</f>
        <v>0</v>
      </c>
      <c r="E43" s="4">
        <f>CCF!D22</f>
        <v>-230</v>
      </c>
      <c r="F43" s="4">
        <f>CCF!F22</f>
        <v>0</v>
      </c>
    </row>
    <row r="44" spans="1:6" ht="12.75">
      <c r="A44" s="4"/>
      <c r="B44" s="4"/>
      <c r="C44" s="4"/>
      <c r="D44" s="4"/>
      <c r="E44" s="4"/>
      <c r="F44" s="4"/>
    </row>
  </sheetData>
  <mergeCells count="5">
    <mergeCell ref="C6:D6"/>
    <mergeCell ref="E6:F6"/>
    <mergeCell ref="B29:F29"/>
    <mergeCell ref="C34:D34"/>
    <mergeCell ref="E34:F34"/>
  </mergeCells>
  <printOptions horizontalCentered="1"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846"/>
  <sheetViews>
    <sheetView workbookViewId="0" topLeftCell="A19">
      <selection activeCell="B22" sqref="B22"/>
    </sheetView>
  </sheetViews>
  <sheetFormatPr defaultColWidth="9.33203125" defaultRowHeight="12.75"/>
  <cols>
    <col min="1" max="1" width="10.5" style="22" customWidth="1"/>
    <col min="2" max="2" width="30.5" style="22" customWidth="1"/>
    <col min="3" max="3" width="12.66015625" style="22" customWidth="1"/>
    <col min="4" max="4" width="1.66796875" style="22" customWidth="1"/>
    <col min="5" max="5" width="12.66015625" style="131" customWidth="1"/>
    <col min="6" max="6" width="1.66796875" style="22" customWidth="1"/>
    <col min="7" max="7" width="12.66015625" style="22" customWidth="1"/>
    <col min="8" max="8" width="1.0078125" style="22" customWidth="1"/>
    <col min="9" max="9" width="12.66015625" style="131" customWidth="1"/>
    <col min="10" max="10" width="3.83203125" style="22" customWidth="1"/>
    <col min="11" max="11" width="12.83203125" style="22" customWidth="1"/>
    <col min="12" max="14" width="12.66015625" style="22" customWidth="1"/>
    <col min="15" max="15" width="12.83203125" style="22" customWidth="1"/>
    <col min="16" max="16" width="12.66015625" style="22" customWidth="1"/>
    <col min="17" max="29" width="12.83203125" style="22" customWidth="1"/>
    <col min="30" max="30" width="0" style="22" hidden="1" customWidth="1"/>
    <col min="31" max="31" width="12.83203125" style="22" hidden="1" customWidth="1"/>
    <col min="32" max="32" width="12.83203125" style="72" hidden="1" customWidth="1"/>
    <col min="33" max="33" width="9.66015625" style="22" hidden="1" customWidth="1"/>
    <col min="34" max="34" width="1.171875" style="22" hidden="1" customWidth="1"/>
    <col min="35" max="35" width="0" style="22" hidden="1" customWidth="1"/>
    <col min="36" max="36" width="10.66015625" style="22" hidden="1" customWidth="1"/>
    <col min="37" max="16384" width="9.33203125" style="22" customWidth="1"/>
  </cols>
  <sheetData>
    <row r="1" spans="1:32" ht="12.75">
      <c r="A1" s="1" t="s">
        <v>0</v>
      </c>
      <c r="E1" s="22"/>
      <c r="I1" s="22"/>
      <c r="AF1" s="28"/>
    </row>
    <row r="2" spans="1:32" ht="13.5">
      <c r="A2" s="3" t="s">
        <v>22</v>
      </c>
      <c r="E2" s="22"/>
      <c r="I2" s="22"/>
      <c r="AF2" s="28"/>
    </row>
    <row r="3" spans="1:32" ht="13.5">
      <c r="A3" s="3"/>
      <c r="E3" s="22"/>
      <c r="I3" s="22"/>
      <c r="AF3" s="28"/>
    </row>
    <row r="4" spans="1:32" ht="12.75">
      <c r="A4" s="1" t="s">
        <v>23</v>
      </c>
      <c r="E4" s="22"/>
      <c r="I4" s="22"/>
      <c r="AF4" s="28"/>
    </row>
    <row r="5" spans="1:32" ht="12.75">
      <c r="A5" s="29" t="s">
        <v>24</v>
      </c>
      <c r="E5" s="22"/>
      <c r="I5" s="22"/>
      <c r="AF5" s="28"/>
    </row>
    <row r="6" spans="1:32" ht="13.5" thickBot="1">
      <c r="A6" s="1" t="s">
        <v>25</v>
      </c>
      <c r="E6" s="22"/>
      <c r="I6" s="22"/>
      <c r="AF6" s="28"/>
    </row>
    <row r="7" spans="5:36" ht="12.75">
      <c r="E7" s="17"/>
      <c r="F7" s="17"/>
      <c r="G7" s="17"/>
      <c r="H7" s="17"/>
      <c r="I7" s="17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E7" s="31" t="s">
        <v>26</v>
      </c>
      <c r="AF7" s="32" t="s">
        <v>27</v>
      </c>
      <c r="AG7" s="33" t="s">
        <v>28</v>
      </c>
      <c r="AH7" s="33"/>
      <c r="AI7" s="33" t="s">
        <v>29</v>
      </c>
      <c r="AJ7" s="34" t="s">
        <v>30</v>
      </c>
    </row>
    <row r="8" spans="3:36" ht="12.75">
      <c r="C8" s="35" t="s">
        <v>31</v>
      </c>
      <c r="D8" s="35" t="s">
        <v>17</v>
      </c>
      <c r="E8" s="17" t="s">
        <v>32</v>
      </c>
      <c r="F8" s="17"/>
      <c r="G8" s="17" t="s">
        <v>31</v>
      </c>
      <c r="H8" s="17"/>
      <c r="I8" s="17" t="s">
        <v>32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E8" s="36" t="s">
        <v>32</v>
      </c>
      <c r="AF8" s="37" t="s">
        <v>32</v>
      </c>
      <c r="AG8" s="38" t="s">
        <v>33</v>
      </c>
      <c r="AH8" s="39"/>
      <c r="AI8" s="39"/>
      <c r="AJ8" s="40"/>
    </row>
    <row r="9" spans="3:36" ht="12.75">
      <c r="C9" s="35" t="s">
        <v>33</v>
      </c>
      <c r="D9" s="35"/>
      <c r="E9" s="122" t="s">
        <v>34</v>
      </c>
      <c r="F9" s="122"/>
      <c r="G9" s="122" t="s">
        <v>33</v>
      </c>
      <c r="H9" s="122"/>
      <c r="I9" s="122" t="s">
        <v>34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E9" s="36" t="s">
        <v>33</v>
      </c>
      <c r="AF9" s="37" t="s">
        <v>33</v>
      </c>
      <c r="AG9" s="38" t="s">
        <v>35</v>
      </c>
      <c r="AH9" s="39"/>
      <c r="AI9" s="39"/>
      <c r="AJ9" s="40"/>
    </row>
    <row r="10" spans="3:36" ht="12.75">
      <c r="C10" s="35" t="s">
        <v>35</v>
      </c>
      <c r="D10" s="35"/>
      <c r="E10" s="122" t="s">
        <v>35</v>
      </c>
      <c r="F10" s="122"/>
      <c r="G10" s="122" t="s">
        <v>36</v>
      </c>
      <c r="H10" s="122"/>
      <c r="I10" s="122" t="s">
        <v>36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E10" s="36" t="s">
        <v>35</v>
      </c>
      <c r="AF10" s="37" t="s">
        <v>35</v>
      </c>
      <c r="AG10" s="38" t="s">
        <v>37</v>
      </c>
      <c r="AH10" s="39"/>
      <c r="AI10" s="39"/>
      <c r="AJ10" s="40"/>
    </row>
    <row r="11" spans="3:36" ht="12.75">
      <c r="C11" s="35" t="s">
        <v>37</v>
      </c>
      <c r="D11" s="35"/>
      <c r="E11" s="122" t="s">
        <v>37</v>
      </c>
      <c r="F11" s="122"/>
      <c r="G11" s="122" t="s">
        <v>38</v>
      </c>
      <c r="H11" s="122"/>
      <c r="I11" s="122" t="s">
        <v>38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E11" s="36" t="s">
        <v>37</v>
      </c>
      <c r="AF11" s="37" t="s">
        <v>37</v>
      </c>
      <c r="AG11" s="41">
        <v>39172</v>
      </c>
      <c r="AH11" s="39"/>
      <c r="AI11" s="39"/>
      <c r="AJ11" s="40"/>
    </row>
    <row r="12" spans="3:36" ht="12.75">
      <c r="C12" s="42">
        <v>39447</v>
      </c>
      <c r="D12" s="42"/>
      <c r="E12" s="42">
        <v>39082</v>
      </c>
      <c r="F12" s="122"/>
      <c r="G12" s="122" t="s">
        <v>39</v>
      </c>
      <c r="H12" s="122"/>
      <c r="I12" s="122" t="s">
        <v>39</v>
      </c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E12" s="44">
        <v>38990</v>
      </c>
      <c r="AF12" s="45">
        <v>39082</v>
      </c>
      <c r="AG12" s="39"/>
      <c r="AH12" s="39"/>
      <c r="AI12" s="39"/>
      <c r="AJ12" s="40"/>
    </row>
    <row r="13" spans="3:36" ht="12.75">
      <c r="C13" s="132"/>
      <c r="D13" s="132"/>
      <c r="E13" s="52"/>
      <c r="F13" s="52"/>
      <c r="G13" s="52"/>
      <c r="H13" s="52"/>
      <c r="I13" s="122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E13" s="46"/>
      <c r="AF13" s="37"/>
      <c r="AG13" s="39"/>
      <c r="AH13" s="39"/>
      <c r="AI13" s="39"/>
      <c r="AJ13" s="40"/>
    </row>
    <row r="14" spans="3:36" ht="12.75">
      <c r="C14" s="47" t="s">
        <v>11</v>
      </c>
      <c r="D14" s="47"/>
      <c r="E14" s="122" t="s">
        <v>11</v>
      </c>
      <c r="F14" s="122"/>
      <c r="G14" s="122" t="s">
        <v>11</v>
      </c>
      <c r="H14" s="122"/>
      <c r="I14" s="122" t="s">
        <v>11</v>
      </c>
      <c r="J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E14" s="48" t="s">
        <v>11</v>
      </c>
      <c r="AF14" s="37" t="s">
        <v>11</v>
      </c>
      <c r="AG14" s="49" t="s">
        <v>11</v>
      </c>
      <c r="AH14" s="39"/>
      <c r="AI14" s="49" t="s">
        <v>11</v>
      </c>
      <c r="AJ14" s="50" t="s">
        <v>11</v>
      </c>
    </row>
    <row r="15" spans="5:36" ht="12.75">
      <c r="E15" s="17"/>
      <c r="F15" s="17"/>
      <c r="G15" s="17"/>
      <c r="H15" s="17"/>
      <c r="I15" s="17"/>
      <c r="AE15" s="51"/>
      <c r="AF15" s="37"/>
      <c r="AG15" s="39"/>
      <c r="AH15" s="39"/>
      <c r="AI15" s="39"/>
      <c r="AJ15" s="40"/>
    </row>
    <row r="16" spans="1:36" ht="12.75">
      <c r="A16" s="1" t="s">
        <v>12</v>
      </c>
      <c r="C16" s="17">
        <v>2220</v>
      </c>
      <c r="D16" s="17"/>
      <c r="E16" s="17">
        <v>2501.69047</v>
      </c>
      <c r="F16" s="17"/>
      <c r="G16" s="17">
        <v>4011</v>
      </c>
      <c r="H16" s="17"/>
      <c r="I16" s="17">
        <v>4148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22">
        <f>SUM(AE16:AG16)</f>
        <v>6368.002800000001</v>
      </c>
      <c r="AE16" s="54">
        <v>1646.31233</v>
      </c>
      <c r="AF16" s="55">
        <v>2501.6904700000014</v>
      </c>
      <c r="AG16" s="56">
        <f>+C16</f>
        <v>2220</v>
      </c>
      <c r="AH16" s="39"/>
      <c r="AI16" s="39">
        <f>+AG16-AE16</f>
        <v>573.68767</v>
      </c>
      <c r="AJ16" s="40">
        <f>+AG16-AF16</f>
        <v>-281.69047000000137</v>
      </c>
    </row>
    <row r="17" spans="3:36" ht="12.75">
      <c r="C17" s="17"/>
      <c r="D17" s="17"/>
      <c r="E17" s="17"/>
      <c r="F17" s="17"/>
      <c r="G17" s="17"/>
      <c r="H17" s="17"/>
      <c r="I17" s="17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E17" s="54"/>
      <c r="AF17" s="55"/>
      <c r="AG17" s="56"/>
      <c r="AH17" s="39"/>
      <c r="AI17" s="39"/>
      <c r="AJ17" s="40"/>
    </row>
    <row r="18" spans="1:36" ht="12.75">
      <c r="A18" s="22" t="s">
        <v>40</v>
      </c>
      <c r="C18" s="57">
        <v>-1389</v>
      </c>
      <c r="D18" s="17"/>
      <c r="E18" s="57">
        <v>-2077.81711</v>
      </c>
      <c r="F18" s="17"/>
      <c r="G18" s="57">
        <v>-3003</v>
      </c>
      <c r="H18" s="17"/>
      <c r="I18" s="57">
        <v>-3425</v>
      </c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22">
        <f>SUM(AE18:AG18)</f>
        <v>-4813.25808</v>
      </c>
      <c r="AE18" s="59">
        <v>-1346.4409699999999</v>
      </c>
      <c r="AF18" s="60">
        <v>-2077.81711</v>
      </c>
      <c r="AG18" s="61">
        <f>+C18</f>
        <v>-1389</v>
      </c>
      <c r="AH18" s="39"/>
      <c r="AI18" s="62">
        <f>+AG18-AE18</f>
        <v>-42.55903000000012</v>
      </c>
      <c r="AJ18" s="63">
        <f>+AG18-AF18</f>
        <v>688.81711</v>
      </c>
    </row>
    <row r="19" spans="1:36" ht="12.75">
      <c r="A19" s="22" t="s">
        <v>134</v>
      </c>
      <c r="C19" s="17">
        <f>SUM(C16:C18)</f>
        <v>831</v>
      </c>
      <c r="D19" s="17"/>
      <c r="E19" s="17">
        <f>SUM(E16:E18)</f>
        <v>423.87336000000005</v>
      </c>
      <c r="F19" s="17"/>
      <c r="G19" s="17">
        <f>SUM(G16:G18)</f>
        <v>1008</v>
      </c>
      <c r="H19" s="17"/>
      <c r="I19" s="17">
        <f>SUM(I16:I18)</f>
        <v>723</v>
      </c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22">
        <f>SUM(AE19:AG19)</f>
        <v>807.8446400000021</v>
      </c>
      <c r="AE19" s="54">
        <f>SUM(AE16:AE18)</f>
        <v>299.8713600000001</v>
      </c>
      <c r="AF19" s="56">
        <f>SUM(AF16:AF18)</f>
        <v>423.8733600000014</v>
      </c>
      <c r="AG19" s="56">
        <v>84.09992000000057</v>
      </c>
      <c r="AH19" s="39"/>
      <c r="AI19" s="56">
        <f>SUM(AI16:AI18)</f>
        <v>531.1286399999999</v>
      </c>
      <c r="AJ19" s="64">
        <f>SUM(AJ16:AJ18)</f>
        <v>407.1266399999986</v>
      </c>
    </row>
    <row r="20" spans="3:36" ht="12.75">
      <c r="C20" s="65"/>
      <c r="D20" s="65"/>
      <c r="E20" s="17"/>
      <c r="F20" s="17"/>
      <c r="G20" s="17"/>
      <c r="H20" s="17"/>
      <c r="I20" s="17"/>
      <c r="J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E20" s="66">
        <f>AE19/AE16</f>
        <v>0.18214730858512132</v>
      </c>
      <c r="AF20" s="67">
        <f>AF19/AF16</f>
        <v>0.16943477423887743</v>
      </c>
      <c r="AG20" s="67">
        <f>AG19/AG16</f>
        <v>0.037882846846847104</v>
      </c>
      <c r="AH20" s="67"/>
      <c r="AI20" s="67">
        <f>AI19/AI16</f>
        <v>0.9258149822184603</v>
      </c>
      <c r="AJ20" s="68">
        <f>AJ19/AJ16</f>
        <v>-1.4452978831694114</v>
      </c>
    </row>
    <row r="21" spans="3:36" ht="12.75">
      <c r="C21" s="65"/>
      <c r="D21" s="65"/>
      <c r="E21" s="17"/>
      <c r="F21" s="17"/>
      <c r="G21" s="17"/>
      <c r="H21" s="17"/>
      <c r="I21" s="17"/>
      <c r="J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E21" s="66"/>
      <c r="AF21" s="67"/>
      <c r="AG21" s="67"/>
      <c r="AH21" s="67"/>
      <c r="AI21" s="67"/>
      <c r="AJ21" s="68"/>
    </row>
    <row r="22" spans="1:36" ht="12.75">
      <c r="A22" s="22" t="s">
        <v>41</v>
      </c>
      <c r="C22" s="17">
        <f>-1733</f>
        <v>-1733</v>
      </c>
      <c r="D22" s="17"/>
      <c r="E22" s="17">
        <v>-937.77107</v>
      </c>
      <c r="F22" s="17"/>
      <c r="G22" s="17">
        <v>-2477</v>
      </c>
      <c r="H22" s="17"/>
      <c r="I22" s="17">
        <v>-1724</v>
      </c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22">
        <f>SUM(AE22:AG22)</f>
        <v>-3456.96956</v>
      </c>
      <c r="AE22" s="54">
        <v>-786.19849</v>
      </c>
      <c r="AF22" s="55">
        <v>-937.77107</v>
      </c>
      <c r="AG22" s="56">
        <f>+C22</f>
        <v>-1733</v>
      </c>
      <c r="AH22" s="39"/>
      <c r="AI22" s="39">
        <f>+AG22-AE22</f>
        <v>-946.80151</v>
      </c>
      <c r="AJ22" s="40">
        <f>+AG22-AF22</f>
        <v>-795.22893</v>
      </c>
    </row>
    <row r="23" spans="3:36" ht="12.75">
      <c r="C23" s="17" t="s">
        <v>17</v>
      </c>
      <c r="D23" s="17"/>
      <c r="E23" s="17" t="s">
        <v>17</v>
      </c>
      <c r="F23" s="17"/>
      <c r="G23" s="17"/>
      <c r="H23" s="17"/>
      <c r="I23" s="17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E23" s="54" t="s">
        <v>17</v>
      </c>
      <c r="AF23" s="55"/>
      <c r="AG23" s="56" t="s">
        <v>17</v>
      </c>
      <c r="AH23" s="39"/>
      <c r="AI23" s="39"/>
      <c r="AJ23" s="40"/>
    </row>
    <row r="24" spans="1:36" ht="12.75">
      <c r="A24" s="22" t="s">
        <v>42</v>
      </c>
      <c r="C24" s="17">
        <v>101</v>
      </c>
      <c r="D24" s="17"/>
      <c r="E24" s="17">
        <v>77.54367</v>
      </c>
      <c r="F24" s="17"/>
      <c r="G24" s="17">
        <v>176</v>
      </c>
      <c r="H24" s="17"/>
      <c r="I24" s="17">
        <v>305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22">
        <f>SUM(AE24:AG24)</f>
        <v>405.6773099999999</v>
      </c>
      <c r="AE24" s="54">
        <v>227.13363999999999</v>
      </c>
      <c r="AF24" s="55">
        <v>77.54366999999996</v>
      </c>
      <c r="AG24" s="56">
        <f>+C24</f>
        <v>101</v>
      </c>
      <c r="AH24" s="39"/>
      <c r="AI24" s="39">
        <f>+AG24-AE24</f>
        <v>-126.13363999999999</v>
      </c>
      <c r="AJ24" s="40">
        <f>+AG24-AF24</f>
        <v>23.456330000000037</v>
      </c>
    </row>
    <row r="25" spans="3:36" ht="12.75">
      <c r="C25" s="69"/>
      <c r="D25" s="69"/>
      <c r="E25" s="17"/>
      <c r="F25" s="17"/>
      <c r="G25" s="17"/>
      <c r="H25" s="17"/>
      <c r="I25" s="17"/>
      <c r="J25" s="71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E25" s="51"/>
      <c r="AF25" s="55"/>
      <c r="AG25" s="56"/>
      <c r="AH25" s="39"/>
      <c r="AI25" s="39"/>
      <c r="AJ25" s="40"/>
    </row>
    <row r="26" spans="1:36" ht="12.75">
      <c r="A26" s="72" t="s">
        <v>43</v>
      </c>
      <c r="C26" s="17">
        <v>0</v>
      </c>
      <c r="D26" s="17"/>
      <c r="E26" s="17">
        <v>2276</v>
      </c>
      <c r="F26" s="17"/>
      <c r="G26" s="17">
        <v>0</v>
      </c>
      <c r="H26" s="17"/>
      <c r="I26" s="17">
        <v>2276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22">
        <f>SUM(AE26:AG26)</f>
        <v>2302.25609</v>
      </c>
      <c r="AE26" s="51"/>
      <c r="AF26" s="55">
        <v>2275.729</v>
      </c>
      <c r="AG26" s="56">
        <v>26.527090000000044</v>
      </c>
      <c r="AH26" s="39"/>
      <c r="AI26" s="39">
        <f>+AG26-AE26</f>
        <v>26.527090000000044</v>
      </c>
      <c r="AJ26" s="40">
        <f>+AG26-AF26</f>
        <v>-2249.2019099999998</v>
      </c>
    </row>
    <row r="27" spans="3:36" ht="12.75">
      <c r="C27" s="69"/>
      <c r="D27" s="69"/>
      <c r="E27" s="17"/>
      <c r="F27" s="17"/>
      <c r="G27" s="17"/>
      <c r="H27" s="17"/>
      <c r="I27" s="17"/>
      <c r="AE27" s="51"/>
      <c r="AF27" s="55"/>
      <c r="AG27" s="56"/>
      <c r="AH27" s="39"/>
      <c r="AI27" s="39"/>
      <c r="AJ27" s="40"/>
    </row>
    <row r="28" spans="1:36" ht="12.75">
      <c r="A28" s="22" t="s">
        <v>148</v>
      </c>
      <c r="C28" s="57">
        <v>4189</v>
      </c>
      <c r="D28" s="17"/>
      <c r="E28" s="57">
        <v>544</v>
      </c>
      <c r="F28" s="17"/>
      <c r="G28" s="57">
        <v>6033</v>
      </c>
      <c r="H28" s="17"/>
      <c r="I28" s="57">
        <v>544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22">
        <f>SUM(AE28:AG28)</f>
        <v>4732.54653343</v>
      </c>
      <c r="AE28" s="74"/>
      <c r="AF28" s="60">
        <f>(1277730.45*42.54%)/1000</f>
        <v>543.54653343</v>
      </c>
      <c r="AG28" s="61">
        <f>+C28</f>
        <v>4189</v>
      </c>
      <c r="AH28" s="39"/>
      <c r="AI28" s="62">
        <f>+AG28-AE28</f>
        <v>4189</v>
      </c>
      <c r="AJ28" s="63">
        <f>+AG28-AF28</f>
        <v>3645.4534665700003</v>
      </c>
    </row>
    <row r="29" spans="3:36" ht="12.75">
      <c r="C29" s="69"/>
      <c r="D29" s="69"/>
      <c r="E29" s="17" t="s">
        <v>17</v>
      </c>
      <c r="F29" s="17"/>
      <c r="G29" s="17"/>
      <c r="H29" s="17"/>
      <c r="I29" s="17"/>
      <c r="AE29" s="54"/>
      <c r="AF29" s="55"/>
      <c r="AG29" s="56"/>
      <c r="AH29" s="39"/>
      <c r="AI29" s="39"/>
      <c r="AJ29" s="40"/>
    </row>
    <row r="30" spans="1:36" ht="12.75">
      <c r="A30" s="1" t="s">
        <v>132</v>
      </c>
      <c r="C30" s="69">
        <f>SUM(C22:C28)+C19</f>
        <v>3388</v>
      </c>
      <c r="D30" s="17"/>
      <c r="E30" s="69">
        <f>SUM(E22:E28)+E19</f>
        <v>2383.64596</v>
      </c>
      <c r="F30" s="17"/>
      <c r="G30" s="69">
        <f>SUM(G22:G28)+G19</f>
        <v>4740</v>
      </c>
      <c r="H30" s="17"/>
      <c r="I30" s="69">
        <f>SUM(I22:I28)+I19</f>
        <v>2124</v>
      </c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22">
        <f>SUM(AE30:AG30)</f>
        <v>4792.355013430002</v>
      </c>
      <c r="AE30" s="56">
        <f>+AE19+SUM(AE22:AE28)</f>
        <v>-259.1934899999999</v>
      </c>
      <c r="AF30" s="56">
        <f>+AF19+SUM(AF22:AF28)+1</f>
        <v>2383.921493430001</v>
      </c>
      <c r="AG30" s="56">
        <f>+AG19+SUM(AG22:AG28)</f>
        <v>2667.6270100000006</v>
      </c>
      <c r="AH30" s="56">
        <f>+AH19+AH22+AH24</f>
        <v>0</v>
      </c>
      <c r="AI30" s="56">
        <f>+AI19+SUM(AI22:AI28)</f>
        <v>3673.72058</v>
      </c>
      <c r="AJ30" s="56">
        <f>+AJ19+SUM(AJ22:AJ28)</f>
        <v>1031.6055965699989</v>
      </c>
    </row>
    <row r="31" spans="3:36" ht="12.75">
      <c r="C31" s="75"/>
      <c r="D31" s="17"/>
      <c r="E31" s="17"/>
      <c r="F31" s="17"/>
      <c r="G31" s="17"/>
      <c r="H31" s="17"/>
      <c r="I31" s="17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E31" s="54"/>
      <c r="AF31" s="55"/>
      <c r="AG31" s="56"/>
      <c r="AH31" s="39"/>
      <c r="AI31" s="39"/>
      <c r="AJ31" s="40"/>
    </row>
    <row r="32" spans="1:36" ht="12.75">
      <c r="A32" s="22" t="s">
        <v>44</v>
      </c>
      <c r="C32" s="57">
        <v>0.23225</v>
      </c>
      <c r="D32" s="17"/>
      <c r="E32" s="57">
        <v>-59.935</v>
      </c>
      <c r="F32" s="17"/>
      <c r="G32" s="57">
        <v>0.23225</v>
      </c>
      <c r="H32" s="17"/>
      <c r="I32" s="57">
        <v>-60</v>
      </c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22">
        <f>SUM(AE32:AG32)</f>
        <v>-59.76775</v>
      </c>
      <c r="AE32" s="59">
        <v>0</v>
      </c>
      <c r="AF32" s="61">
        <v>-60</v>
      </c>
      <c r="AG32" s="61">
        <f>+C32</f>
        <v>0.23225</v>
      </c>
      <c r="AH32" s="39"/>
      <c r="AI32" s="62">
        <f>+AG32-AE32</f>
        <v>0.23225</v>
      </c>
      <c r="AJ32" s="63">
        <f>+AH32-AF32</f>
        <v>60</v>
      </c>
    </row>
    <row r="33" spans="3:36" ht="12.75">
      <c r="C33" s="69"/>
      <c r="D33" s="17"/>
      <c r="E33" s="17"/>
      <c r="F33" s="17"/>
      <c r="G33" s="17"/>
      <c r="H33" s="17"/>
      <c r="I33" s="17"/>
      <c r="AE33" s="54"/>
      <c r="AF33" s="76"/>
      <c r="AG33" s="56"/>
      <c r="AH33" s="39"/>
      <c r="AI33" s="39"/>
      <c r="AJ33" s="40"/>
    </row>
    <row r="34" spans="1:36" ht="13.5" thickBot="1">
      <c r="A34" s="1" t="s">
        <v>133</v>
      </c>
      <c r="C34" s="136">
        <f>+C30+C32</f>
        <v>3388.23225</v>
      </c>
      <c r="D34" s="69"/>
      <c r="E34" s="136">
        <f>+E30+E32</f>
        <v>2323.71096</v>
      </c>
      <c r="F34" s="17"/>
      <c r="G34" s="136">
        <f>+G30+G32</f>
        <v>4740.23225</v>
      </c>
      <c r="H34" s="17"/>
      <c r="I34" s="136">
        <f>+I30+I32</f>
        <v>2064</v>
      </c>
      <c r="J34" s="71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22">
        <f>SUM(AE34:AG34)</f>
        <v>5452.960253430001</v>
      </c>
      <c r="AE34" s="54">
        <f>+AE30+AE32</f>
        <v>-259.1934899999999</v>
      </c>
      <c r="AF34" s="56">
        <f>+AF30+AF32</f>
        <v>2323.921493430001</v>
      </c>
      <c r="AG34" s="56">
        <f>+C34</f>
        <v>3388.23225</v>
      </c>
      <c r="AH34" s="39"/>
      <c r="AI34" s="56">
        <f>+AI30+AI32</f>
        <v>3673.95283</v>
      </c>
      <c r="AJ34" s="56">
        <f>+AJ30+AJ32</f>
        <v>1091.6055965699989</v>
      </c>
    </row>
    <row r="35" spans="3:36" ht="13.5" thickTop="1">
      <c r="C35" s="75"/>
      <c r="D35" s="17"/>
      <c r="E35" s="17"/>
      <c r="F35" s="17"/>
      <c r="G35" s="17"/>
      <c r="H35" s="17"/>
      <c r="I35" s="17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E35" s="54"/>
      <c r="AF35" s="55"/>
      <c r="AG35" s="56"/>
      <c r="AH35" s="39"/>
      <c r="AI35" s="39"/>
      <c r="AJ35" s="40"/>
    </row>
    <row r="36" spans="1:36" ht="12.75">
      <c r="A36" s="1" t="s">
        <v>45</v>
      </c>
      <c r="C36" s="75"/>
      <c r="D36" s="17"/>
      <c r="E36" s="17"/>
      <c r="F36" s="17"/>
      <c r="G36" s="17"/>
      <c r="H36" s="17"/>
      <c r="I36" s="17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E36" s="54"/>
      <c r="AF36" s="55"/>
      <c r="AG36" s="56"/>
      <c r="AH36" s="39"/>
      <c r="AI36" s="39"/>
      <c r="AJ36" s="40"/>
    </row>
    <row r="37" spans="3:36" ht="6.75" customHeight="1">
      <c r="C37" s="75"/>
      <c r="D37" s="17"/>
      <c r="E37" s="17"/>
      <c r="F37" s="17"/>
      <c r="G37" s="17"/>
      <c r="H37" s="17"/>
      <c r="I37" s="17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E37" s="54"/>
      <c r="AF37" s="55"/>
      <c r="AG37" s="56"/>
      <c r="AH37" s="39"/>
      <c r="AI37" s="39"/>
      <c r="AJ37" s="40"/>
    </row>
    <row r="38" spans="1:36" s="30" customFormat="1" ht="12.75">
      <c r="A38" s="30" t="s">
        <v>46</v>
      </c>
      <c r="C38" s="17">
        <f>C34</f>
        <v>3388.23225</v>
      </c>
      <c r="D38" s="75"/>
      <c r="E38" s="17">
        <v>2270.633775</v>
      </c>
      <c r="F38" s="17"/>
      <c r="G38" s="17">
        <f>G34</f>
        <v>4740.23225</v>
      </c>
      <c r="H38" s="17"/>
      <c r="I38" s="17">
        <v>2007</v>
      </c>
      <c r="K38" s="22"/>
      <c r="L38" s="22"/>
      <c r="M38" s="22"/>
      <c r="N38" s="22"/>
      <c r="O38" s="22"/>
      <c r="P38" s="22"/>
      <c r="Q38" s="22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E38" s="77"/>
      <c r="AF38" s="78"/>
      <c r="AG38" s="70"/>
      <c r="AH38" s="79"/>
      <c r="AI38" s="79"/>
      <c r="AJ38" s="80"/>
    </row>
    <row r="39" spans="3:36" s="30" customFormat="1" ht="12.75">
      <c r="C39" s="75"/>
      <c r="D39" s="75"/>
      <c r="E39" s="17"/>
      <c r="F39" s="17"/>
      <c r="G39" s="17"/>
      <c r="H39" s="17"/>
      <c r="I39" s="17"/>
      <c r="J39" s="75"/>
      <c r="K39" s="22"/>
      <c r="L39" s="22"/>
      <c r="M39" s="22"/>
      <c r="N39" s="22"/>
      <c r="O39" s="22"/>
      <c r="P39" s="22"/>
      <c r="Q39" s="22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E39" s="77"/>
      <c r="AF39" s="78"/>
      <c r="AG39" s="70"/>
      <c r="AH39" s="79"/>
      <c r="AI39" s="79"/>
      <c r="AJ39" s="80"/>
    </row>
    <row r="40" spans="1:36" s="30" customFormat="1" ht="12.75">
      <c r="A40" s="30" t="s">
        <v>47</v>
      </c>
      <c r="C40" s="17">
        <v>0</v>
      </c>
      <c r="D40" s="75"/>
      <c r="E40" s="17">
        <v>53.07718500000002</v>
      </c>
      <c r="F40" s="17"/>
      <c r="G40" s="17">
        <v>0</v>
      </c>
      <c r="H40" s="17"/>
      <c r="I40" s="17">
        <v>57</v>
      </c>
      <c r="K40" s="22"/>
      <c r="L40" s="22"/>
      <c r="M40" s="22"/>
      <c r="N40" s="22"/>
      <c r="O40" s="22"/>
      <c r="P40" s="22"/>
      <c r="Q40" s="22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81">
        <f>SUM(AE40:AG40)</f>
        <v>53.07718500000002</v>
      </c>
      <c r="AE40" s="77">
        <v>0</v>
      </c>
      <c r="AF40" s="78">
        <v>53.07718500000002</v>
      </c>
      <c r="AG40" s="70">
        <f>+C40</f>
        <v>0</v>
      </c>
      <c r="AH40" s="79"/>
      <c r="AI40" s="79">
        <f>+AG40-AE40</f>
        <v>0</v>
      </c>
      <c r="AJ40" s="80">
        <f>+AG40-AF40</f>
        <v>-53.07718500000002</v>
      </c>
    </row>
    <row r="41" spans="3:36" ht="12.75">
      <c r="C41" s="17"/>
      <c r="D41" s="17"/>
      <c r="E41" s="17"/>
      <c r="F41" s="17"/>
      <c r="G41" s="17"/>
      <c r="H41" s="17"/>
      <c r="I41" s="17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E41" s="54"/>
      <c r="AF41" s="55"/>
      <c r="AG41" s="56"/>
      <c r="AH41" s="39"/>
      <c r="AI41" s="39"/>
      <c r="AJ41" s="40"/>
    </row>
    <row r="42" spans="1:36" ht="13.5" thickBot="1">
      <c r="A42" s="1" t="s">
        <v>135</v>
      </c>
      <c r="C42" s="82">
        <f>C38+C40</f>
        <v>3388.23225</v>
      </c>
      <c r="D42" s="17"/>
      <c r="E42" s="82">
        <f>E38+E40</f>
        <v>2323.71096</v>
      </c>
      <c r="F42" s="17"/>
      <c r="G42" s="82">
        <f>G38+G40</f>
        <v>4740.23225</v>
      </c>
      <c r="H42" s="17"/>
      <c r="I42" s="82">
        <f>I38+I40</f>
        <v>2064</v>
      </c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22">
        <f>SUM(AE42:AG42)</f>
        <v>5399.883068430001</v>
      </c>
      <c r="AE42" s="84">
        <f>AE34-AE40</f>
        <v>-259.1934899999999</v>
      </c>
      <c r="AF42" s="83">
        <f>AF34-AF40</f>
        <v>2270.844308430001</v>
      </c>
      <c r="AG42" s="83">
        <f>+C42</f>
        <v>3388.23225</v>
      </c>
      <c r="AH42" s="39"/>
      <c r="AI42" s="83">
        <f>AI34-AI40</f>
        <v>3673.95283</v>
      </c>
      <c r="AJ42" s="85">
        <f>AJ34-AJ40</f>
        <v>1144.682781569999</v>
      </c>
    </row>
    <row r="43" spans="3:36" ht="12.75">
      <c r="C43" s="17"/>
      <c r="D43" s="17"/>
      <c r="E43" s="17"/>
      <c r="F43" s="17"/>
      <c r="G43" s="17"/>
      <c r="H43" s="17"/>
      <c r="I43" s="17"/>
      <c r="J43" s="17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E43" s="54"/>
      <c r="AF43" s="55"/>
      <c r="AG43" s="56"/>
      <c r="AH43" s="39"/>
      <c r="AI43" s="39"/>
      <c r="AJ43" s="40"/>
    </row>
    <row r="44" spans="1:36" s="86" customFormat="1" ht="12.75">
      <c r="A44" s="86" t="s">
        <v>48</v>
      </c>
      <c r="B44" s="87" t="s">
        <v>49</v>
      </c>
      <c r="C44" s="88">
        <f>+C38/(97533345/1000*2)*100</f>
        <v>1.7369609593519015</v>
      </c>
      <c r="D44" s="88"/>
      <c r="E44" s="107">
        <f>+E38/(139329600/1000*2)*100</f>
        <v>0.8148425657577427</v>
      </c>
      <c r="F44" s="17"/>
      <c r="G44" s="88">
        <f>+G38/(97533345/1000*2)*100</f>
        <v>2.4300572537525498</v>
      </c>
      <c r="H44" s="17"/>
      <c r="I44" s="107">
        <f>+I38/(139329600*2/1000)*100</f>
        <v>0.7202346091569918</v>
      </c>
      <c r="J44" s="88"/>
      <c r="K44" s="22"/>
      <c r="L44" s="22"/>
      <c r="M44" s="22"/>
      <c r="N44" s="22"/>
      <c r="O44" s="22"/>
      <c r="P44" s="22"/>
      <c r="Q44" s="22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6">
        <f>SUM(AE44:AG44)</f>
        <v>2.458864567210534</v>
      </c>
      <c r="AE44" s="90">
        <f>+AE42/(139329600*2/1000)*100</f>
        <v>-0.09301451019740237</v>
      </c>
      <c r="AF44" s="91">
        <f>+AF42/(139329600*2/1000)*100</f>
        <v>0.8149181180560344</v>
      </c>
      <c r="AG44" s="92">
        <f>+C44</f>
        <v>1.7369609593519015</v>
      </c>
      <c r="AH44" s="93"/>
      <c r="AI44" s="39">
        <f>+AG44-AE44</f>
        <v>1.829975469549304</v>
      </c>
      <c r="AJ44" s="40">
        <f>+AG44-AF44</f>
        <v>0.9220428412958671</v>
      </c>
    </row>
    <row r="45" spans="3:36" s="86" customFormat="1" ht="12.75">
      <c r="C45" s="89"/>
      <c r="D45" s="89"/>
      <c r="E45" s="17"/>
      <c r="F45" s="17"/>
      <c r="G45" s="17"/>
      <c r="H45" s="17"/>
      <c r="I45" s="17"/>
      <c r="K45" s="22"/>
      <c r="L45" s="22"/>
      <c r="M45" s="22"/>
      <c r="N45" s="22"/>
      <c r="O45" s="22"/>
      <c r="P45" s="22"/>
      <c r="Q45" s="22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E45" s="94"/>
      <c r="AF45" s="55"/>
      <c r="AG45" s="92"/>
      <c r="AH45" s="93"/>
      <c r="AI45" s="93"/>
      <c r="AJ45" s="95"/>
    </row>
    <row r="46" spans="1:36" s="86" customFormat="1" ht="12.75">
      <c r="A46" s="86" t="s">
        <v>50</v>
      </c>
      <c r="B46" s="87" t="s">
        <v>51</v>
      </c>
      <c r="C46" s="88">
        <f>+C38/(97533345/1000*2)*100</f>
        <v>1.7369609593519015</v>
      </c>
      <c r="D46" s="96"/>
      <c r="E46" s="107">
        <f>+E38/(139329600/1000*2)*100</f>
        <v>0.8148425657577427</v>
      </c>
      <c r="F46" s="17"/>
      <c r="G46" s="88">
        <f>+G38/(97533345/1000*2)*100</f>
        <v>2.4300572537525498</v>
      </c>
      <c r="H46" s="17"/>
      <c r="I46" s="107">
        <f>+I38/(139329600*2/1000)*100</f>
        <v>0.7202346091569918</v>
      </c>
      <c r="K46" s="22"/>
      <c r="L46" s="22"/>
      <c r="M46" s="22"/>
      <c r="N46" s="22"/>
      <c r="O46" s="22"/>
      <c r="P46" s="22"/>
      <c r="Q46" s="22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E46" s="97" t="s">
        <v>52</v>
      </c>
      <c r="AF46" s="98" t="s">
        <v>52</v>
      </c>
      <c r="AG46" s="99" t="s">
        <v>52</v>
      </c>
      <c r="AH46" s="93"/>
      <c r="AI46" s="39"/>
      <c r="AJ46" s="40"/>
    </row>
    <row r="47" spans="3:36" ht="13.5" thickBot="1">
      <c r="C47" s="17"/>
      <c r="D47" s="17"/>
      <c r="E47" s="17"/>
      <c r="F47" s="17"/>
      <c r="G47" s="17"/>
      <c r="H47" s="17"/>
      <c r="I47" s="17"/>
      <c r="J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E47" s="100"/>
      <c r="AF47" s="101"/>
      <c r="AG47" s="102"/>
      <c r="AH47" s="101"/>
      <c r="AI47" s="101"/>
      <c r="AJ47" s="103"/>
    </row>
    <row r="48" spans="1:31" ht="12.75">
      <c r="A48" s="104"/>
      <c r="C48" s="17"/>
      <c r="D48" s="17"/>
      <c r="E48" s="17"/>
      <c r="F48" s="17"/>
      <c r="G48" s="17"/>
      <c r="H48" s="17"/>
      <c r="I48" s="17"/>
      <c r="J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E48" s="75"/>
    </row>
    <row r="49" spans="2:32" ht="12.75">
      <c r="B49" s="105"/>
      <c r="C49" s="70"/>
      <c r="D49" s="70"/>
      <c r="E49" s="70"/>
      <c r="F49" s="70"/>
      <c r="G49" s="70"/>
      <c r="H49" s="70"/>
      <c r="I49" s="70"/>
      <c r="J49" s="70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E49" s="75"/>
      <c r="AF49" s="22"/>
    </row>
    <row r="50" spans="1:31" ht="12.75">
      <c r="A50" s="106" t="s">
        <v>53</v>
      </c>
      <c r="B50" s="30"/>
      <c r="C50" s="75"/>
      <c r="D50" s="75"/>
      <c r="E50" s="75"/>
      <c r="F50" s="75"/>
      <c r="G50" s="75"/>
      <c r="H50" s="75"/>
      <c r="I50" s="75"/>
      <c r="J50" s="75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E50" s="17"/>
    </row>
    <row r="51" spans="1:31" ht="12.75">
      <c r="A51" s="106" t="s">
        <v>54</v>
      </c>
      <c r="B51" s="30"/>
      <c r="C51" s="75"/>
      <c r="D51" s="75"/>
      <c r="E51" s="75"/>
      <c r="F51" s="75"/>
      <c r="G51" s="75"/>
      <c r="H51" s="75"/>
      <c r="I51" s="75"/>
      <c r="J51" s="7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E51" s="17"/>
    </row>
    <row r="52" spans="3:31" ht="12.75">
      <c r="C52" s="17"/>
      <c r="D52" s="17"/>
      <c r="E52" s="17"/>
      <c r="F52" s="17"/>
      <c r="G52" s="17"/>
      <c r="H52" s="17"/>
      <c r="I52" s="17"/>
      <c r="J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E52" s="17"/>
    </row>
    <row r="53" spans="3:31" ht="12.75">
      <c r="C53" s="17"/>
      <c r="D53" s="17"/>
      <c r="E53" s="17"/>
      <c r="F53" s="17"/>
      <c r="G53" s="17"/>
      <c r="H53" s="17"/>
      <c r="I53" s="17"/>
      <c r="J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E53" s="17"/>
    </row>
    <row r="54" spans="3:31" ht="12.75">
      <c r="C54" s="17"/>
      <c r="D54" s="17"/>
      <c r="E54" s="17"/>
      <c r="F54" s="17"/>
      <c r="G54" s="17"/>
      <c r="H54" s="17"/>
      <c r="I54" s="17"/>
      <c r="J54" s="17"/>
      <c r="K54" s="17"/>
      <c r="L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E54" s="88"/>
    </row>
    <row r="55" spans="3:32" ht="12.75">
      <c r="C55" s="17"/>
      <c r="D55" s="17"/>
      <c r="E55" s="17"/>
      <c r="F55" s="17"/>
      <c r="G55" s="17"/>
      <c r="H55" s="17"/>
      <c r="I55" s="17"/>
      <c r="J55" s="17"/>
      <c r="K55" s="17"/>
      <c r="L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E55" s="89"/>
      <c r="AF55" s="28"/>
    </row>
    <row r="56" spans="3:32" ht="12.75">
      <c r="C56" s="17"/>
      <c r="D56" s="17"/>
      <c r="E56" s="17"/>
      <c r="F56" s="17"/>
      <c r="G56" s="17"/>
      <c r="H56" s="17"/>
      <c r="I56" s="17"/>
      <c r="J56" s="17"/>
      <c r="K56" s="17"/>
      <c r="L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E56" s="96"/>
      <c r="AF56" s="28"/>
    </row>
    <row r="57" spans="3:31" ht="12.75">
      <c r="C57" s="17"/>
      <c r="D57" s="17"/>
      <c r="E57" s="17"/>
      <c r="F57" s="17"/>
      <c r="G57" s="17"/>
      <c r="H57" s="17"/>
      <c r="I57" s="17"/>
      <c r="J57" s="17"/>
      <c r="K57" s="17"/>
      <c r="L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E57" s="75"/>
    </row>
    <row r="58" spans="3:31" ht="12.7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E58" s="17"/>
    </row>
    <row r="59" spans="3:31" ht="12.7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E59" s="17"/>
    </row>
    <row r="60" spans="3:31" ht="12.7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E60" s="17"/>
    </row>
    <row r="61" spans="3:31" ht="12.7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E61" s="17"/>
    </row>
    <row r="62" spans="3:31" ht="12.7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E62" s="17"/>
    </row>
    <row r="63" spans="3:31" ht="12.7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E63" s="17"/>
    </row>
    <row r="64" spans="3:31" ht="12.7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E64" s="17"/>
    </row>
    <row r="65" spans="3:31" ht="12.7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E65" s="17"/>
    </row>
    <row r="66" spans="3:31" ht="12.7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E66" s="17"/>
    </row>
    <row r="67" spans="3:31" ht="12.7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E67" s="17"/>
    </row>
    <row r="68" spans="3:31" ht="12.7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E68" s="17"/>
    </row>
    <row r="69" spans="3:31" ht="12.7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E69" s="17"/>
    </row>
    <row r="70" spans="3:31" ht="12.7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E70" s="17"/>
    </row>
    <row r="71" spans="3:31" ht="12.7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E71" s="17"/>
    </row>
    <row r="72" spans="3:31" ht="12.7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E72" s="17"/>
    </row>
    <row r="73" spans="3:31" ht="12.7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E73" s="17"/>
    </row>
    <row r="74" spans="3:31" ht="12.7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E74" s="17"/>
    </row>
    <row r="75" spans="3:31" ht="12.7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E75" s="17"/>
    </row>
    <row r="76" spans="3:31" ht="12.7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E76" s="17"/>
    </row>
    <row r="77" spans="3:31" ht="12.7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E77" s="17"/>
    </row>
    <row r="78" spans="3:31" ht="12.7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E78" s="17"/>
    </row>
    <row r="79" spans="3:31" ht="12.7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E79" s="17"/>
    </row>
    <row r="80" spans="3:31" ht="12.7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E80" s="17"/>
    </row>
    <row r="81" spans="3:31" ht="12.7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E81" s="17"/>
    </row>
    <row r="82" spans="3:31" ht="12.7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E82" s="17"/>
    </row>
    <row r="83" spans="3:31" ht="12.75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E83" s="17"/>
    </row>
    <row r="84" spans="3:31" ht="12.75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E84" s="17"/>
    </row>
    <row r="85" spans="3:31" ht="12.75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E85" s="17"/>
    </row>
    <row r="86" spans="3:31" ht="12.75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E86" s="17"/>
    </row>
    <row r="87" spans="3:31" ht="12.75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E87" s="17"/>
    </row>
    <row r="88" spans="3:31" ht="12.75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E88" s="17"/>
    </row>
    <row r="89" spans="3:31" ht="12.75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E89" s="17"/>
    </row>
    <row r="90" spans="3:31" ht="12.75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E90" s="17"/>
    </row>
    <row r="91" spans="3:31" ht="12.75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E91" s="17"/>
    </row>
    <row r="92" spans="3:31" ht="12.75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E92" s="17"/>
    </row>
    <row r="93" spans="3:31" ht="12.75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E93" s="17"/>
    </row>
    <row r="94" spans="3:31" ht="12.75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E94" s="17"/>
    </row>
    <row r="95" spans="3:31" ht="12.75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E95" s="17"/>
    </row>
    <row r="96" spans="3:31" ht="12.75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E96" s="17"/>
    </row>
    <row r="97" spans="3:31" ht="12.75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E97" s="17"/>
    </row>
    <row r="98" spans="3:31" ht="12.75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E98" s="17"/>
    </row>
    <row r="99" spans="3:31" ht="12.75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E99" s="17"/>
    </row>
    <row r="100" spans="3:31" ht="12.75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E100" s="17"/>
    </row>
    <row r="101" spans="3:31" ht="12.75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E101" s="17"/>
    </row>
    <row r="102" spans="3:31" ht="12.75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E102" s="17"/>
    </row>
    <row r="103" spans="3:31" ht="12.75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E103" s="17"/>
    </row>
    <row r="104" spans="3:31" ht="12.75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E104" s="17"/>
    </row>
    <row r="105" spans="3:31" ht="12.75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E105" s="17"/>
    </row>
    <row r="106" spans="3:31" ht="12.75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E106" s="17"/>
    </row>
    <row r="107" spans="3:31" ht="12.75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E107" s="17"/>
    </row>
    <row r="108" spans="3:31" ht="12.75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E108" s="17"/>
    </row>
    <row r="109" spans="3:31" ht="12.75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E109" s="17"/>
    </row>
    <row r="110" spans="3:31" ht="12.75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E110" s="17"/>
    </row>
    <row r="111" spans="3:31" ht="12.75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E111" s="17"/>
    </row>
    <row r="112" spans="3:31" ht="12.75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E112" s="17"/>
    </row>
    <row r="113" spans="3:31" ht="12.75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E113" s="17"/>
    </row>
    <row r="114" spans="3:31" ht="12.75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E114" s="17"/>
    </row>
    <row r="115" spans="3:31" ht="12.75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E115" s="17"/>
    </row>
    <row r="116" spans="3:31" ht="12.75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E116" s="17"/>
    </row>
    <row r="117" spans="3:31" ht="12.75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E117" s="17"/>
    </row>
    <row r="118" spans="3:31" ht="12.75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E118" s="17"/>
    </row>
    <row r="119" spans="3:31" ht="12.75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E119" s="17"/>
    </row>
    <row r="120" spans="3:31" ht="12.75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E120" s="17"/>
    </row>
    <row r="121" spans="3:31" ht="12.75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E121" s="17"/>
    </row>
    <row r="122" spans="3:31" ht="12.75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E122" s="17"/>
    </row>
    <row r="123" spans="3:31" ht="12.75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E123" s="17"/>
    </row>
    <row r="124" spans="3:31" ht="12.75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E124" s="17"/>
    </row>
    <row r="125" spans="3:31" ht="12.75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E125" s="17"/>
    </row>
    <row r="126" spans="3:31" ht="12.75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E126" s="17"/>
    </row>
    <row r="127" spans="3:31" ht="12.75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E127" s="17"/>
    </row>
    <row r="128" spans="3:31" ht="12.75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E128" s="17"/>
    </row>
    <row r="129" spans="3:31" ht="12.75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E129" s="17"/>
    </row>
    <row r="130" spans="3:31" ht="12.75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E130" s="17"/>
    </row>
    <row r="131" spans="3:31" ht="12.75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E131" s="17"/>
    </row>
    <row r="132" spans="3:31" ht="12.75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E132" s="17"/>
    </row>
    <row r="133" spans="3:31" ht="12.75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E133" s="17"/>
    </row>
    <row r="134" spans="3:31" ht="12.75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E134" s="17"/>
    </row>
    <row r="135" spans="3:31" ht="12.75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E135" s="17"/>
    </row>
    <row r="136" spans="3:31" ht="12.75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E136" s="17"/>
    </row>
    <row r="137" spans="3:31" ht="12.75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E137" s="17"/>
    </row>
    <row r="138" spans="3:31" ht="12.75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E138" s="17"/>
    </row>
    <row r="139" spans="3:31" ht="12.75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E139" s="17"/>
    </row>
    <row r="140" spans="3:31" ht="12.75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E140" s="17"/>
    </row>
    <row r="141" spans="3:31" ht="12.75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E141" s="17"/>
    </row>
    <row r="142" spans="3:31" ht="12.75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E142" s="17"/>
    </row>
    <row r="143" spans="3:31" ht="12.75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E143" s="17"/>
    </row>
    <row r="144" spans="3:31" ht="12.75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E144" s="17"/>
    </row>
    <row r="145" spans="3:31" ht="12.75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E145" s="17"/>
    </row>
    <row r="146" spans="3:31" ht="12.75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E146" s="17"/>
    </row>
    <row r="147" spans="3:31" ht="12.75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E147" s="17"/>
    </row>
    <row r="148" spans="3:31" ht="12.75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E148" s="17"/>
    </row>
    <row r="149" spans="3:31" ht="12.75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E149" s="17"/>
    </row>
    <row r="150" spans="3:31" ht="12.75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E150" s="17"/>
    </row>
    <row r="151" spans="3:31" ht="12.75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E151" s="17"/>
    </row>
    <row r="152" spans="3:31" ht="12.75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E152" s="17"/>
    </row>
    <row r="153" spans="3:31" ht="12.75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E153" s="17"/>
    </row>
    <row r="154" spans="3:31" ht="12.75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E154" s="17"/>
    </row>
    <row r="155" spans="3:31" ht="12.75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E155" s="17"/>
    </row>
    <row r="156" spans="3:31" ht="12.75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E156" s="17"/>
    </row>
    <row r="157" spans="3:31" ht="12.75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E157" s="17"/>
    </row>
    <row r="158" spans="3:31" ht="12.75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E158" s="17"/>
    </row>
    <row r="159" spans="3:31" ht="12.75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E159" s="17"/>
    </row>
    <row r="160" spans="3:31" ht="12.75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E160" s="17"/>
    </row>
    <row r="161" spans="3:31" ht="12.75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E161" s="17"/>
    </row>
    <row r="162" spans="3:31" ht="12.75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E162" s="17"/>
    </row>
    <row r="163" spans="3:31" ht="12.75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E163" s="17"/>
    </row>
    <row r="164" spans="3:31" ht="12.75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E164" s="17"/>
    </row>
    <row r="165" spans="3:31" ht="12.75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E165" s="17"/>
    </row>
    <row r="166" spans="3:31" ht="12.75"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E166" s="17"/>
    </row>
    <row r="167" spans="3:31" ht="12.75"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E167" s="17"/>
    </row>
    <row r="168" spans="3:31" ht="12.75"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E168" s="17"/>
    </row>
    <row r="169" spans="3:31" ht="12.75"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E169" s="17"/>
    </row>
    <row r="170" spans="3:31" ht="12.75"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E170" s="17"/>
    </row>
    <row r="171" spans="3:31" ht="12.75"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E171" s="17"/>
    </row>
    <row r="172" spans="3:31" ht="12.75"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E172" s="17"/>
    </row>
    <row r="173" spans="3:31" ht="12.75"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E173" s="17"/>
    </row>
    <row r="174" spans="3:31" ht="12.75"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E174" s="17"/>
    </row>
    <row r="175" spans="3:31" ht="12.75"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E175" s="17"/>
    </row>
    <row r="176" spans="3:31" ht="12.75"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E176" s="17"/>
    </row>
    <row r="177" spans="3:31" ht="12.75"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E177" s="17"/>
    </row>
    <row r="178" spans="3:31" ht="12.75"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E178" s="17"/>
    </row>
    <row r="179" spans="3:31" ht="12.75"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E179" s="17"/>
    </row>
    <row r="180" spans="3:31" ht="12.75"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E180" s="17"/>
    </row>
    <row r="181" spans="3:31" ht="12.75"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E181" s="17"/>
    </row>
    <row r="182" spans="3:31" ht="12.75"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E182" s="17"/>
    </row>
    <row r="183" spans="3:31" ht="12.75"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E183" s="17"/>
    </row>
    <row r="184" spans="3:31" ht="12.75"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E184" s="17"/>
    </row>
    <row r="185" spans="3:31" ht="12.75"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E185" s="17"/>
    </row>
    <row r="186" spans="3:31" ht="12.75"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E186" s="17"/>
    </row>
    <row r="187" spans="3:31" ht="12.75"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E187" s="17"/>
    </row>
    <row r="188" spans="3:31" ht="12.75"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E188" s="17"/>
    </row>
    <row r="189" spans="3:31" ht="12.75"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E189" s="17"/>
    </row>
    <row r="190" spans="3:31" ht="12.75"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E190" s="17"/>
    </row>
    <row r="191" spans="3:31" ht="12.75"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E191" s="17"/>
    </row>
    <row r="192" spans="3:31" ht="12.75"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E192" s="17"/>
    </row>
    <row r="193" spans="3:31" ht="12.75"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E193" s="17"/>
    </row>
    <row r="194" spans="3:31" ht="12.75"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E194" s="17"/>
    </row>
    <row r="195" spans="3:31" ht="12.75"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E195" s="17"/>
    </row>
    <row r="196" spans="3:31" ht="12.75"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E196" s="17"/>
    </row>
    <row r="197" spans="3:31" ht="12.75"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E197" s="17"/>
    </row>
    <row r="198" spans="3:31" ht="12.75"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E198" s="17"/>
    </row>
    <row r="199" spans="3:31" ht="12.75"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E199" s="17"/>
    </row>
    <row r="200" spans="3:31" ht="12.75"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E200" s="17"/>
    </row>
    <row r="201" spans="3:31" ht="12.75"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E201" s="17"/>
    </row>
    <row r="202" spans="3:31" ht="12.75"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E202" s="17"/>
    </row>
    <row r="203" spans="3:31" ht="12.75"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E203" s="17"/>
    </row>
    <row r="204" spans="3:31" ht="12.75"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E204" s="17"/>
    </row>
    <row r="205" spans="3:31" ht="12.75"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E205" s="17"/>
    </row>
    <row r="206" spans="3:31" ht="12.75"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E206" s="17"/>
    </row>
    <row r="207" spans="3:31" ht="12.75"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E207" s="17"/>
    </row>
    <row r="208" spans="3:31" ht="12.75"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E208" s="17"/>
    </row>
    <row r="209" spans="3:31" ht="12.75"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E209" s="17"/>
    </row>
    <row r="210" spans="3:31" ht="12.75"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E210" s="17"/>
    </row>
    <row r="211" spans="3:31" ht="12.75"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E211" s="17"/>
    </row>
    <row r="212" spans="3:31" ht="12.75"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E212" s="17"/>
    </row>
    <row r="213" spans="3:31" ht="12.75"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E213" s="17"/>
    </row>
    <row r="214" spans="3:31" ht="12.75"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E214" s="17"/>
    </row>
    <row r="215" spans="3:31" ht="12.75"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E215" s="17"/>
    </row>
    <row r="216" spans="3:31" ht="12.75"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E216" s="17"/>
    </row>
    <row r="217" spans="3:31" ht="12.75"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E217" s="17"/>
    </row>
    <row r="218" spans="3:31" ht="12.75"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E218" s="17"/>
    </row>
    <row r="219" spans="3:31" ht="12.75"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E219" s="17"/>
    </row>
    <row r="220" spans="3:31" ht="12.75"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E220" s="17"/>
    </row>
    <row r="221" spans="3:31" ht="12.75"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E221" s="17"/>
    </row>
    <row r="222" spans="3:31" ht="12.75"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E222" s="17"/>
    </row>
    <row r="223" spans="3:31" ht="12.75"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E223" s="17"/>
    </row>
    <row r="224" spans="3:31" ht="12.75"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E224" s="17"/>
    </row>
    <row r="225" spans="3:31" ht="12.75"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E225" s="17"/>
    </row>
    <row r="226" spans="3:31" ht="12.75"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E226" s="17"/>
    </row>
    <row r="227" spans="3:31" ht="12.75"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E227" s="17"/>
    </row>
    <row r="228" spans="3:31" ht="12.75"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E228" s="17"/>
    </row>
    <row r="229" spans="3:31" ht="12.75"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E229" s="17"/>
    </row>
    <row r="230" spans="3:31" ht="12.75"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E230" s="17"/>
    </row>
    <row r="231" spans="3:31" ht="12.75">
      <c r="C231" s="17"/>
      <c r="D231" s="17"/>
      <c r="E231" s="17"/>
      <c r="F231" s="17"/>
      <c r="G231" s="17"/>
      <c r="H231" s="17"/>
      <c r="I231" s="17"/>
      <c r="J231" s="17"/>
      <c r="L231" s="17"/>
      <c r="M231" s="17"/>
      <c r="N231" s="17"/>
      <c r="P231" s="17"/>
      <c r="AE231" s="17"/>
    </row>
    <row r="232" spans="3:31" ht="12.75">
      <c r="C232" s="17"/>
      <c r="D232" s="17"/>
      <c r="E232" s="17"/>
      <c r="F232" s="17"/>
      <c r="G232" s="17"/>
      <c r="H232" s="17"/>
      <c r="I232" s="17"/>
      <c r="J232" s="17"/>
      <c r="L232" s="17"/>
      <c r="M232" s="17"/>
      <c r="N232" s="17"/>
      <c r="P232" s="17"/>
      <c r="AE232" s="17"/>
    </row>
    <row r="233" spans="3:31" ht="12.75">
      <c r="C233" s="17"/>
      <c r="D233" s="17"/>
      <c r="E233" s="17"/>
      <c r="F233" s="17"/>
      <c r="G233" s="17"/>
      <c r="H233" s="17"/>
      <c r="I233" s="17"/>
      <c r="J233" s="17"/>
      <c r="L233" s="17"/>
      <c r="M233" s="17"/>
      <c r="N233" s="17"/>
      <c r="P233" s="17"/>
      <c r="AE233" s="17"/>
    </row>
    <row r="234" spans="3:31" ht="12.75">
      <c r="C234" s="17"/>
      <c r="D234" s="17"/>
      <c r="E234" s="17"/>
      <c r="F234" s="17"/>
      <c r="G234" s="17"/>
      <c r="H234" s="17"/>
      <c r="I234" s="17"/>
      <c r="J234" s="17"/>
      <c r="L234" s="17"/>
      <c r="M234" s="17"/>
      <c r="N234" s="17"/>
      <c r="P234" s="17"/>
      <c r="AE234" s="17"/>
    </row>
    <row r="235" spans="3:31" ht="12.75">
      <c r="C235" s="17"/>
      <c r="D235" s="17"/>
      <c r="E235" s="17"/>
      <c r="F235" s="17"/>
      <c r="G235" s="17"/>
      <c r="H235" s="17"/>
      <c r="I235" s="17"/>
      <c r="J235" s="17"/>
      <c r="L235" s="17"/>
      <c r="M235" s="17"/>
      <c r="N235" s="17"/>
      <c r="P235" s="17"/>
      <c r="AE235" s="17"/>
    </row>
    <row r="236" spans="3:31" ht="12.75">
      <c r="C236" s="17"/>
      <c r="D236" s="17"/>
      <c r="E236" s="17"/>
      <c r="F236" s="17"/>
      <c r="G236" s="17"/>
      <c r="H236" s="17"/>
      <c r="I236" s="17"/>
      <c r="J236" s="17"/>
      <c r="L236" s="17"/>
      <c r="M236" s="17"/>
      <c r="N236" s="17"/>
      <c r="P236" s="17"/>
      <c r="AE236" s="17"/>
    </row>
    <row r="237" spans="3:31" ht="12.75">
      <c r="C237" s="17"/>
      <c r="D237" s="17"/>
      <c r="E237" s="17"/>
      <c r="F237" s="17"/>
      <c r="G237" s="17"/>
      <c r="H237" s="17"/>
      <c r="I237" s="17"/>
      <c r="J237" s="17"/>
      <c r="L237" s="17"/>
      <c r="M237" s="17"/>
      <c r="N237" s="17"/>
      <c r="P237" s="17"/>
      <c r="AE237" s="17"/>
    </row>
    <row r="238" spans="3:31" ht="12.75">
      <c r="C238" s="17"/>
      <c r="D238" s="17"/>
      <c r="E238" s="17"/>
      <c r="F238" s="17"/>
      <c r="G238" s="17"/>
      <c r="H238" s="17"/>
      <c r="I238" s="17"/>
      <c r="J238" s="17"/>
      <c r="L238" s="17"/>
      <c r="M238" s="17"/>
      <c r="N238" s="17"/>
      <c r="P238" s="17"/>
      <c r="AE238" s="17"/>
    </row>
    <row r="239" spans="3:31" ht="12.75">
      <c r="C239" s="17"/>
      <c r="D239" s="17"/>
      <c r="E239" s="17"/>
      <c r="F239" s="17"/>
      <c r="G239" s="17"/>
      <c r="H239" s="17"/>
      <c r="I239" s="17"/>
      <c r="J239" s="17"/>
      <c r="L239" s="17"/>
      <c r="M239" s="17"/>
      <c r="N239" s="17"/>
      <c r="P239" s="17"/>
      <c r="AE239" s="17"/>
    </row>
    <row r="240" spans="3:31" ht="12.75">
      <c r="C240" s="17"/>
      <c r="D240" s="17"/>
      <c r="E240" s="17"/>
      <c r="F240" s="17"/>
      <c r="G240" s="17"/>
      <c r="H240" s="17"/>
      <c r="I240" s="17"/>
      <c r="J240" s="17"/>
      <c r="L240" s="17"/>
      <c r="M240" s="17"/>
      <c r="N240" s="17"/>
      <c r="P240" s="17"/>
      <c r="AE240" s="17"/>
    </row>
    <row r="241" spans="3:31" ht="12.75">
      <c r="C241" s="17"/>
      <c r="D241" s="17"/>
      <c r="E241" s="17"/>
      <c r="F241" s="17"/>
      <c r="G241" s="17"/>
      <c r="H241" s="17"/>
      <c r="I241" s="17"/>
      <c r="J241" s="17"/>
      <c r="L241" s="17"/>
      <c r="M241" s="17"/>
      <c r="N241" s="17"/>
      <c r="P241" s="17"/>
      <c r="AE241" s="17"/>
    </row>
    <row r="242" spans="3:31" ht="12.75">
      <c r="C242" s="17"/>
      <c r="D242" s="17"/>
      <c r="E242" s="17"/>
      <c r="F242" s="17"/>
      <c r="G242" s="17"/>
      <c r="H242" s="17"/>
      <c r="I242" s="17"/>
      <c r="J242" s="17"/>
      <c r="L242" s="17"/>
      <c r="M242" s="17"/>
      <c r="N242" s="17"/>
      <c r="P242" s="17"/>
      <c r="AE242" s="17"/>
    </row>
    <row r="243" spans="3:31" ht="12.75">
      <c r="C243" s="17"/>
      <c r="D243" s="17"/>
      <c r="E243" s="17"/>
      <c r="F243" s="17"/>
      <c r="G243" s="17"/>
      <c r="H243" s="17"/>
      <c r="I243" s="17"/>
      <c r="J243" s="17"/>
      <c r="L243" s="17"/>
      <c r="M243" s="17"/>
      <c r="N243" s="17"/>
      <c r="P243" s="17"/>
      <c r="AE243" s="17"/>
    </row>
    <row r="244" spans="3:31" ht="12.75">
      <c r="C244" s="17"/>
      <c r="D244" s="17"/>
      <c r="E244" s="17"/>
      <c r="F244" s="17"/>
      <c r="G244" s="17"/>
      <c r="H244" s="17"/>
      <c r="I244" s="17"/>
      <c r="J244" s="17"/>
      <c r="L244" s="17"/>
      <c r="M244" s="17"/>
      <c r="N244" s="17"/>
      <c r="P244" s="17"/>
      <c r="AE244" s="17"/>
    </row>
    <row r="245" spans="3:31" ht="12.75">
      <c r="C245" s="17"/>
      <c r="D245" s="17"/>
      <c r="E245" s="17"/>
      <c r="F245" s="17"/>
      <c r="G245" s="17"/>
      <c r="H245" s="17"/>
      <c r="I245" s="17"/>
      <c r="J245" s="17"/>
      <c r="L245" s="17"/>
      <c r="M245" s="17"/>
      <c r="N245" s="17"/>
      <c r="P245" s="17"/>
      <c r="AE245" s="17"/>
    </row>
    <row r="246" spans="3:31" ht="12.75">
      <c r="C246" s="17"/>
      <c r="D246" s="17"/>
      <c r="E246" s="17"/>
      <c r="F246" s="17"/>
      <c r="G246" s="17"/>
      <c r="H246" s="17"/>
      <c r="I246" s="17"/>
      <c r="J246" s="17"/>
      <c r="L246" s="17"/>
      <c r="M246" s="17"/>
      <c r="N246" s="17"/>
      <c r="P246" s="17"/>
      <c r="AE246" s="17"/>
    </row>
    <row r="247" spans="3:31" ht="12.75">
      <c r="C247" s="17"/>
      <c r="D247" s="17"/>
      <c r="E247" s="17"/>
      <c r="F247" s="17"/>
      <c r="G247" s="17"/>
      <c r="H247" s="17"/>
      <c r="I247" s="17"/>
      <c r="J247" s="17"/>
      <c r="L247" s="17"/>
      <c r="M247" s="17"/>
      <c r="N247" s="17"/>
      <c r="P247" s="17"/>
      <c r="AE247" s="17"/>
    </row>
    <row r="248" spans="3:31" ht="12.75">
      <c r="C248" s="17"/>
      <c r="D248" s="17"/>
      <c r="E248" s="17"/>
      <c r="F248" s="17"/>
      <c r="G248" s="17"/>
      <c r="H248" s="17"/>
      <c r="I248" s="17"/>
      <c r="J248" s="17"/>
      <c r="L248" s="17"/>
      <c r="M248" s="17"/>
      <c r="N248" s="17"/>
      <c r="P248" s="17"/>
      <c r="AE248" s="17"/>
    </row>
    <row r="249" spans="3:31" ht="12.75">
      <c r="C249" s="17"/>
      <c r="D249" s="17"/>
      <c r="E249" s="17"/>
      <c r="F249" s="17"/>
      <c r="G249" s="17"/>
      <c r="H249" s="17"/>
      <c r="I249" s="17"/>
      <c r="J249" s="17"/>
      <c r="L249" s="17"/>
      <c r="M249" s="17"/>
      <c r="N249" s="17"/>
      <c r="P249" s="17"/>
      <c r="AE249" s="17"/>
    </row>
    <row r="250" spans="3:31" ht="12.75">
      <c r="C250" s="17"/>
      <c r="D250" s="17"/>
      <c r="E250" s="17"/>
      <c r="F250" s="17"/>
      <c r="G250" s="17"/>
      <c r="H250" s="17"/>
      <c r="I250" s="17"/>
      <c r="J250" s="17"/>
      <c r="L250" s="17"/>
      <c r="M250" s="17"/>
      <c r="N250" s="17"/>
      <c r="P250" s="17"/>
      <c r="AE250" s="17"/>
    </row>
    <row r="251" spans="3:31" ht="12.75">
      <c r="C251" s="17"/>
      <c r="D251" s="17"/>
      <c r="E251" s="17"/>
      <c r="F251" s="17"/>
      <c r="G251" s="17"/>
      <c r="H251" s="17"/>
      <c r="I251" s="17"/>
      <c r="J251" s="17"/>
      <c r="L251" s="17"/>
      <c r="M251" s="17"/>
      <c r="N251" s="17"/>
      <c r="P251" s="17"/>
      <c r="AE251" s="17"/>
    </row>
    <row r="252" spans="3:31" ht="12.75">
      <c r="C252" s="17"/>
      <c r="D252" s="17"/>
      <c r="E252" s="17"/>
      <c r="F252" s="17"/>
      <c r="G252" s="17"/>
      <c r="H252" s="17"/>
      <c r="I252" s="17"/>
      <c r="J252" s="17"/>
      <c r="L252" s="17"/>
      <c r="M252" s="17"/>
      <c r="N252" s="17"/>
      <c r="P252" s="17"/>
      <c r="AE252" s="17"/>
    </row>
    <row r="253" spans="3:31" ht="12.75">
      <c r="C253" s="17"/>
      <c r="D253" s="17"/>
      <c r="E253" s="17"/>
      <c r="F253" s="17"/>
      <c r="G253" s="17"/>
      <c r="H253" s="17"/>
      <c r="I253" s="17"/>
      <c r="J253" s="17"/>
      <c r="L253" s="17"/>
      <c r="M253" s="17"/>
      <c r="N253" s="17"/>
      <c r="P253" s="17"/>
      <c r="AE253" s="17"/>
    </row>
    <row r="254" spans="3:31" ht="12.75">
      <c r="C254" s="17"/>
      <c r="D254" s="17"/>
      <c r="E254" s="17"/>
      <c r="F254" s="17"/>
      <c r="G254" s="17"/>
      <c r="H254" s="17"/>
      <c r="I254" s="17"/>
      <c r="J254" s="17"/>
      <c r="L254" s="17"/>
      <c r="M254" s="17"/>
      <c r="N254" s="17"/>
      <c r="P254" s="17"/>
      <c r="AE254" s="17"/>
    </row>
    <row r="255" spans="3:31" ht="12.75">
      <c r="C255" s="17"/>
      <c r="D255" s="17"/>
      <c r="E255" s="17"/>
      <c r="F255" s="17"/>
      <c r="G255" s="17"/>
      <c r="H255" s="17"/>
      <c r="I255" s="17"/>
      <c r="J255" s="17"/>
      <c r="L255" s="17"/>
      <c r="M255" s="17"/>
      <c r="N255" s="17"/>
      <c r="P255" s="17"/>
      <c r="AE255" s="17"/>
    </row>
    <row r="256" spans="3:31" ht="12.75">
      <c r="C256" s="17"/>
      <c r="D256" s="17"/>
      <c r="E256" s="17"/>
      <c r="F256" s="17"/>
      <c r="G256" s="17"/>
      <c r="H256" s="17"/>
      <c r="I256" s="17"/>
      <c r="J256" s="17"/>
      <c r="L256" s="17"/>
      <c r="M256" s="17"/>
      <c r="N256" s="17"/>
      <c r="P256" s="17"/>
      <c r="AE256" s="17"/>
    </row>
    <row r="257" spans="3:31" ht="12.75">
      <c r="C257" s="17"/>
      <c r="D257" s="17"/>
      <c r="E257" s="17"/>
      <c r="F257" s="17"/>
      <c r="G257" s="17"/>
      <c r="H257" s="17"/>
      <c r="I257" s="17"/>
      <c r="J257" s="17"/>
      <c r="L257" s="17"/>
      <c r="M257" s="17"/>
      <c r="N257" s="17"/>
      <c r="P257" s="17"/>
      <c r="AE257" s="17"/>
    </row>
    <row r="258" spans="3:31" ht="12.75">
      <c r="C258" s="17"/>
      <c r="D258" s="17"/>
      <c r="E258" s="17"/>
      <c r="F258" s="17"/>
      <c r="G258" s="17"/>
      <c r="H258" s="17"/>
      <c r="I258" s="17"/>
      <c r="J258" s="17"/>
      <c r="L258" s="17"/>
      <c r="M258" s="17"/>
      <c r="N258" s="17"/>
      <c r="P258" s="17"/>
      <c r="AE258" s="17"/>
    </row>
    <row r="259" spans="3:31" ht="12.75">
      <c r="C259" s="17"/>
      <c r="D259" s="17"/>
      <c r="E259" s="17"/>
      <c r="F259" s="17"/>
      <c r="G259" s="17"/>
      <c r="H259" s="17"/>
      <c r="I259" s="17"/>
      <c r="J259" s="17"/>
      <c r="L259" s="17"/>
      <c r="M259" s="17"/>
      <c r="N259" s="17"/>
      <c r="P259" s="17"/>
      <c r="AE259" s="17"/>
    </row>
    <row r="260" spans="3:31" ht="12.75">
      <c r="C260" s="17"/>
      <c r="D260" s="17"/>
      <c r="E260" s="17"/>
      <c r="F260" s="17"/>
      <c r="G260" s="17"/>
      <c r="H260" s="17"/>
      <c r="I260" s="17"/>
      <c r="J260" s="17"/>
      <c r="L260" s="17"/>
      <c r="M260" s="17"/>
      <c r="N260" s="17"/>
      <c r="P260" s="17"/>
      <c r="AE260" s="17"/>
    </row>
    <row r="261" spans="3:31" ht="12.75">
      <c r="C261" s="17"/>
      <c r="D261" s="17"/>
      <c r="E261" s="17"/>
      <c r="F261" s="17"/>
      <c r="G261" s="17"/>
      <c r="H261" s="17"/>
      <c r="I261" s="17"/>
      <c r="J261" s="17"/>
      <c r="L261" s="17"/>
      <c r="M261" s="17"/>
      <c r="N261" s="17"/>
      <c r="P261" s="17"/>
      <c r="AE261" s="17"/>
    </row>
    <row r="262" spans="3:31" ht="12.75">
      <c r="C262" s="17"/>
      <c r="D262" s="17"/>
      <c r="E262" s="17"/>
      <c r="F262" s="17"/>
      <c r="G262" s="17"/>
      <c r="H262" s="17"/>
      <c r="I262" s="17"/>
      <c r="J262" s="17"/>
      <c r="L262" s="17"/>
      <c r="M262" s="17"/>
      <c r="N262" s="17"/>
      <c r="P262" s="17"/>
      <c r="AE262" s="17"/>
    </row>
    <row r="263" spans="3:31" ht="12.75">
      <c r="C263" s="17"/>
      <c r="D263" s="17"/>
      <c r="E263" s="17"/>
      <c r="F263" s="17"/>
      <c r="G263" s="17"/>
      <c r="H263" s="17"/>
      <c r="I263" s="17"/>
      <c r="J263" s="17"/>
      <c r="L263" s="17"/>
      <c r="M263" s="17"/>
      <c r="N263" s="17"/>
      <c r="P263" s="17"/>
      <c r="AE263" s="17"/>
    </row>
    <row r="264" spans="3:31" ht="12.75">
      <c r="C264" s="17"/>
      <c r="D264" s="17"/>
      <c r="E264" s="17"/>
      <c r="F264" s="17"/>
      <c r="G264" s="17"/>
      <c r="H264" s="17"/>
      <c r="I264" s="17"/>
      <c r="J264" s="17"/>
      <c r="L264" s="17"/>
      <c r="M264" s="17"/>
      <c r="N264" s="17"/>
      <c r="P264" s="17"/>
      <c r="AE264" s="17"/>
    </row>
    <row r="265" spans="3:31" ht="12.75">
      <c r="C265" s="17"/>
      <c r="D265" s="17"/>
      <c r="E265" s="17"/>
      <c r="F265" s="17"/>
      <c r="G265" s="17"/>
      <c r="H265" s="17"/>
      <c r="I265" s="17"/>
      <c r="J265" s="17"/>
      <c r="L265" s="17"/>
      <c r="M265" s="17"/>
      <c r="N265" s="17"/>
      <c r="P265" s="17"/>
      <c r="AE265" s="17"/>
    </row>
    <row r="266" spans="3:31" ht="12.75">
      <c r="C266" s="17"/>
      <c r="D266" s="17"/>
      <c r="E266" s="17"/>
      <c r="F266" s="17"/>
      <c r="G266" s="17"/>
      <c r="H266" s="17"/>
      <c r="I266" s="17"/>
      <c r="J266" s="17"/>
      <c r="L266" s="17"/>
      <c r="M266" s="17"/>
      <c r="N266" s="17"/>
      <c r="P266" s="17"/>
      <c r="AE266" s="17"/>
    </row>
    <row r="267" spans="3:31" ht="12.75">
      <c r="C267" s="17"/>
      <c r="D267" s="17"/>
      <c r="E267" s="17"/>
      <c r="F267" s="17"/>
      <c r="G267" s="17"/>
      <c r="H267" s="17"/>
      <c r="I267" s="17"/>
      <c r="J267" s="17"/>
      <c r="L267" s="17"/>
      <c r="M267" s="17"/>
      <c r="N267" s="17"/>
      <c r="P267" s="17"/>
      <c r="AE267" s="17"/>
    </row>
    <row r="268" spans="3:31" ht="12.75">
      <c r="C268" s="17"/>
      <c r="D268" s="17"/>
      <c r="E268" s="17"/>
      <c r="F268" s="17"/>
      <c r="G268" s="17"/>
      <c r="H268" s="17"/>
      <c r="I268" s="17"/>
      <c r="J268" s="17"/>
      <c r="L268" s="17"/>
      <c r="M268" s="17"/>
      <c r="N268" s="17"/>
      <c r="P268" s="17"/>
      <c r="AE268" s="17"/>
    </row>
    <row r="269" spans="3:31" ht="12.75">
      <c r="C269" s="17"/>
      <c r="D269" s="17"/>
      <c r="E269" s="17"/>
      <c r="F269" s="17"/>
      <c r="G269" s="17"/>
      <c r="H269" s="17"/>
      <c r="I269" s="17"/>
      <c r="J269" s="17"/>
      <c r="L269" s="17"/>
      <c r="M269" s="17"/>
      <c r="N269" s="17"/>
      <c r="P269" s="17"/>
      <c r="AE269" s="17"/>
    </row>
    <row r="270" spans="3:31" ht="12.75">
      <c r="C270" s="17"/>
      <c r="D270" s="17"/>
      <c r="E270" s="17"/>
      <c r="F270" s="17"/>
      <c r="G270" s="17"/>
      <c r="H270" s="17"/>
      <c r="I270" s="17"/>
      <c r="J270" s="17"/>
      <c r="L270" s="17"/>
      <c r="M270" s="17"/>
      <c r="N270" s="17"/>
      <c r="P270" s="17"/>
      <c r="AE270" s="17"/>
    </row>
    <row r="271" spans="3:31" ht="12.75">
      <c r="C271" s="17"/>
      <c r="D271" s="17"/>
      <c r="E271" s="17"/>
      <c r="F271" s="17"/>
      <c r="G271" s="17"/>
      <c r="H271" s="17"/>
      <c r="I271" s="17"/>
      <c r="J271" s="17"/>
      <c r="L271" s="17"/>
      <c r="M271" s="17"/>
      <c r="N271" s="17"/>
      <c r="P271" s="17"/>
      <c r="AE271" s="17"/>
    </row>
    <row r="272" spans="3:31" ht="12.75">
      <c r="C272" s="17"/>
      <c r="D272" s="17"/>
      <c r="E272" s="17"/>
      <c r="F272" s="17"/>
      <c r="G272" s="17"/>
      <c r="H272" s="17"/>
      <c r="I272" s="17"/>
      <c r="J272" s="17"/>
      <c r="L272" s="17"/>
      <c r="M272" s="17"/>
      <c r="N272" s="17"/>
      <c r="P272" s="17"/>
      <c r="AE272" s="17"/>
    </row>
    <row r="273" spans="3:31" ht="12.75">
      <c r="C273" s="17"/>
      <c r="D273" s="17"/>
      <c r="E273" s="17"/>
      <c r="F273" s="17"/>
      <c r="G273" s="17"/>
      <c r="H273" s="17"/>
      <c r="I273" s="17"/>
      <c r="J273" s="17"/>
      <c r="L273" s="17"/>
      <c r="M273" s="17"/>
      <c r="N273" s="17"/>
      <c r="P273" s="17"/>
      <c r="AE273" s="17"/>
    </row>
    <row r="274" spans="3:31" ht="12.75">
      <c r="C274" s="17"/>
      <c r="D274" s="17"/>
      <c r="E274" s="17"/>
      <c r="F274" s="17"/>
      <c r="G274" s="17"/>
      <c r="H274" s="17"/>
      <c r="I274" s="17"/>
      <c r="J274" s="17"/>
      <c r="L274" s="17"/>
      <c r="M274" s="17"/>
      <c r="N274" s="17"/>
      <c r="P274" s="17"/>
      <c r="AE274" s="17"/>
    </row>
    <row r="275" spans="3:31" ht="12.75">
      <c r="C275" s="17"/>
      <c r="D275" s="17"/>
      <c r="E275" s="17"/>
      <c r="F275" s="17"/>
      <c r="G275" s="17"/>
      <c r="H275" s="17"/>
      <c r="I275" s="17"/>
      <c r="J275" s="17"/>
      <c r="L275" s="17"/>
      <c r="M275" s="17"/>
      <c r="N275" s="17"/>
      <c r="P275" s="17"/>
      <c r="AE275" s="17"/>
    </row>
    <row r="276" spans="3:31" ht="12.75">
      <c r="C276" s="17"/>
      <c r="D276" s="17"/>
      <c r="E276" s="17"/>
      <c r="F276" s="17"/>
      <c r="G276" s="17"/>
      <c r="H276" s="17"/>
      <c r="I276" s="17"/>
      <c r="J276" s="17"/>
      <c r="L276" s="17"/>
      <c r="M276" s="17"/>
      <c r="N276" s="17"/>
      <c r="P276" s="17"/>
      <c r="AE276" s="17"/>
    </row>
    <row r="277" spans="3:31" ht="12.75">
      <c r="C277" s="17"/>
      <c r="D277" s="17"/>
      <c r="E277" s="17"/>
      <c r="F277" s="17"/>
      <c r="G277" s="17"/>
      <c r="H277" s="17"/>
      <c r="I277" s="17"/>
      <c r="J277" s="17"/>
      <c r="L277" s="17"/>
      <c r="M277" s="17"/>
      <c r="N277" s="17"/>
      <c r="P277" s="17"/>
      <c r="AE277" s="17"/>
    </row>
    <row r="278" spans="3:31" ht="12.75">
      <c r="C278" s="17"/>
      <c r="D278" s="17"/>
      <c r="E278" s="17"/>
      <c r="F278" s="17"/>
      <c r="G278" s="17"/>
      <c r="H278" s="17"/>
      <c r="I278" s="17"/>
      <c r="J278" s="17"/>
      <c r="L278" s="17"/>
      <c r="M278" s="17"/>
      <c r="N278" s="17"/>
      <c r="P278" s="17"/>
      <c r="AE278" s="17"/>
    </row>
    <row r="279" spans="3:31" ht="12.75">
      <c r="C279" s="17"/>
      <c r="D279" s="17"/>
      <c r="E279" s="17"/>
      <c r="F279" s="17"/>
      <c r="G279" s="17"/>
      <c r="H279" s="17"/>
      <c r="I279" s="17"/>
      <c r="J279" s="17"/>
      <c r="L279" s="17"/>
      <c r="M279" s="17"/>
      <c r="N279" s="17"/>
      <c r="P279" s="17"/>
      <c r="AE279" s="17"/>
    </row>
    <row r="280" spans="3:31" ht="12.75">
      <c r="C280" s="17"/>
      <c r="D280" s="17"/>
      <c r="E280" s="17"/>
      <c r="F280" s="17"/>
      <c r="G280" s="17"/>
      <c r="H280" s="17"/>
      <c r="I280" s="17"/>
      <c r="J280" s="17"/>
      <c r="L280" s="17"/>
      <c r="M280" s="17"/>
      <c r="N280" s="17"/>
      <c r="P280" s="17"/>
      <c r="AE280" s="17"/>
    </row>
    <row r="281" spans="3:31" ht="12.75">
      <c r="C281" s="17"/>
      <c r="D281" s="17"/>
      <c r="E281" s="17"/>
      <c r="F281" s="17"/>
      <c r="G281" s="17"/>
      <c r="H281" s="17"/>
      <c r="I281" s="17"/>
      <c r="J281" s="17"/>
      <c r="L281" s="17"/>
      <c r="M281" s="17"/>
      <c r="N281" s="17"/>
      <c r="P281" s="17"/>
      <c r="AE281" s="17"/>
    </row>
    <row r="282" spans="3:31" ht="12.75">
      <c r="C282" s="17"/>
      <c r="D282" s="17"/>
      <c r="E282" s="17"/>
      <c r="F282" s="17"/>
      <c r="G282" s="17"/>
      <c r="H282" s="17"/>
      <c r="I282" s="17"/>
      <c r="J282" s="17"/>
      <c r="L282" s="17"/>
      <c r="M282" s="17"/>
      <c r="N282" s="17"/>
      <c r="P282" s="17"/>
      <c r="AE282" s="17"/>
    </row>
    <row r="283" spans="3:31" ht="12.75">
      <c r="C283" s="17"/>
      <c r="D283" s="17"/>
      <c r="E283" s="17"/>
      <c r="F283" s="17"/>
      <c r="G283" s="17"/>
      <c r="H283" s="17"/>
      <c r="I283" s="17"/>
      <c r="J283" s="17"/>
      <c r="L283" s="17"/>
      <c r="M283" s="17"/>
      <c r="N283" s="17"/>
      <c r="P283" s="17"/>
      <c r="AE283" s="17"/>
    </row>
    <row r="284" spans="3:31" ht="12.75">
      <c r="C284" s="17"/>
      <c r="D284" s="17"/>
      <c r="E284" s="17"/>
      <c r="F284" s="17"/>
      <c r="G284" s="17"/>
      <c r="H284" s="17"/>
      <c r="I284" s="17"/>
      <c r="J284" s="17"/>
      <c r="L284" s="17"/>
      <c r="M284" s="17"/>
      <c r="N284" s="17"/>
      <c r="P284" s="17"/>
      <c r="AE284" s="17"/>
    </row>
    <row r="285" spans="3:31" ht="12.75">
      <c r="C285" s="17"/>
      <c r="D285" s="17"/>
      <c r="E285" s="17"/>
      <c r="F285" s="17"/>
      <c r="G285" s="17"/>
      <c r="H285" s="17"/>
      <c r="I285" s="17"/>
      <c r="J285" s="17"/>
      <c r="L285" s="17"/>
      <c r="M285" s="17"/>
      <c r="N285" s="17"/>
      <c r="P285" s="17"/>
      <c r="AE285" s="17"/>
    </row>
    <row r="286" spans="3:31" ht="12.75">
      <c r="C286" s="17"/>
      <c r="D286" s="17"/>
      <c r="E286" s="17"/>
      <c r="F286" s="17"/>
      <c r="G286" s="17"/>
      <c r="H286" s="17"/>
      <c r="I286" s="17"/>
      <c r="J286" s="17"/>
      <c r="L286" s="17"/>
      <c r="M286" s="17"/>
      <c r="N286" s="17"/>
      <c r="P286" s="17"/>
      <c r="AE286" s="17"/>
    </row>
    <row r="287" spans="3:31" ht="12.75">
      <c r="C287" s="17"/>
      <c r="D287" s="17"/>
      <c r="E287" s="17"/>
      <c r="F287" s="17"/>
      <c r="G287" s="17"/>
      <c r="H287" s="17"/>
      <c r="I287" s="17"/>
      <c r="J287" s="17"/>
      <c r="L287" s="17"/>
      <c r="M287" s="17"/>
      <c r="N287" s="17"/>
      <c r="P287" s="17"/>
      <c r="AE287" s="17"/>
    </row>
    <row r="288" spans="3:31" ht="12.75">
      <c r="C288" s="17"/>
      <c r="D288" s="17"/>
      <c r="E288" s="17"/>
      <c r="F288" s="17"/>
      <c r="G288" s="17"/>
      <c r="H288" s="17"/>
      <c r="I288" s="17"/>
      <c r="J288" s="17"/>
      <c r="L288" s="17"/>
      <c r="M288" s="17"/>
      <c r="N288" s="17"/>
      <c r="P288" s="17"/>
      <c r="AE288" s="17"/>
    </row>
    <row r="289" spans="3:31" ht="12.75">
      <c r="C289" s="17"/>
      <c r="D289" s="17"/>
      <c r="E289" s="17"/>
      <c r="F289" s="17"/>
      <c r="G289" s="17"/>
      <c r="H289" s="17"/>
      <c r="I289" s="17"/>
      <c r="J289" s="17"/>
      <c r="L289" s="17"/>
      <c r="M289" s="17"/>
      <c r="N289" s="17"/>
      <c r="P289" s="17"/>
      <c r="AE289" s="17"/>
    </row>
    <row r="290" spans="3:31" ht="12.75">
      <c r="C290" s="17"/>
      <c r="D290" s="17"/>
      <c r="E290" s="17"/>
      <c r="F290" s="17"/>
      <c r="G290" s="17"/>
      <c r="H290" s="17"/>
      <c r="I290" s="17"/>
      <c r="J290" s="17"/>
      <c r="L290" s="17"/>
      <c r="M290" s="17"/>
      <c r="N290" s="17"/>
      <c r="P290" s="17"/>
      <c r="AE290" s="17"/>
    </row>
    <row r="291" spans="3:31" ht="12.75">
      <c r="C291" s="17"/>
      <c r="D291" s="17"/>
      <c r="E291" s="17"/>
      <c r="F291" s="17"/>
      <c r="G291" s="17"/>
      <c r="H291" s="17"/>
      <c r="I291" s="17"/>
      <c r="J291" s="17"/>
      <c r="L291" s="17"/>
      <c r="M291" s="17"/>
      <c r="N291" s="17"/>
      <c r="P291" s="17"/>
      <c r="AE291" s="17"/>
    </row>
    <row r="292" spans="3:31" ht="12.75">
      <c r="C292" s="17"/>
      <c r="D292" s="17"/>
      <c r="E292" s="17"/>
      <c r="F292" s="17"/>
      <c r="G292" s="17"/>
      <c r="H292" s="17"/>
      <c r="I292" s="17"/>
      <c r="J292" s="17"/>
      <c r="L292" s="17"/>
      <c r="M292" s="17"/>
      <c r="N292" s="17"/>
      <c r="P292" s="17"/>
      <c r="AE292" s="17"/>
    </row>
    <row r="293" spans="3:31" ht="12.75">
      <c r="C293" s="17"/>
      <c r="D293" s="17"/>
      <c r="E293" s="17"/>
      <c r="F293" s="17"/>
      <c r="G293" s="17"/>
      <c r="H293" s="17"/>
      <c r="I293" s="17"/>
      <c r="J293" s="17"/>
      <c r="L293" s="17"/>
      <c r="M293" s="17"/>
      <c r="N293" s="17"/>
      <c r="P293" s="17"/>
      <c r="AE293" s="17"/>
    </row>
    <row r="294" spans="3:31" ht="12.75">
      <c r="C294" s="17"/>
      <c r="D294" s="17"/>
      <c r="E294" s="17"/>
      <c r="F294" s="17"/>
      <c r="G294" s="17"/>
      <c r="H294" s="17"/>
      <c r="I294" s="17"/>
      <c r="J294" s="17"/>
      <c r="L294" s="17"/>
      <c r="M294" s="17"/>
      <c r="N294" s="17"/>
      <c r="P294" s="17"/>
      <c r="AE294" s="17"/>
    </row>
    <row r="295" spans="3:31" ht="12.75">
      <c r="C295" s="17"/>
      <c r="D295" s="17"/>
      <c r="E295" s="17"/>
      <c r="F295" s="17"/>
      <c r="G295" s="17"/>
      <c r="H295" s="17"/>
      <c r="I295" s="17"/>
      <c r="J295" s="17"/>
      <c r="L295" s="17"/>
      <c r="M295" s="17"/>
      <c r="N295" s="17"/>
      <c r="P295" s="17"/>
      <c r="AE295" s="17"/>
    </row>
    <row r="296" spans="3:31" ht="12.75">
      <c r="C296" s="17"/>
      <c r="D296" s="17"/>
      <c r="E296" s="17"/>
      <c r="F296" s="17"/>
      <c r="G296" s="17"/>
      <c r="H296" s="17"/>
      <c r="I296" s="17"/>
      <c r="J296" s="17"/>
      <c r="L296" s="17"/>
      <c r="M296" s="17"/>
      <c r="N296" s="17"/>
      <c r="P296" s="17"/>
      <c r="AE296" s="17"/>
    </row>
    <row r="297" spans="3:31" ht="12.75">
      <c r="C297" s="17"/>
      <c r="D297" s="17"/>
      <c r="E297" s="17"/>
      <c r="F297" s="17"/>
      <c r="G297" s="17"/>
      <c r="H297" s="17"/>
      <c r="I297" s="17"/>
      <c r="J297" s="17"/>
      <c r="L297" s="17"/>
      <c r="M297" s="17"/>
      <c r="N297" s="17"/>
      <c r="P297" s="17"/>
      <c r="AE297" s="17"/>
    </row>
    <row r="298" spans="3:31" ht="12.75">
      <c r="C298" s="17"/>
      <c r="D298" s="17"/>
      <c r="E298" s="17"/>
      <c r="F298" s="17"/>
      <c r="G298" s="17"/>
      <c r="H298" s="17"/>
      <c r="I298" s="17"/>
      <c r="J298" s="17"/>
      <c r="L298" s="17"/>
      <c r="M298" s="17"/>
      <c r="N298" s="17"/>
      <c r="P298" s="17"/>
      <c r="AE298" s="17"/>
    </row>
    <row r="299" spans="3:31" ht="12.75">
      <c r="C299" s="17"/>
      <c r="D299" s="17"/>
      <c r="E299" s="17"/>
      <c r="F299" s="17"/>
      <c r="G299" s="17"/>
      <c r="H299" s="17"/>
      <c r="I299" s="17"/>
      <c r="J299" s="17"/>
      <c r="L299" s="17"/>
      <c r="M299" s="17"/>
      <c r="N299" s="17"/>
      <c r="P299" s="17"/>
      <c r="AE299" s="17"/>
    </row>
    <row r="300" spans="3:31" ht="12.75">
      <c r="C300" s="17"/>
      <c r="D300" s="17"/>
      <c r="E300" s="17"/>
      <c r="F300" s="17"/>
      <c r="G300" s="17"/>
      <c r="H300" s="17"/>
      <c r="I300" s="17"/>
      <c r="J300" s="17"/>
      <c r="L300" s="17"/>
      <c r="M300" s="17"/>
      <c r="N300" s="17"/>
      <c r="P300" s="17"/>
      <c r="AE300" s="17"/>
    </row>
    <row r="301" spans="3:31" ht="12.75">
      <c r="C301" s="17"/>
      <c r="D301" s="17"/>
      <c r="E301" s="17"/>
      <c r="F301" s="17"/>
      <c r="G301" s="17"/>
      <c r="H301" s="17"/>
      <c r="I301" s="17"/>
      <c r="J301" s="17"/>
      <c r="L301" s="17"/>
      <c r="M301" s="17"/>
      <c r="N301" s="17"/>
      <c r="P301" s="17"/>
      <c r="AE301" s="17"/>
    </row>
    <row r="302" spans="3:31" ht="12.75">
      <c r="C302" s="17"/>
      <c r="D302" s="17"/>
      <c r="E302" s="17"/>
      <c r="F302" s="17"/>
      <c r="G302" s="17"/>
      <c r="H302" s="17"/>
      <c r="I302" s="17"/>
      <c r="J302" s="17"/>
      <c r="L302" s="17"/>
      <c r="M302" s="17"/>
      <c r="N302" s="17"/>
      <c r="P302" s="17"/>
      <c r="AE302" s="17"/>
    </row>
    <row r="303" spans="3:31" ht="12.75">
      <c r="C303" s="17"/>
      <c r="D303" s="17"/>
      <c r="E303" s="17"/>
      <c r="F303" s="17"/>
      <c r="G303" s="17"/>
      <c r="H303" s="17"/>
      <c r="I303" s="17"/>
      <c r="J303" s="17"/>
      <c r="L303" s="17"/>
      <c r="M303" s="17"/>
      <c r="N303" s="17"/>
      <c r="P303" s="17"/>
      <c r="AE303" s="17"/>
    </row>
    <row r="304" spans="3:31" ht="12.75">
      <c r="C304" s="17"/>
      <c r="D304" s="17"/>
      <c r="E304" s="17"/>
      <c r="F304" s="17"/>
      <c r="G304" s="17"/>
      <c r="H304" s="17"/>
      <c r="I304" s="17"/>
      <c r="J304" s="17"/>
      <c r="L304" s="17"/>
      <c r="M304" s="17"/>
      <c r="N304" s="17"/>
      <c r="P304" s="17"/>
      <c r="AE304" s="17"/>
    </row>
    <row r="305" spans="3:31" ht="12.75">
      <c r="C305" s="17"/>
      <c r="D305" s="17"/>
      <c r="E305" s="17"/>
      <c r="F305" s="17"/>
      <c r="G305" s="17"/>
      <c r="H305" s="17"/>
      <c r="I305" s="17"/>
      <c r="J305" s="17"/>
      <c r="L305" s="17"/>
      <c r="M305" s="17"/>
      <c r="N305" s="17"/>
      <c r="P305" s="17"/>
      <c r="AE305" s="17"/>
    </row>
    <row r="306" spans="3:31" ht="12.75">
      <c r="C306" s="17"/>
      <c r="D306" s="17"/>
      <c r="E306" s="17"/>
      <c r="F306" s="17"/>
      <c r="G306" s="17"/>
      <c r="H306" s="17"/>
      <c r="I306" s="17"/>
      <c r="J306" s="17"/>
      <c r="L306" s="17"/>
      <c r="M306" s="17"/>
      <c r="N306" s="17"/>
      <c r="P306" s="17"/>
      <c r="AE306" s="17"/>
    </row>
    <row r="307" spans="3:31" ht="12.75">
      <c r="C307" s="17"/>
      <c r="D307" s="17"/>
      <c r="E307" s="17"/>
      <c r="F307" s="17"/>
      <c r="G307" s="17"/>
      <c r="H307" s="17"/>
      <c r="I307" s="17"/>
      <c r="J307" s="17"/>
      <c r="L307" s="17"/>
      <c r="M307" s="17"/>
      <c r="N307" s="17"/>
      <c r="P307" s="17"/>
      <c r="AE307" s="17"/>
    </row>
    <row r="308" spans="3:31" ht="12.75">
      <c r="C308" s="17"/>
      <c r="D308" s="17"/>
      <c r="E308" s="17"/>
      <c r="F308" s="17"/>
      <c r="G308" s="17"/>
      <c r="H308" s="17"/>
      <c r="I308" s="17"/>
      <c r="J308" s="17"/>
      <c r="L308" s="17"/>
      <c r="M308" s="17"/>
      <c r="N308" s="17"/>
      <c r="P308" s="17"/>
      <c r="AE308" s="17"/>
    </row>
    <row r="309" spans="3:31" ht="12.75">
      <c r="C309" s="17"/>
      <c r="D309" s="17"/>
      <c r="E309" s="17"/>
      <c r="F309" s="17"/>
      <c r="G309" s="17"/>
      <c r="H309" s="17"/>
      <c r="I309" s="17"/>
      <c r="J309" s="17"/>
      <c r="L309" s="17"/>
      <c r="M309" s="17"/>
      <c r="N309" s="17"/>
      <c r="P309" s="17"/>
      <c r="AE309" s="17"/>
    </row>
    <row r="310" spans="3:31" ht="12.75">
      <c r="C310" s="17"/>
      <c r="D310" s="17"/>
      <c r="E310" s="17"/>
      <c r="F310" s="17"/>
      <c r="G310" s="17"/>
      <c r="H310" s="17"/>
      <c r="I310" s="17"/>
      <c r="J310" s="17"/>
      <c r="L310" s="17"/>
      <c r="M310" s="17"/>
      <c r="N310" s="17"/>
      <c r="P310" s="17"/>
      <c r="AE310" s="17"/>
    </row>
    <row r="311" spans="3:31" ht="12.75">
      <c r="C311" s="17"/>
      <c r="D311" s="17"/>
      <c r="E311" s="17"/>
      <c r="F311" s="17"/>
      <c r="G311" s="17"/>
      <c r="H311" s="17"/>
      <c r="I311" s="17"/>
      <c r="J311" s="17"/>
      <c r="L311" s="17"/>
      <c r="M311" s="17"/>
      <c r="N311" s="17"/>
      <c r="P311" s="17"/>
      <c r="AE311" s="17"/>
    </row>
    <row r="312" spans="3:31" ht="12.75">
      <c r="C312" s="17"/>
      <c r="D312" s="17"/>
      <c r="E312" s="17"/>
      <c r="F312" s="17"/>
      <c r="G312" s="17"/>
      <c r="H312" s="17"/>
      <c r="I312" s="17"/>
      <c r="J312" s="17"/>
      <c r="L312" s="17"/>
      <c r="M312" s="17"/>
      <c r="N312" s="17"/>
      <c r="P312" s="17"/>
      <c r="AE312" s="17"/>
    </row>
    <row r="313" spans="3:31" ht="12.75">
      <c r="C313" s="17"/>
      <c r="D313" s="17"/>
      <c r="E313" s="17"/>
      <c r="F313" s="17"/>
      <c r="G313" s="17"/>
      <c r="H313" s="17"/>
      <c r="I313" s="17"/>
      <c r="J313" s="17"/>
      <c r="L313" s="17"/>
      <c r="M313" s="17"/>
      <c r="N313" s="17"/>
      <c r="P313" s="17"/>
      <c r="AE313" s="17"/>
    </row>
    <row r="314" spans="3:31" ht="12.75">
      <c r="C314" s="17"/>
      <c r="D314" s="17"/>
      <c r="E314" s="17"/>
      <c r="F314" s="17"/>
      <c r="G314" s="17"/>
      <c r="H314" s="17"/>
      <c r="I314" s="17"/>
      <c r="J314" s="17"/>
      <c r="L314" s="17"/>
      <c r="M314" s="17"/>
      <c r="N314" s="17"/>
      <c r="P314" s="17"/>
      <c r="AE314" s="17"/>
    </row>
    <row r="315" spans="3:31" ht="12.75">
      <c r="C315" s="17"/>
      <c r="D315" s="17"/>
      <c r="E315" s="17"/>
      <c r="F315" s="17"/>
      <c r="G315" s="17"/>
      <c r="H315" s="17"/>
      <c r="I315" s="17"/>
      <c r="J315" s="17"/>
      <c r="L315" s="17"/>
      <c r="M315" s="17"/>
      <c r="N315" s="17"/>
      <c r="P315" s="17"/>
      <c r="AE315" s="17"/>
    </row>
    <row r="316" spans="3:31" ht="12.75">
      <c r="C316" s="17"/>
      <c r="D316" s="17"/>
      <c r="E316" s="17"/>
      <c r="F316" s="17"/>
      <c r="G316" s="17"/>
      <c r="H316" s="17"/>
      <c r="I316" s="17"/>
      <c r="J316" s="17"/>
      <c r="L316" s="17"/>
      <c r="M316" s="17"/>
      <c r="N316" s="17"/>
      <c r="P316" s="17"/>
      <c r="AE316" s="17"/>
    </row>
    <row r="317" spans="3:31" ht="12.75">
      <c r="C317" s="17"/>
      <c r="D317" s="17"/>
      <c r="E317" s="17"/>
      <c r="F317" s="17"/>
      <c r="G317" s="17"/>
      <c r="H317" s="17"/>
      <c r="I317" s="17"/>
      <c r="J317" s="17"/>
      <c r="L317" s="17"/>
      <c r="M317" s="17"/>
      <c r="N317" s="17"/>
      <c r="P317" s="17"/>
      <c r="AE317" s="17"/>
    </row>
    <row r="318" spans="3:31" ht="12.75">
      <c r="C318" s="17"/>
      <c r="D318" s="17"/>
      <c r="E318" s="17"/>
      <c r="F318" s="17"/>
      <c r="G318" s="17"/>
      <c r="H318" s="17"/>
      <c r="I318" s="17"/>
      <c r="J318" s="17"/>
      <c r="L318" s="17"/>
      <c r="M318" s="17"/>
      <c r="N318" s="17"/>
      <c r="P318" s="17"/>
      <c r="AE318" s="17"/>
    </row>
    <row r="319" spans="3:31" ht="12.75">
      <c r="C319" s="17"/>
      <c r="D319" s="17"/>
      <c r="E319" s="17"/>
      <c r="F319" s="17"/>
      <c r="G319" s="17"/>
      <c r="H319" s="17"/>
      <c r="I319" s="17"/>
      <c r="J319" s="17"/>
      <c r="L319" s="17"/>
      <c r="M319" s="17"/>
      <c r="N319" s="17"/>
      <c r="P319" s="17"/>
      <c r="AE319" s="17"/>
    </row>
    <row r="320" spans="3:31" ht="12.75">
      <c r="C320" s="17"/>
      <c r="D320" s="17"/>
      <c r="E320" s="17"/>
      <c r="F320" s="17"/>
      <c r="G320" s="17"/>
      <c r="H320" s="17"/>
      <c r="I320" s="17"/>
      <c r="J320" s="17"/>
      <c r="L320" s="17"/>
      <c r="M320" s="17"/>
      <c r="N320" s="17"/>
      <c r="P320" s="17"/>
      <c r="AE320" s="17"/>
    </row>
    <row r="321" spans="3:31" ht="12.75">
      <c r="C321" s="17"/>
      <c r="D321" s="17"/>
      <c r="E321" s="17"/>
      <c r="F321" s="17"/>
      <c r="G321" s="17"/>
      <c r="H321" s="17"/>
      <c r="I321" s="17"/>
      <c r="J321" s="17"/>
      <c r="L321" s="17"/>
      <c r="M321" s="17"/>
      <c r="N321" s="17"/>
      <c r="P321" s="17"/>
      <c r="AE321" s="17"/>
    </row>
    <row r="322" spans="3:31" ht="12.75">
      <c r="C322" s="17"/>
      <c r="D322" s="17"/>
      <c r="E322" s="17"/>
      <c r="F322" s="17"/>
      <c r="G322" s="17"/>
      <c r="H322" s="17"/>
      <c r="I322" s="17"/>
      <c r="J322" s="17"/>
      <c r="L322" s="17"/>
      <c r="M322" s="17"/>
      <c r="N322" s="17"/>
      <c r="P322" s="17"/>
      <c r="AE322" s="17"/>
    </row>
    <row r="323" spans="3:31" ht="12.75">
      <c r="C323" s="17"/>
      <c r="D323" s="17"/>
      <c r="E323" s="17"/>
      <c r="F323" s="17"/>
      <c r="G323" s="17"/>
      <c r="H323" s="17"/>
      <c r="I323" s="17"/>
      <c r="J323" s="17"/>
      <c r="L323" s="17"/>
      <c r="M323" s="17"/>
      <c r="N323" s="17"/>
      <c r="P323" s="17"/>
      <c r="AE323" s="17"/>
    </row>
    <row r="324" spans="3:31" ht="12.75">
      <c r="C324" s="17"/>
      <c r="D324" s="17"/>
      <c r="E324" s="17"/>
      <c r="F324" s="17"/>
      <c r="G324" s="17"/>
      <c r="H324" s="17"/>
      <c r="I324" s="17"/>
      <c r="J324" s="17"/>
      <c r="L324" s="17"/>
      <c r="M324" s="17"/>
      <c r="N324" s="17"/>
      <c r="P324" s="17"/>
      <c r="AE324" s="17"/>
    </row>
    <row r="325" spans="3:31" ht="12.75">
      <c r="C325" s="17"/>
      <c r="D325" s="17"/>
      <c r="E325" s="17"/>
      <c r="F325" s="17"/>
      <c r="G325" s="17"/>
      <c r="H325" s="17"/>
      <c r="I325" s="17"/>
      <c r="J325" s="17"/>
      <c r="L325" s="17"/>
      <c r="M325" s="17"/>
      <c r="N325" s="17"/>
      <c r="P325" s="17"/>
      <c r="AE325" s="17"/>
    </row>
    <row r="326" spans="3:31" ht="12.75">
      <c r="C326" s="17"/>
      <c r="D326" s="17"/>
      <c r="E326" s="17"/>
      <c r="F326" s="17"/>
      <c r="G326" s="17"/>
      <c r="H326" s="17"/>
      <c r="I326" s="17"/>
      <c r="J326" s="17"/>
      <c r="L326" s="17"/>
      <c r="M326" s="17"/>
      <c r="N326" s="17"/>
      <c r="P326" s="17"/>
      <c r="AE326" s="17"/>
    </row>
    <row r="327" spans="3:31" ht="12.75">
      <c r="C327" s="17"/>
      <c r="D327" s="17"/>
      <c r="E327" s="17"/>
      <c r="F327" s="17"/>
      <c r="G327" s="17"/>
      <c r="H327" s="17"/>
      <c r="I327" s="17"/>
      <c r="J327" s="17"/>
      <c r="L327" s="17"/>
      <c r="M327" s="17"/>
      <c r="N327" s="17"/>
      <c r="P327" s="17"/>
      <c r="AE327" s="17"/>
    </row>
    <row r="328" spans="3:31" ht="12.75">
      <c r="C328" s="17"/>
      <c r="D328" s="17"/>
      <c r="E328" s="17"/>
      <c r="F328" s="17"/>
      <c r="G328" s="17"/>
      <c r="H328" s="17"/>
      <c r="I328" s="17"/>
      <c r="J328" s="17"/>
      <c r="L328" s="17"/>
      <c r="M328" s="17"/>
      <c r="N328" s="17"/>
      <c r="P328" s="17"/>
      <c r="AE328" s="17"/>
    </row>
    <row r="329" spans="3:31" ht="12.75">
      <c r="C329" s="17"/>
      <c r="D329" s="17"/>
      <c r="E329" s="17"/>
      <c r="F329" s="17"/>
      <c r="G329" s="17"/>
      <c r="H329" s="17"/>
      <c r="I329" s="17"/>
      <c r="J329" s="17"/>
      <c r="L329" s="17"/>
      <c r="M329" s="17"/>
      <c r="N329" s="17"/>
      <c r="P329" s="17"/>
      <c r="AE329" s="17"/>
    </row>
    <row r="330" spans="3:31" ht="12.75">
      <c r="C330" s="17"/>
      <c r="D330" s="17"/>
      <c r="E330" s="17"/>
      <c r="F330" s="17"/>
      <c r="G330" s="17"/>
      <c r="H330" s="17"/>
      <c r="I330" s="17"/>
      <c r="J330" s="17"/>
      <c r="L330" s="17"/>
      <c r="M330" s="17"/>
      <c r="N330" s="17"/>
      <c r="P330" s="17"/>
      <c r="AE330" s="17"/>
    </row>
    <row r="331" spans="3:31" ht="12.75">
      <c r="C331" s="17"/>
      <c r="D331" s="17"/>
      <c r="E331" s="17"/>
      <c r="F331" s="17"/>
      <c r="G331" s="17"/>
      <c r="H331" s="17"/>
      <c r="I331" s="17"/>
      <c r="J331" s="17"/>
      <c r="L331" s="17"/>
      <c r="M331" s="17"/>
      <c r="N331" s="17"/>
      <c r="P331" s="17"/>
      <c r="AE331" s="17"/>
    </row>
    <row r="332" spans="3:31" ht="12.75">
      <c r="C332" s="17"/>
      <c r="D332" s="17"/>
      <c r="E332" s="17"/>
      <c r="F332" s="17"/>
      <c r="G332" s="17"/>
      <c r="H332" s="17"/>
      <c r="I332" s="17"/>
      <c r="J332" s="17"/>
      <c r="L332" s="17"/>
      <c r="M332" s="17"/>
      <c r="N332" s="17"/>
      <c r="P332" s="17"/>
      <c r="AE332" s="17"/>
    </row>
    <row r="333" spans="3:31" ht="12.75">
      <c r="C333" s="17"/>
      <c r="D333" s="17"/>
      <c r="E333" s="17"/>
      <c r="F333" s="17"/>
      <c r="G333" s="17"/>
      <c r="H333" s="17"/>
      <c r="I333" s="17"/>
      <c r="J333" s="17"/>
      <c r="L333" s="17"/>
      <c r="M333" s="17"/>
      <c r="N333" s="17"/>
      <c r="P333" s="17"/>
      <c r="AE333" s="17"/>
    </row>
    <row r="334" spans="3:31" ht="12.75">
      <c r="C334" s="17"/>
      <c r="D334" s="17"/>
      <c r="E334" s="17"/>
      <c r="F334" s="17"/>
      <c r="G334" s="17"/>
      <c r="H334" s="17"/>
      <c r="I334" s="17"/>
      <c r="J334" s="17"/>
      <c r="L334" s="17"/>
      <c r="M334" s="17"/>
      <c r="N334" s="17"/>
      <c r="P334" s="17"/>
      <c r="AE334" s="17"/>
    </row>
    <row r="335" spans="3:31" ht="12.75">
      <c r="C335" s="17"/>
      <c r="D335" s="17"/>
      <c r="E335" s="17"/>
      <c r="F335" s="17"/>
      <c r="G335" s="17"/>
      <c r="H335" s="17"/>
      <c r="I335" s="17"/>
      <c r="J335" s="17"/>
      <c r="L335" s="17"/>
      <c r="M335" s="17"/>
      <c r="N335" s="17"/>
      <c r="P335" s="17"/>
      <c r="AE335" s="17"/>
    </row>
    <row r="336" spans="3:31" ht="12.75">
      <c r="C336" s="17"/>
      <c r="D336" s="17"/>
      <c r="E336" s="17"/>
      <c r="F336" s="17"/>
      <c r="G336" s="17"/>
      <c r="H336" s="17"/>
      <c r="I336" s="17"/>
      <c r="J336" s="17"/>
      <c r="L336" s="17"/>
      <c r="M336" s="17"/>
      <c r="N336" s="17"/>
      <c r="P336" s="17"/>
      <c r="AE336" s="17"/>
    </row>
    <row r="337" spans="3:31" ht="12.75">
      <c r="C337" s="17"/>
      <c r="D337" s="17"/>
      <c r="E337" s="17"/>
      <c r="F337" s="17"/>
      <c r="G337" s="17"/>
      <c r="H337" s="17"/>
      <c r="I337" s="17"/>
      <c r="J337" s="17"/>
      <c r="L337" s="17"/>
      <c r="M337" s="17"/>
      <c r="N337" s="17"/>
      <c r="P337" s="17"/>
      <c r="AE337" s="17"/>
    </row>
    <row r="338" spans="3:31" ht="12.75">
      <c r="C338" s="17"/>
      <c r="D338" s="17"/>
      <c r="E338" s="17"/>
      <c r="F338" s="17"/>
      <c r="G338" s="17"/>
      <c r="H338" s="17"/>
      <c r="I338" s="17"/>
      <c r="J338" s="17"/>
      <c r="L338" s="17"/>
      <c r="M338" s="17"/>
      <c r="N338" s="17"/>
      <c r="P338" s="17"/>
      <c r="AE338" s="17"/>
    </row>
    <row r="339" spans="3:31" ht="12.75">
      <c r="C339" s="17"/>
      <c r="D339" s="17"/>
      <c r="E339" s="17"/>
      <c r="F339" s="17"/>
      <c r="G339" s="17"/>
      <c r="H339" s="17"/>
      <c r="I339" s="17"/>
      <c r="J339" s="17"/>
      <c r="L339" s="17"/>
      <c r="M339" s="17"/>
      <c r="N339" s="17"/>
      <c r="P339" s="17"/>
      <c r="AE339" s="17"/>
    </row>
    <row r="340" spans="3:31" ht="12.75">
      <c r="C340" s="17"/>
      <c r="D340" s="17"/>
      <c r="E340" s="17"/>
      <c r="F340" s="17"/>
      <c r="G340" s="17"/>
      <c r="H340" s="17"/>
      <c r="I340" s="17"/>
      <c r="J340" s="17"/>
      <c r="L340" s="17"/>
      <c r="M340" s="17"/>
      <c r="N340" s="17"/>
      <c r="P340" s="17"/>
      <c r="AE340" s="17"/>
    </row>
    <row r="341" spans="3:31" ht="12.75">
      <c r="C341" s="17"/>
      <c r="D341" s="17"/>
      <c r="E341" s="17"/>
      <c r="F341" s="17"/>
      <c r="G341" s="17"/>
      <c r="H341" s="17"/>
      <c r="I341" s="17"/>
      <c r="J341" s="17"/>
      <c r="L341" s="17"/>
      <c r="M341" s="17"/>
      <c r="N341" s="17"/>
      <c r="P341" s="17"/>
      <c r="AE341" s="17"/>
    </row>
    <row r="342" spans="3:31" ht="12.75">
      <c r="C342" s="17"/>
      <c r="D342" s="17"/>
      <c r="E342" s="17"/>
      <c r="F342" s="17"/>
      <c r="G342" s="17"/>
      <c r="H342" s="17"/>
      <c r="I342" s="17"/>
      <c r="J342" s="17"/>
      <c r="L342" s="17"/>
      <c r="M342" s="17"/>
      <c r="N342" s="17"/>
      <c r="P342" s="17"/>
      <c r="AE342" s="17"/>
    </row>
    <row r="343" spans="3:31" ht="12.75">
      <c r="C343" s="17"/>
      <c r="D343" s="17"/>
      <c r="E343" s="17"/>
      <c r="F343" s="17"/>
      <c r="G343" s="17"/>
      <c r="H343" s="17"/>
      <c r="I343" s="17"/>
      <c r="J343" s="17"/>
      <c r="L343" s="17"/>
      <c r="M343" s="17"/>
      <c r="N343" s="17"/>
      <c r="P343" s="17"/>
      <c r="AE343" s="17"/>
    </row>
    <row r="344" spans="3:31" ht="12.75">
      <c r="C344" s="17"/>
      <c r="D344" s="17"/>
      <c r="E344" s="17"/>
      <c r="F344" s="17"/>
      <c r="G344" s="17"/>
      <c r="H344" s="17"/>
      <c r="I344" s="17"/>
      <c r="J344" s="17"/>
      <c r="L344" s="17"/>
      <c r="M344" s="17"/>
      <c r="N344" s="17"/>
      <c r="P344" s="17"/>
      <c r="AE344" s="17"/>
    </row>
    <row r="345" spans="3:31" ht="12.75">
      <c r="C345" s="17"/>
      <c r="D345" s="17"/>
      <c r="E345" s="17"/>
      <c r="F345" s="17"/>
      <c r="G345" s="17"/>
      <c r="H345" s="17"/>
      <c r="I345" s="17"/>
      <c r="J345" s="17"/>
      <c r="L345" s="17"/>
      <c r="M345" s="17"/>
      <c r="N345" s="17"/>
      <c r="P345" s="17"/>
      <c r="AE345" s="17"/>
    </row>
    <row r="346" spans="3:31" ht="12.75">
      <c r="C346" s="17"/>
      <c r="D346" s="17"/>
      <c r="E346" s="17"/>
      <c r="F346" s="17"/>
      <c r="G346" s="17"/>
      <c r="H346" s="17"/>
      <c r="I346" s="17"/>
      <c r="J346" s="17"/>
      <c r="L346" s="17"/>
      <c r="M346" s="17"/>
      <c r="N346" s="17"/>
      <c r="P346" s="17"/>
      <c r="AE346" s="17"/>
    </row>
    <row r="347" spans="3:31" ht="12.75">
      <c r="C347" s="17"/>
      <c r="D347" s="17"/>
      <c r="E347" s="17"/>
      <c r="F347" s="17"/>
      <c r="G347" s="17"/>
      <c r="H347" s="17"/>
      <c r="I347" s="17"/>
      <c r="J347" s="17"/>
      <c r="L347" s="17"/>
      <c r="M347" s="17"/>
      <c r="N347" s="17"/>
      <c r="P347" s="17"/>
      <c r="AE347" s="17"/>
    </row>
    <row r="348" spans="3:31" ht="12.75">
      <c r="C348" s="17"/>
      <c r="D348" s="17"/>
      <c r="E348" s="17"/>
      <c r="F348" s="17"/>
      <c r="G348" s="17"/>
      <c r="H348" s="17"/>
      <c r="I348" s="17"/>
      <c r="J348" s="17"/>
      <c r="L348" s="17"/>
      <c r="M348" s="17"/>
      <c r="N348" s="17"/>
      <c r="P348" s="17"/>
      <c r="AE348" s="17"/>
    </row>
    <row r="349" spans="3:31" ht="12.75">
      <c r="C349" s="17"/>
      <c r="D349" s="17"/>
      <c r="E349" s="17"/>
      <c r="F349" s="17"/>
      <c r="G349" s="17"/>
      <c r="H349" s="17"/>
      <c r="I349" s="17"/>
      <c r="J349" s="17"/>
      <c r="L349" s="17"/>
      <c r="M349" s="17"/>
      <c r="N349" s="17"/>
      <c r="P349" s="17"/>
      <c r="AE349" s="17"/>
    </row>
    <row r="350" spans="3:31" ht="12.75">
      <c r="C350" s="17"/>
      <c r="D350" s="17"/>
      <c r="E350" s="17"/>
      <c r="F350" s="17"/>
      <c r="G350" s="17"/>
      <c r="H350" s="17"/>
      <c r="I350" s="17"/>
      <c r="J350" s="17"/>
      <c r="L350" s="17"/>
      <c r="M350" s="17"/>
      <c r="N350" s="17"/>
      <c r="P350" s="17"/>
      <c r="AE350" s="17"/>
    </row>
    <row r="351" spans="3:31" ht="12.75">
      <c r="C351" s="17"/>
      <c r="D351" s="17"/>
      <c r="E351" s="17"/>
      <c r="F351" s="17"/>
      <c r="G351" s="17"/>
      <c r="H351" s="17"/>
      <c r="I351" s="17"/>
      <c r="J351" s="17"/>
      <c r="L351" s="17"/>
      <c r="M351" s="17"/>
      <c r="N351" s="17"/>
      <c r="P351" s="17"/>
      <c r="AE351" s="17"/>
    </row>
    <row r="352" spans="3:31" ht="12.75">
      <c r="C352" s="17"/>
      <c r="D352" s="17"/>
      <c r="E352" s="17"/>
      <c r="F352" s="17"/>
      <c r="G352" s="17"/>
      <c r="H352" s="17"/>
      <c r="I352" s="17"/>
      <c r="J352" s="17"/>
      <c r="L352" s="17"/>
      <c r="M352" s="17"/>
      <c r="N352" s="17"/>
      <c r="P352" s="17"/>
      <c r="AE352" s="17"/>
    </row>
    <row r="353" spans="3:31" ht="12.75">
      <c r="C353" s="17"/>
      <c r="D353" s="17"/>
      <c r="E353" s="17"/>
      <c r="F353" s="17"/>
      <c r="G353" s="17"/>
      <c r="H353" s="17"/>
      <c r="I353" s="17"/>
      <c r="J353" s="17"/>
      <c r="L353" s="17"/>
      <c r="M353" s="17"/>
      <c r="N353" s="17"/>
      <c r="P353" s="17"/>
      <c r="AE353" s="17"/>
    </row>
    <row r="354" spans="3:31" ht="12.75">
      <c r="C354" s="17"/>
      <c r="D354" s="17"/>
      <c r="E354" s="17"/>
      <c r="F354" s="17"/>
      <c r="G354" s="17"/>
      <c r="H354" s="17"/>
      <c r="I354" s="17"/>
      <c r="J354" s="17"/>
      <c r="L354" s="17"/>
      <c r="M354" s="17"/>
      <c r="N354" s="17"/>
      <c r="P354" s="17"/>
      <c r="AE354" s="17"/>
    </row>
    <row r="355" spans="3:31" ht="12.75">
      <c r="C355" s="17"/>
      <c r="D355" s="17"/>
      <c r="E355" s="17"/>
      <c r="F355" s="17"/>
      <c r="G355" s="17"/>
      <c r="H355" s="17"/>
      <c r="I355" s="17"/>
      <c r="J355" s="17"/>
      <c r="L355" s="17"/>
      <c r="M355" s="17"/>
      <c r="N355" s="17"/>
      <c r="P355" s="17"/>
      <c r="AE355" s="17"/>
    </row>
    <row r="356" spans="3:31" ht="12.75">
      <c r="C356" s="17"/>
      <c r="D356" s="17"/>
      <c r="E356" s="17"/>
      <c r="F356" s="17"/>
      <c r="G356" s="17"/>
      <c r="H356" s="17"/>
      <c r="I356" s="17"/>
      <c r="J356" s="17"/>
      <c r="L356" s="17"/>
      <c r="M356" s="17"/>
      <c r="N356" s="17"/>
      <c r="P356" s="17"/>
      <c r="AE356" s="17"/>
    </row>
    <row r="357" spans="3:31" ht="12.75">
      <c r="C357" s="17"/>
      <c r="D357" s="17"/>
      <c r="E357" s="17"/>
      <c r="F357" s="17"/>
      <c r="G357" s="17"/>
      <c r="H357" s="17"/>
      <c r="I357" s="17"/>
      <c r="J357" s="17"/>
      <c r="L357" s="17"/>
      <c r="M357" s="17"/>
      <c r="N357" s="17"/>
      <c r="P357" s="17"/>
      <c r="AE357" s="17"/>
    </row>
    <row r="358" spans="3:31" ht="12.75">
      <c r="C358" s="17"/>
      <c r="D358" s="17"/>
      <c r="E358" s="17"/>
      <c r="F358" s="17"/>
      <c r="G358" s="17"/>
      <c r="H358" s="17"/>
      <c r="I358" s="17"/>
      <c r="J358" s="17"/>
      <c r="L358" s="17"/>
      <c r="M358" s="17"/>
      <c r="N358" s="17"/>
      <c r="P358" s="17"/>
      <c r="AE358" s="17"/>
    </row>
    <row r="359" spans="3:31" ht="12.75">
      <c r="C359" s="17"/>
      <c r="D359" s="17"/>
      <c r="E359" s="17"/>
      <c r="F359" s="17"/>
      <c r="G359" s="17"/>
      <c r="H359" s="17"/>
      <c r="I359" s="17"/>
      <c r="J359" s="17"/>
      <c r="L359" s="17"/>
      <c r="M359" s="17"/>
      <c r="N359" s="17"/>
      <c r="P359" s="17"/>
      <c r="AE359" s="17"/>
    </row>
    <row r="360" spans="3:31" ht="12.75">
      <c r="C360" s="17"/>
      <c r="D360" s="17"/>
      <c r="E360" s="17"/>
      <c r="F360" s="17"/>
      <c r="G360" s="17"/>
      <c r="H360" s="17"/>
      <c r="I360" s="17"/>
      <c r="J360" s="17"/>
      <c r="L360" s="17"/>
      <c r="M360" s="17"/>
      <c r="N360" s="17"/>
      <c r="P360" s="17"/>
      <c r="AE360" s="17"/>
    </row>
    <row r="361" spans="3:31" ht="12.75">
      <c r="C361" s="17"/>
      <c r="D361" s="17"/>
      <c r="E361" s="17"/>
      <c r="F361" s="17"/>
      <c r="G361" s="17"/>
      <c r="H361" s="17"/>
      <c r="I361" s="17"/>
      <c r="J361" s="17"/>
      <c r="L361" s="17"/>
      <c r="M361" s="17"/>
      <c r="N361" s="17"/>
      <c r="P361" s="17"/>
      <c r="AE361" s="17"/>
    </row>
    <row r="362" spans="3:31" ht="12.75">
      <c r="C362" s="17"/>
      <c r="D362" s="17"/>
      <c r="E362" s="17"/>
      <c r="F362" s="17"/>
      <c r="G362" s="17"/>
      <c r="H362" s="17"/>
      <c r="I362" s="17"/>
      <c r="J362" s="17"/>
      <c r="L362" s="17"/>
      <c r="M362" s="17"/>
      <c r="N362" s="17"/>
      <c r="P362" s="17"/>
      <c r="AE362" s="17"/>
    </row>
    <row r="363" spans="3:31" ht="12.75">
      <c r="C363" s="17"/>
      <c r="D363" s="17"/>
      <c r="E363" s="17"/>
      <c r="F363" s="17"/>
      <c r="G363" s="17"/>
      <c r="H363" s="17"/>
      <c r="I363" s="17"/>
      <c r="J363" s="17"/>
      <c r="L363" s="17"/>
      <c r="M363" s="17"/>
      <c r="N363" s="17"/>
      <c r="P363" s="17"/>
      <c r="AE363" s="17"/>
    </row>
    <row r="364" spans="3:31" ht="12.75">
      <c r="C364" s="17"/>
      <c r="D364" s="17"/>
      <c r="E364" s="17"/>
      <c r="F364" s="17"/>
      <c r="G364" s="17"/>
      <c r="H364" s="17"/>
      <c r="I364" s="17"/>
      <c r="J364" s="17"/>
      <c r="L364" s="17"/>
      <c r="N364" s="17"/>
      <c r="P364" s="17"/>
      <c r="AE364" s="17"/>
    </row>
    <row r="365" spans="3:31" ht="12.75">
      <c r="C365" s="17"/>
      <c r="D365" s="17"/>
      <c r="E365" s="17"/>
      <c r="F365" s="17"/>
      <c r="G365" s="17"/>
      <c r="H365" s="17"/>
      <c r="I365" s="17"/>
      <c r="J365" s="17"/>
      <c r="L365" s="17"/>
      <c r="N365" s="17"/>
      <c r="P365" s="17"/>
      <c r="AE365" s="17"/>
    </row>
    <row r="366" spans="3:31" ht="12.75">
      <c r="C366" s="17"/>
      <c r="D366" s="17"/>
      <c r="E366" s="17"/>
      <c r="F366" s="17"/>
      <c r="G366" s="17"/>
      <c r="H366" s="17"/>
      <c r="I366" s="17"/>
      <c r="J366" s="17"/>
      <c r="L366" s="17"/>
      <c r="N366" s="17"/>
      <c r="P366" s="17"/>
      <c r="AE366" s="17"/>
    </row>
    <row r="367" spans="4:31" ht="12.75">
      <c r="D367" s="17"/>
      <c r="E367" s="17"/>
      <c r="F367" s="17"/>
      <c r="G367" s="17"/>
      <c r="H367" s="17"/>
      <c r="I367" s="17"/>
      <c r="J367" s="17"/>
      <c r="AE367" s="17"/>
    </row>
    <row r="368" spans="4:31" ht="12.75">
      <c r="D368" s="17"/>
      <c r="E368" s="17"/>
      <c r="F368" s="17"/>
      <c r="G368" s="17"/>
      <c r="H368" s="17"/>
      <c r="I368" s="17"/>
      <c r="J368" s="17"/>
      <c r="AE368" s="17"/>
    </row>
    <row r="369" spans="4:31" ht="12.75">
      <c r="D369" s="17"/>
      <c r="E369" s="17"/>
      <c r="F369" s="17"/>
      <c r="G369" s="17"/>
      <c r="H369" s="17"/>
      <c r="I369" s="17"/>
      <c r="J369" s="17"/>
      <c r="AE369" s="17"/>
    </row>
    <row r="370" spans="4:31" ht="12.75">
      <c r="D370" s="17"/>
      <c r="E370" s="17"/>
      <c r="F370" s="17"/>
      <c r="G370" s="17"/>
      <c r="H370" s="17"/>
      <c r="I370" s="17"/>
      <c r="J370" s="17"/>
      <c r="AE370" s="17"/>
    </row>
    <row r="371" spans="4:31" ht="12.75">
      <c r="D371" s="17"/>
      <c r="E371" s="17"/>
      <c r="F371" s="17"/>
      <c r="G371" s="17"/>
      <c r="H371" s="17"/>
      <c r="I371" s="17"/>
      <c r="J371" s="17"/>
      <c r="AE371" s="17"/>
    </row>
    <row r="372" spans="4:31" ht="12.75">
      <c r="D372" s="17"/>
      <c r="E372" s="17"/>
      <c r="F372" s="17"/>
      <c r="G372" s="17"/>
      <c r="H372" s="17"/>
      <c r="I372" s="17"/>
      <c r="J372" s="17"/>
      <c r="AE372" s="17"/>
    </row>
    <row r="373" spans="4:10" ht="12.75">
      <c r="D373" s="17"/>
      <c r="E373" s="17"/>
      <c r="F373" s="17"/>
      <c r="G373" s="17"/>
      <c r="H373" s="17"/>
      <c r="I373" s="17"/>
      <c r="J373" s="17"/>
    </row>
    <row r="374" spans="4:10" ht="12.75">
      <c r="D374" s="17"/>
      <c r="E374" s="17"/>
      <c r="F374" s="17"/>
      <c r="G374" s="17"/>
      <c r="H374" s="17"/>
      <c r="I374" s="17"/>
      <c r="J374" s="17"/>
    </row>
    <row r="375" spans="4:10" ht="12.75">
      <c r="D375" s="17"/>
      <c r="E375" s="17"/>
      <c r="F375" s="17"/>
      <c r="G375" s="17"/>
      <c r="H375" s="17"/>
      <c r="I375" s="17"/>
      <c r="J375" s="17"/>
    </row>
    <row r="376" spans="4:10" ht="12.75">
      <c r="D376" s="17"/>
      <c r="E376" s="17"/>
      <c r="F376" s="17"/>
      <c r="G376" s="17"/>
      <c r="H376" s="17"/>
      <c r="I376" s="17"/>
      <c r="J376" s="17"/>
    </row>
    <row r="377" spans="4:10" ht="12.75">
      <c r="D377" s="17"/>
      <c r="E377" s="17"/>
      <c r="F377" s="17"/>
      <c r="G377" s="17"/>
      <c r="H377" s="17"/>
      <c r="I377" s="17"/>
      <c r="J377" s="17"/>
    </row>
    <row r="378" spans="4:10" ht="12.75">
      <c r="D378" s="17"/>
      <c r="E378" s="17"/>
      <c r="F378" s="17"/>
      <c r="G378" s="17"/>
      <c r="H378" s="17"/>
      <c r="I378" s="17"/>
      <c r="J378" s="17"/>
    </row>
    <row r="379" spans="4:10" ht="12.75">
      <c r="D379" s="17"/>
      <c r="E379" s="17"/>
      <c r="F379" s="17"/>
      <c r="G379" s="17"/>
      <c r="H379" s="17"/>
      <c r="I379" s="17"/>
      <c r="J379" s="17"/>
    </row>
    <row r="380" spans="4:10" ht="12.75">
      <c r="D380" s="17"/>
      <c r="E380" s="17"/>
      <c r="F380" s="17"/>
      <c r="G380" s="17"/>
      <c r="H380" s="17"/>
      <c r="I380" s="17"/>
      <c r="J380" s="17"/>
    </row>
    <row r="381" spans="4:10" ht="12.75">
      <c r="D381" s="17"/>
      <c r="E381" s="17"/>
      <c r="F381" s="17"/>
      <c r="G381" s="17"/>
      <c r="H381" s="17"/>
      <c r="I381" s="17"/>
      <c r="J381" s="17"/>
    </row>
    <row r="382" spans="4:10" ht="12.75">
      <c r="D382" s="17"/>
      <c r="E382" s="17"/>
      <c r="F382" s="17"/>
      <c r="G382" s="17"/>
      <c r="H382" s="17"/>
      <c r="I382" s="17"/>
      <c r="J382" s="17"/>
    </row>
    <row r="383" spans="4:10" ht="12.75">
      <c r="D383" s="17"/>
      <c r="E383" s="17"/>
      <c r="F383" s="17"/>
      <c r="G383" s="17"/>
      <c r="H383" s="17"/>
      <c r="I383" s="17"/>
      <c r="J383" s="17"/>
    </row>
    <row r="384" spans="4:10" ht="12.75">
      <c r="D384" s="17"/>
      <c r="E384" s="17"/>
      <c r="F384" s="17"/>
      <c r="G384" s="17"/>
      <c r="H384" s="17"/>
      <c r="I384" s="17"/>
      <c r="J384" s="17"/>
    </row>
    <row r="385" spans="4:10" ht="12.75">
      <c r="D385" s="17"/>
      <c r="E385" s="17"/>
      <c r="F385" s="17"/>
      <c r="G385" s="17"/>
      <c r="H385" s="17"/>
      <c r="I385" s="17"/>
      <c r="J385" s="17"/>
    </row>
    <row r="386" spans="4:10" ht="12.75">
      <c r="D386" s="17"/>
      <c r="E386" s="17"/>
      <c r="F386" s="17"/>
      <c r="G386" s="17"/>
      <c r="H386" s="17"/>
      <c r="I386" s="17"/>
      <c r="J386" s="17"/>
    </row>
    <row r="387" spans="4:10" ht="12.75">
      <c r="D387" s="17"/>
      <c r="E387" s="17"/>
      <c r="F387" s="17"/>
      <c r="G387" s="17"/>
      <c r="H387" s="17"/>
      <c r="I387" s="17"/>
      <c r="J387" s="17"/>
    </row>
    <row r="388" spans="4:10" ht="12.75">
      <c r="D388" s="17"/>
      <c r="E388" s="17"/>
      <c r="F388" s="17"/>
      <c r="G388" s="17"/>
      <c r="H388" s="17"/>
      <c r="I388" s="17"/>
      <c r="J388" s="17"/>
    </row>
    <row r="389" spans="4:10" ht="12.75">
      <c r="D389" s="17"/>
      <c r="E389" s="17"/>
      <c r="F389" s="17"/>
      <c r="G389" s="17"/>
      <c r="H389" s="17"/>
      <c r="I389" s="17"/>
      <c r="J389" s="17"/>
    </row>
    <row r="390" spans="4:10" ht="12.75">
      <c r="D390" s="17"/>
      <c r="E390" s="17"/>
      <c r="F390" s="17"/>
      <c r="G390" s="17"/>
      <c r="H390" s="17"/>
      <c r="I390" s="17"/>
      <c r="J390" s="17"/>
    </row>
    <row r="391" spans="4:10" ht="12.75">
      <c r="D391" s="17"/>
      <c r="E391" s="17"/>
      <c r="F391" s="17"/>
      <c r="G391" s="17"/>
      <c r="H391" s="17"/>
      <c r="I391" s="17"/>
      <c r="J391" s="17"/>
    </row>
    <row r="392" spans="4:10" ht="12.75">
      <c r="D392" s="17"/>
      <c r="E392" s="17"/>
      <c r="F392" s="17"/>
      <c r="G392" s="17"/>
      <c r="H392" s="17"/>
      <c r="I392" s="17"/>
      <c r="J392" s="17"/>
    </row>
    <row r="393" spans="4:10" ht="12.75">
      <c r="D393" s="17"/>
      <c r="E393" s="17"/>
      <c r="F393" s="17"/>
      <c r="G393" s="17"/>
      <c r="H393" s="17"/>
      <c r="I393" s="17"/>
      <c r="J393" s="17"/>
    </row>
    <row r="394" spans="4:10" ht="12.75">
      <c r="D394" s="17"/>
      <c r="E394" s="17"/>
      <c r="F394" s="17"/>
      <c r="G394" s="17"/>
      <c r="H394" s="17"/>
      <c r="I394" s="17"/>
      <c r="J394" s="17"/>
    </row>
    <row r="395" spans="4:10" ht="12.75">
      <c r="D395" s="17"/>
      <c r="E395" s="17"/>
      <c r="F395" s="17"/>
      <c r="G395" s="17"/>
      <c r="H395" s="17"/>
      <c r="I395" s="17"/>
      <c r="J395" s="17"/>
    </row>
    <row r="396" spans="4:10" ht="12.75">
      <c r="D396" s="17"/>
      <c r="E396" s="17"/>
      <c r="F396" s="17"/>
      <c r="G396" s="17"/>
      <c r="H396" s="17"/>
      <c r="I396" s="17"/>
      <c r="J396" s="17"/>
    </row>
    <row r="397" spans="4:10" ht="12.75">
      <c r="D397" s="17"/>
      <c r="E397" s="17"/>
      <c r="F397" s="17"/>
      <c r="G397" s="17"/>
      <c r="H397" s="17"/>
      <c r="I397" s="17"/>
      <c r="J397" s="17"/>
    </row>
    <row r="398" spans="4:10" ht="12.75">
      <c r="D398" s="17"/>
      <c r="E398" s="17"/>
      <c r="F398" s="17"/>
      <c r="G398" s="17"/>
      <c r="H398" s="17"/>
      <c r="I398" s="17"/>
      <c r="J398" s="17"/>
    </row>
    <row r="399" spans="4:10" ht="12.75">
      <c r="D399" s="17"/>
      <c r="E399" s="17"/>
      <c r="F399" s="17"/>
      <c r="G399" s="17"/>
      <c r="H399" s="17"/>
      <c r="I399" s="17"/>
      <c r="J399" s="17"/>
    </row>
    <row r="400" spans="4:10" ht="12.75">
      <c r="D400" s="17"/>
      <c r="E400" s="17"/>
      <c r="F400" s="17"/>
      <c r="G400" s="17"/>
      <c r="H400" s="17"/>
      <c r="I400" s="17"/>
      <c r="J400" s="17"/>
    </row>
    <row r="401" spans="4:10" ht="12.75">
      <c r="D401" s="17"/>
      <c r="E401" s="17"/>
      <c r="F401" s="17"/>
      <c r="G401" s="17"/>
      <c r="H401" s="17"/>
      <c r="I401" s="17"/>
      <c r="J401" s="17"/>
    </row>
    <row r="402" spans="4:10" ht="12.75">
      <c r="D402" s="17"/>
      <c r="E402" s="17"/>
      <c r="F402" s="17"/>
      <c r="G402" s="17"/>
      <c r="H402" s="17"/>
      <c r="I402" s="17"/>
      <c r="J402" s="17"/>
    </row>
    <row r="403" spans="4:10" ht="12.75">
      <c r="D403" s="17"/>
      <c r="E403" s="17"/>
      <c r="F403" s="17"/>
      <c r="G403" s="17"/>
      <c r="H403" s="17"/>
      <c r="I403" s="17"/>
      <c r="J403" s="17"/>
    </row>
    <row r="404" spans="4:10" ht="12.75">
      <c r="D404" s="17"/>
      <c r="E404" s="17"/>
      <c r="F404" s="17"/>
      <c r="G404" s="17"/>
      <c r="H404" s="17"/>
      <c r="I404" s="17"/>
      <c r="J404" s="17"/>
    </row>
    <row r="405" spans="4:10" ht="12.75">
      <c r="D405" s="17"/>
      <c r="E405" s="17"/>
      <c r="F405" s="17"/>
      <c r="G405" s="17"/>
      <c r="H405" s="17"/>
      <c r="I405" s="17"/>
      <c r="J405" s="17"/>
    </row>
    <row r="406" spans="4:10" ht="12.75">
      <c r="D406" s="17"/>
      <c r="E406" s="17"/>
      <c r="F406" s="17"/>
      <c r="G406" s="17"/>
      <c r="H406" s="17"/>
      <c r="I406" s="17"/>
      <c r="J406" s="17"/>
    </row>
    <row r="407" spans="4:10" ht="12.75">
      <c r="D407" s="17"/>
      <c r="E407" s="17"/>
      <c r="F407" s="17"/>
      <c r="G407" s="17"/>
      <c r="H407" s="17"/>
      <c r="I407" s="17"/>
      <c r="J407" s="17"/>
    </row>
    <row r="408" spans="4:10" ht="12.75">
      <c r="D408" s="17"/>
      <c r="E408" s="17"/>
      <c r="F408" s="17"/>
      <c r="G408" s="17"/>
      <c r="H408" s="17"/>
      <c r="I408" s="17"/>
      <c r="J408" s="17"/>
    </row>
    <row r="409" spans="4:10" ht="12.75">
      <c r="D409" s="17"/>
      <c r="E409" s="17"/>
      <c r="F409" s="17"/>
      <c r="G409" s="17"/>
      <c r="H409" s="17"/>
      <c r="I409" s="17"/>
      <c r="J409" s="17"/>
    </row>
    <row r="410" spans="4:10" ht="12.75">
      <c r="D410" s="17"/>
      <c r="E410" s="17"/>
      <c r="F410" s="17"/>
      <c r="G410" s="17"/>
      <c r="H410" s="17"/>
      <c r="I410" s="17"/>
      <c r="J410" s="17"/>
    </row>
    <row r="411" spans="4:10" ht="12.75">
      <c r="D411" s="17"/>
      <c r="E411" s="17"/>
      <c r="F411" s="17"/>
      <c r="G411" s="17"/>
      <c r="H411" s="17"/>
      <c r="I411" s="17"/>
      <c r="J411" s="17"/>
    </row>
    <row r="412" spans="4:10" ht="12.75">
      <c r="D412" s="17"/>
      <c r="E412" s="17"/>
      <c r="F412" s="17"/>
      <c r="G412" s="17"/>
      <c r="H412" s="17"/>
      <c r="I412" s="17"/>
      <c r="J412" s="17"/>
    </row>
    <row r="413" spans="4:10" ht="12.75">
      <c r="D413" s="17"/>
      <c r="E413" s="17"/>
      <c r="F413" s="17"/>
      <c r="G413" s="17"/>
      <c r="H413" s="17"/>
      <c r="I413" s="17"/>
      <c r="J413" s="17"/>
    </row>
    <row r="414" spans="4:10" ht="12.75">
      <c r="D414" s="17"/>
      <c r="E414" s="17"/>
      <c r="F414" s="17"/>
      <c r="G414" s="17"/>
      <c r="H414" s="17"/>
      <c r="I414" s="17"/>
      <c r="J414" s="17"/>
    </row>
    <row r="415" spans="4:10" ht="12.75">
      <c r="D415" s="17"/>
      <c r="E415" s="17"/>
      <c r="F415" s="17"/>
      <c r="G415" s="17"/>
      <c r="H415" s="17"/>
      <c r="I415" s="17"/>
      <c r="J415" s="17"/>
    </row>
    <row r="416" spans="4:10" ht="12.75">
      <c r="D416" s="17"/>
      <c r="E416" s="17"/>
      <c r="F416" s="17"/>
      <c r="G416" s="17"/>
      <c r="H416" s="17"/>
      <c r="I416" s="17"/>
      <c r="J416" s="17"/>
    </row>
    <row r="417" spans="4:10" ht="12.75">
      <c r="D417" s="17"/>
      <c r="E417" s="17"/>
      <c r="F417" s="17"/>
      <c r="G417" s="17"/>
      <c r="H417" s="17"/>
      <c r="I417" s="17"/>
      <c r="J417" s="17"/>
    </row>
    <row r="418" spans="4:10" ht="12.75">
      <c r="D418" s="17"/>
      <c r="E418" s="17"/>
      <c r="F418" s="17"/>
      <c r="G418" s="17"/>
      <c r="H418" s="17"/>
      <c r="I418" s="17"/>
      <c r="J418" s="17"/>
    </row>
    <row r="419" spans="4:10" ht="12.75">
      <c r="D419" s="17"/>
      <c r="E419" s="17"/>
      <c r="F419" s="17"/>
      <c r="G419" s="17"/>
      <c r="H419" s="17"/>
      <c r="I419" s="17"/>
      <c r="J419" s="17"/>
    </row>
    <row r="420" spans="4:10" ht="12.75">
      <c r="D420" s="17"/>
      <c r="E420" s="17"/>
      <c r="F420" s="17"/>
      <c r="G420" s="17"/>
      <c r="H420" s="17"/>
      <c r="I420" s="17"/>
      <c r="J420" s="17"/>
    </row>
    <row r="421" spans="4:10" ht="12.75">
      <c r="D421" s="17"/>
      <c r="E421" s="17"/>
      <c r="F421" s="17"/>
      <c r="G421" s="17"/>
      <c r="H421" s="17"/>
      <c r="I421" s="17"/>
      <c r="J421" s="17"/>
    </row>
    <row r="422" spans="4:10" ht="12.75">
      <c r="D422" s="17"/>
      <c r="E422" s="17"/>
      <c r="F422" s="17"/>
      <c r="G422" s="17"/>
      <c r="H422" s="17"/>
      <c r="I422" s="17"/>
      <c r="J422" s="17"/>
    </row>
    <row r="423" spans="4:10" ht="12.75">
      <c r="D423" s="17"/>
      <c r="E423" s="17"/>
      <c r="F423" s="17"/>
      <c r="G423" s="17"/>
      <c r="H423" s="17"/>
      <c r="I423" s="17"/>
      <c r="J423" s="17"/>
    </row>
    <row r="424" spans="4:10" ht="12.75">
      <c r="D424" s="17"/>
      <c r="E424" s="17"/>
      <c r="F424" s="17"/>
      <c r="G424" s="17"/>
      <c r="H424" s="17"/>
      <c r="I424" s="17"/>
      <c r="J424" s="17"/>
    </row>
    <row r="425" spans="4:10" ht="12.75">
      <c r="D425" s="17"/>
      <c r="E425" s="17"/>
      <c r="F425" s="17"/>
      <c r="G425" s="17"/>
      <c r="H425" s="17"/>
      <c r="I425" s="17"/>
      <c r="J425" s="17"/>
    </row>
    <row r="426" spans="4:10" ht="12.75">
      <c r="D426" s="17"/>
      <c r="E426" s="17"/>
      <c r="F426" s="17"/>
      <c r="G426" s="17"/>
      <c r="H426" s="17"/>
      <c r="I426" s="17"/>
      <c r="J426" s="17"/>
    </row>
    <row r="427" spans="4:10" ht="12.75">
      <c r="D427" s="17"/>
      <c r="E427" s="17"/>
      <c r="F427" s="17"/>
      <c r="G427" s="17"/>
      <c r="H427" s="17"/>
      <c r="I427" s="17"/>
      <c r="J427" s="17"/>
    </row>
    <row r="428" spans="4:10" ht="12.75">
      <c r="D428" s="17"/>
      <c r="E428" s="17"/>
      <c r="F428" s="17"/>
      <c r="G428" s="17"/>
      <c r="H428" s="17"/>
      <c r="I428" s="17"/>
      <c r="J428" s="17"/>
    </row>
    <row r="429" spans="4:10" ht="12.75">
      <c r="D429" s="17"/>
      <c r="E429" s="17"/>
      <c r="F429" s="17"/>
      <c r="G429" s="17"/>
      <c r="H429" s="17"/>
      <c r="I429" s="17"/>
      <c r="J429" s="17"/>
    </row>
    <row r="430" spans="4:10" ht="12.75">
      <c r="D430" s="17"/>
      <c r="E430" s="17"/>
      <c r="F430" s="17"/>
      <c r="G430" s="17"/>
      <c r="H430" s="17"/>
      <c r="I430" s="17"/>
      <c r="J430" s="17"/>
    </row>
    <row r="431" spans="4:10" ht="12.75">
      <c r="D431" s="17"/>
      <c r="E431" s="17"/>
      <c r="F431" s="17"/>
      <c r="G431" s="17"/>
      <c r="H431" s="17"/>
      <c r="I431" s="17"/>
      <c r="J431" s="17"/>
    </row>
    <row r="432" spans="4:10" ht="12.75">
      <c r="D432" s="17"/>
      <c r="E432" s="17"/>
      <c r="F432" s="17"/>
      <c r="G432" s="17"/>
      <c r="H432" s="17"/>
      <c r="I432" s="17"/>
      <c r="J432" s="17"/>
    </row>
    <row r="433" spans="4:10" ht="12.75">
      <c r="D433" s="17"/>
      <c r="E433" s="17"/>
      <c r="F433" s="17"/>
      <c r="G433" s="17"/>
      <c r="H433" s="17"/>
      <c r="I433" s="17"/>
      <c r="J433" s="17"/>
    </row>
    <row r="434" spans="4:10" ht="12.75">
      <c r="D434" s="17"/>
      <c r="E434" s="17"/>
      <c r="F434" s="17"/>
      <c r="G434" s="17"/>
      <c r="H434" s="17"/>
      <c r="I434" s="17"/>
      <c r="J434" s="17"/>
    </row>
    <row r="435" spans="4:10" ht="12.75">
      <c r="D435" s="17"/>
      <c r="E435" s="17"/>
      <c r="F435" s="17"/>
      <c r="G435" s="17"/>
      <c r="H435" s="17"/>
      <c r="I435" s="17"/>
      <c r="J435" s="17"/>
    </row>
    <row r="436" spans="4:10" ht="12.75">
      <c r="D436" s="17"/>
      <c r="E436" s="17"/>
      <c r="F436" s="17"/>
      <c r="G436" s="17"/>
      <c r="H436" s="17"/>
      <c r="I436" s="17"/>
      <c r="J436" s="17"/>
    </row>
    <row r="437" spans="4:10" ht="12.75">
      <c r="D437" s="17"/>
      <c r="E437" s="17"/>
      <c r="F437" s="17"/>
      <c r="G437" s="17"/>
      <c r="H437" s="17"/>
      <c r="I437" s="17"/>
      <c r="J437" s="17"/>
    </row>
    <row r="438" spans="4:10" ht="12.75">
      <c r="D438" s="17"/>
      <c r="E438" s="17"/>
      <c r="F438" s="17"/>
      <c r="G438" s="17"/>
      <c r="H438" s="17"/>
      <c r="I438" s="17"/>
      <c r="J438" s="17"/>
    </row>
    <row r="439" spans="4:10" ht="12.75">
      <c r="D439" s="17"/>
      <c r="E439" s="17"/>
      <c r="F439" s="17"/>
      <c r="G439" s="17"/>
      <c r="H439" s="17"/>
      <c r="I439" s="17"/>
      <c r="J439" s="17"/>
    </row>
    <row r="440" spans="4:10" ht="12.75">
      <c r="D440" s="17"/>
      <c r="E440" s="17"/>
      <c r="F440" s="17"/>
      <c r="G440" s="17"/>
      <c r="H440" s="17"/>
      <c r="I440" s="17"/>
      <c r="J440" s="17"/>
    </row>
    <row r="441" spans="4:10" ht="12.75">
      <c r="D441" s="17"/>
      <c r="E441" s="17"/>
      <c r="F441" s="17"/>
      <c r="G441" s="17"/>
      <c r="H441" s="17"/>
      <c r="I441" s="17"/>
      <c r="J441" s="17"/>
    </row>
    <row r="442" spans="4:10" ht="12.75">
      <c r="D442" s="17"/>
      <c r="E442" s="17"/>
      <c r="F442" s="17"/>
      <c r="G442" s="17"/>
      <c r="H442" s="17"/>
      <c r="I442" s="17"/>
      <c r="J442" s="17"/>
    </row>
    <row r="443" spans="4:10" ht="12.75">
      <c r="D443" s="17"/>
      <c r="E443" s="17"/>
      <c r="F443" s="17"/>
      <c r="G443" s="17"/>
      <c r="H443" s="17"/>
      <c r="I443" s="17"/>
      <c r="J443" s="17"/>
    </row>
    <row r="444" spans="4:10" ht="12.75">
      <c r="D444" s="17"/>
      <c r="E444" s="17"/>
      <c r="F444" s="17"/>
      <c r="G444" s="17"/>
      <c r="H444" s="17"/>
      <c r="I444" s="17"/>
      <c r="J444" s="17"/>
    </row>
    <row r="445" spans="4:10" ht="12.75">
      <c r="D445" s="17"/>
      <c r="E445" s="17"/>
      <c r="F445" s="17"/>
      <c r="G445" s="17"/>
      <c r="H445" s="17"/>
      <c r="I445" s="17"/>
      <c r="J445" s="17"/>
    </row>
    <row r="446" spans="4:10" ht="12.75">
      <c r="D446" s="17"/>
      <c r="E446" s="17"/>
      <c r="F446" s="17"/>
      <c r="G446" s="17"/>
      <c r="H446" s="17"/>
      <c r="I446" s="17"/>
      <c r="J446" s="17"/>
    </row>
    <row r="447" spans="4:10" ht="12.75">
      <c r="D447" s="17"/>
      <c r="E447" s="17"/>
      <c r="F447" s="17"/>
      <c r="G447" s="17"/>
      <c r="H447" s="17"/>
      <c r="I447" s="17"/>
      <c r="J447" s="17"/>
    </row>
    <row r="448" spans="4:10" ht="12.75">
      <c r="D448" s="17"/>
      <c r="E448" s="17"/>
      <c r="F448" s="17"/>
      <c r="G448" s="17"/>
      <c r="H448" s="17"/>
      <c r="I448" s="17"/>
      <c r="J448" s="17"/>
    </row>
    <row r="449" spans="4:10" ht="12.75">
      <c r="D449" s="17"/>
      <c r="E449" s="17"/>
      <c r="F449" s="17"/>
      <c r="G449" s="17"/>
      <c r="H449" s="17"/>
      <c r="I449" s="17"/>
      <c r="J449" s="17"/>
    </row>
    <row r="450" spans="4:10" ht="12.75">
      <c r="D450" s="17"/>
      <c r="E450" s="17"/>
      <c r="F450" s="17"/>
      <c r="G450" s="17"/>
      <c r="H450" s="17"/>
      <c r="I450" s="17"/>
      <c r="J450" s="17"/>
    </row>
    <row r="451" spans="4:10" ht="12.75">
      <c r="D451" s="17"/>
      <c r="E451" s="17"/>
      <c r="F451" s="17"/>
      <c r="G451" s="17"/>
      <c r="H451" s="17"/>
      <c r="I451" s="17"/>
      <c r="J451" s="17"/>
    </row>
    <row r="452" spans="4:10" ht="12.75">
      <c r="D452" s="17"/>
      <c r="E452" s="17"/>
      <c r="F452" s="17"/>
      <c r="G452" s="17"/>
      <c r="H452" s="17"/>
      <c r="I452" s="17"/>
      <c r="J452" s="17"/>
    </row>
    <row r="453" spans="4:10" ht="12.75">
      <c r="D453" s="17"/>
      <c r="E453" s="17"/>
      <c r="F453" s="17"/>
      <c r="G453" s="17"/>
      <c r="H453" s="17"/>
      <c r="I453" s="17"/>
      <c r="J453" s="17"/>
    </row>
    <row r="454" spans="4:10" ht="12.75">
      <c r="D454" s="17"/>
      <c r="E454" s="17"/>
      <c r="F454" s="17"/>
      <c r="G454" s="17"/>
      <c r="H454" s="17"/>
      <c r="I454" s="17"/>
      <c r="J454" s="17"/>
    </row>
    <row r="455" spans="4:10" ht="12.75">
      <c r="D455" s="17"/>
      <c r="E455" s="17"/>
      <c r="F455" s="17"/>
      <c r="G455" s="17"/>
      <c r="H455" s="17"/>
      <c r="I455" s="17"/>
      <c r="J455" s="17"/>
    </row>
    <row r="456" spans="4:10" ht="12.75">
      <c r="D456" s="17"/>
      <c r="E456" s="17"/>
      <c r="F456" s="17"/>
      <c r="G456" s="17"/>
      <c r="H456" s="17"/>
      <c r="I456" s="17"/>
      <c r="J456" s="17"/>
    </row>
    <row r="457" spans="4:10" ht="12.75">
      <c r="D457" s="17"/>
      <c r="E457" s="17"/>
      <c r="F457" s="17"/>
      <c r="G457" s="17"/>
      <c r="H457" s="17"/>
      <c r="I457" s="17"/>
      <c r="J457" s="17"/>
    </row>
    <row r="458" spans="4:10" ht="12.75">
      <c r="D458" s="17"/>
      <c r="E458" s="17"/>
      <c r="F458" s="17"/>
      <c r="G458" s="17"/>
      <c r="H458" s="17"/>
      <c r="I458" s="17"/>
      <c r="J458" s="17"/>
    </row>
    <row r="459" spans="4:10" ht="12.75">
      <c r="D459" s="17"/>
      <c r="E459" s="17"/>
      <c r="F459" s="17"/>
      <c r="G459" s="17"/>
      <c r="H459" s="17"/>
      <c r="I459" s="17"/>
      <c r="J459" s="17"/>
    </row>
    <row r="460" spans="4:10" ht="12.75">
      <c r="D460" s="17"/>
      <c r="E460" s="17"/>
      <c r="F460" s="17"/>
      <c r="G460" s="17"/>
      <c r="H460" s="17"/>
      <c r="I460" s="17"/>
      <c r="J460" s="17"/>
    </row>
    <row r="461" spans="4:10" ht="12.75">
      <c r="D461" s="17"/>
      <c r="E461" s="17"/>
      <c r="F461" s="17"/>
      <c r="G461" s="17"/>
      <c r="H461" s="17"/>
      <c r="I461" s="17"/>
      <c r="J461" s="17"/>
    </row>
    <row r="462" spans="4:10" ht="12.75">
      <c r="D462" s="17"/>
      <c r="E462" s="17"/>
      <c r="F462" s="17"/>
      <c r="G462" s="17"/>
      <c r="H462" s="17"/>
      <c r="I462" s="17"/>
      <c r="J462" s="17"/>
    </row>
    <row r="463" spans="4:10" ht="12.75">
      <c r="D463" s="17"/>
      <c r="E463" s="17"/>
      <c r="F463" s="17"/>
      <c r="G463" s="17"/>
      <c r="H463" s="17"/>
      <c r="I463" s="17"/>
      <c r="J463" s="17"/>
    </row>
    <row r="464" spans="4:10" ht="12.75">
      <c r="D464" s="17"/>
      <c r="E464" s="17"/>
      <c r="F464" s="17"/>
      <c r="G464" s="17"/>
      <c r="H464" s="17"/>
      <c r="I464" s="17"/>
      <c r="J464" s="17"/>
    </row>
    <row r="465" spans="4:10" ht="12.75">
      <c r="D465" s="17"/>
      <c r="E465" s="17"/>
      <c r="F465" s="17"/>
      <c r="G465" s="17"/>
      <c r="H465" s="17"/>
      <c r="I465" s="17"/>
      <c r="J465" s="17"/>
    </row>
    <row r="466" spans="4:10" ht="12.75">
      <c r="D466" s="17"/>
      <c r="E466" s="17"/>
      <c r="F466" s="17"/>
      <c r="G466" s="17"/>
      <c r="H466" s="17"/>
      <c r="I466" s="17"/>
      <c r="J466" s="17"/>
    </row>
    <row r="467" spans="4:10" ht="12.75">
      <c r="D467" s="17"/>
      <c r="E467" s="17"/>
      <c r="F467" s="17"/>
      <c r="G467" s="17"/>
      <c r="H467" s="17"/>
      <c r="I467" s="17"/>
      <c r="J467" s="17"/>
    </row>
    <row r="468" spans="4:10" ht="12.75">
      <c r="D468" s="17"/>
      <c r="E468" s="17"/>
      <c r="F468" s="17"/>
      <c r="G468" s="17"/>
      <c r="H468" s="17"/>
      <c r="I468" s="17"/>
      <c r="J468" s="17"/>
    </row>
    <row r="469" spans="4:10" ht="12.75">
      <c r="D469" s="17"/>
      <c r="E469" s="17"/>
      <c r="F469" s="17"/>
      <c r="G469" s="17"/>
      <c r="H469" s="17"/>
      <c r="I469" s="17"/>
      <c r="J469" s="17"/>
    </row>
    <row r="470" spans="4:10" ht="12.75">
      <c r="D470" s="17"/>
      <c r="E470" s="17"/>
      <c r="F470" s="17"/>
      <c r="G470" s="17"/>
      <c r="H470" s="17"/>
      <c r="I470" s="17"/>
      <c r="J470" s="17"/>
    </row>
    <row r="471" spans="4:10" ht="12.75">
      <c r="D471" s="17"/>
      <c r="E471" s="17"/>
      <c r="F471" s="17"/>
      <c r="G471" s="17"/>
      <c r="H471" s="17"/>
      <c r="I471" s="17"/>
      <c r="J471" s="17"/>
    </row>
    <row r="472" spans="4:10" ht="12.75">
      <c r="D472" s="17"/>
      <c r="E472" s="17"/>
      <c r="F472" s="17"/>
      <c r="G472" s="17"/>
      <c r="H472" s="17"/>
      <c r="I472" s="17"/>
      <c r="J472" s="17"/>
    </row>
    <row r="473" spans="4:10" ht="12.75">
      <c r="D473" s="17"/>
      <c r="E473" s="17"/>
      <c r="F473" s="17"/>
      <c r="G473" s="17"/>
      <c r="H473" s="17"/>
      <c r="I473" s="17"/>
      <c r="J473" s="17"/>
    </row>
    <row r="474" spans="4:10" ht="12.75">
      <c r="D474" s="17"/>
      <c r="E474" s="17"/>
      <c r="F474" s="17"/>
      <c r="G474" s="17"/>
      <c r="H474" s="17"/>
      <c r="I474" s="17"/>
      <c r="J474" s="17"/>
    </row>
    <row r="475" spans="4:10" ht="12.75">
      <c r="D475" s="17"/>
      <c r="E475" s="17"/>
      <c r="F475" s="17"/>
      <c r="G475" s="17"/>
      <c r="H475" s="17"/>
      <c r="I475" s="17"/>
      <c r="J475" s="17"/>
    </row>
    <row r="476" spans="4:10" ht="12.75">
      <c r="D476" s="17"/>
      <c r="E476" s="17"/>
      <c r="F476" s="17"/>
      <c r="G476" s="17"/>
      <c r="H476" s="17"/>
      <c r="I476" s="17"/>
      <c r="J476" s="17"/>
    </row>
    <row r="477" spans="4:10" ht="12.75">
      <c r="D477" s="17"/>
      <c r="E477" s="17"/>
      <c r="F477" s="17"/>
      <c r="G477" s="17"/>
      <c r="H477" s="17"/>
      <c r="I477" s="17"/>
      <c r="J477" s="17"/>
    </row>
    <row r="478" spans="4:10" ht="12.75">
      <c r="D478" s="17"/>
      <c r="E478" s="17"/>
      <c r="F478" s="17"/>
      <c r="G478" s="17"/>
      <c r="H478" s="17"/>
      <c r="I478" s="17"/>
      <c r="J478" s="17"/>
    </row>
    <row r="479" spans="4:10" ht="12.75">
      <c r="D479" s="17"/>
      <c r="E479" s="17"/>
      <c r="F479" s="17"/>
      <c r="G479" s="17"/>
      <c r="H479" s="17"/>
      <c r="I479" s="17"/>
      <c r="J479" s="17"/>
    </row>
    <row r="480" spans="4:10" ht="12.75">
      <c r="D480" s="17"/>
      <c r="E480" s="17"/>
      <c r="F480" s="17"/>
      <c r="G480" s="17"/>
      <c r="H480" s="17"/>
      <c r="I480" s="17"/>
      <c r="J480" s="17"/>
    </row>
    <row r="481" spans="4:10" ht="12.75">
      <c r="D481" s="17"/>
      <c r="E481" s="17"/>
      <c r="F481" s="17"/>
      <c r="G481" s="17"/>
      <c r="H481" s="17"/>
      <c r="I481" s="17"/>
      <c r="J481" s="17"/>
    </row>
    <row r="482" spans="4:10" ht="12.75">
      <c r="D482" s="17"/>
      <c r="E482" s="17"/>
      <c r="F482" s="17"/>
      <c r="G482" s="17"/>
      <c r="H482" s="17"/>
      <c r="I482" s="17"/>
      <c r="J482" s="17"/>
    </row>
    <row r="483" spans="4:10" ht="12.75">
      <c r="D483" s="17"/>
      <c r="E483" s="17"/>
      <c r="F483" s="17"/>
      <c r="G483" s="17"/>
      <c r="H483" s="17"/>
      <c r="I483" s="17"/>
      <c r="J483" s="17"/>
    </row>
    <row r="484" spans="4:10" ht="12.75">
      <c r="D484" s="17"/>
      <c r="E484" s="17"/>
      <c r="F484" s="17"/>
      <c r="G484" s="17"/>
      <c r="H484" s="17"/>
      <c r="I484" s="17"/>
      <c r="J484" s="17"/>
    </row>
    <row r="485" spans="4:10" ht="12.75">
      <c r="D485" s="17"/>
      <c r="E485" s="17"/>
      <c r="F485" s="17"/>
      <c r="G485" s="17"/>
      <c r="H485" s="17"/>
      <c r="I485" s="17"/>
      <c r="J485" s="17"/>
    </row>
    <row r="486" spans="4:10" ht="12.75">
      <c r="D486" s="17"/>
      <c r="E486" s="17"/>
      <c r="F486" s="17"/>
      <c r="G486" s="17"/>
      <c r="H486" s="17"/>
      <c r="I486" s="17"/>
      <c r="J486" s="17"/>
    </row>
    <row r="487" spans="4:10" ht="12.75">
      <c r="D487" s="17"/>
      <c r="E487" s="17"/>
      <c r="F487" s="17"/>
      <c r="G487" s="17"/>
      <c r="H487" s="17"/>
      <c r="I487" s="17"/>
      <c r="J487" s="17"/>
    </row>
    <row r="488" spans="4:10" ht="12.75">
      <c r="D488" s="17"/>
      <c r="E488" s="17"/>
      <c r="F488" s="17"/>
      <c r="G488" s="17"/>
      <c r="H488" s="17"/>
      <c r="I488" s="17"/>
      <c r="J488" s="17"/>
    </row>
    <row r="489" spans="4:10" ht="12.75">
      <c r="D489" s="17"/>
      <c r="E489" s="17"/>
      <c r="F489" s="17"/>
      <c r="G489" s="17"/>
      <c r="H489" s="17"/>
      <c r="I489" s="17"/>
      <c r="J489" s="17"/>
    </row>
    <row r="490" spans="4:10" ht="12.75">
      <c r="D490" s="17"/>
      <c r="E490" s="17"/>
      <c r="F490" s="17"/>
      <c r="G490" s="17"/>
      <c r="H490" s="17"/>
      <c r="I490" s="17"/>
      <c r="J490" s="17"/>
    </row>
    <row r="491" spans="4:10" ht="12.75">
      <c r="D491" s="17"/>
      <c r="E491" s="17"/>
      <c r="F491" s="17"/>
      <c r="G491" s="17"/>
      <c r="H491" s="17"/>
      <c r="I491" s="17"/>
      <c r="J491" s="17"/>
    </row>
    <row r="492" spans="4:10" ht="12.75">
      <c r="D492" s="17"/>
      <c r="E492" s="17"/>
      <c r="F492" s="17"/>
      <c r="G492" s="17"/>
      <c r="H492" s="17"/>
      <c r="I492" s="17"/>
      <c r="J492" s="17"/>
    </row>
    <row r="493" spans="4:10" ht="12.75">
      <c r="D493" s="17"/>
      <c r="E493" s="17"/>
      <c r="F493" s="17"/>
      <c r="G493" s="17"/>
      <c r="H493" s="17"/>
      <c r="I493" s="17"/>
      <c r="J493" s="17"/>
    </row>
    <row r="494" spans="4:10" ht="12.75">
      <c r="D494" s="17"/>
      <c r="E494" s="17"/>
      <c r="F494" s="17"/>
      <c r="G494" s="17"/>
      <c r="H494" s="17"/>
      <c r="I494" s="17"/>
      <c r="J494" s="17"/>
    </row>
    <row r="495" spans="4:10" ht="12.75">
      <c r="D495" s="17"/>
      <c r="E495" s="17"/>
      <c r="F495" s="17"/>
      <c r="G495" s="17"/>
      <c r="H495" s="17"/>
      <c r="I495" s="17"/>
      <c r="J495" s="17"/>
    </row>
    <row r="496" spans="4:10" ht="12.75">
      <c r="D496" s="17"/>
      <c r="E496" s="17"/>
      <c r="F496" s="17"/>
      <c r="G496" s="17"/>
      <c r="H496" s="17"/>
      <c r="I496" s="17"/>
      <c r="J496" s="17"/>
    </row>
    <row r="497" spans="4:10" ht="12.75">
      <c r="D497" s="17"/>
      <c r="E497" s="17"/>
      <c r="F497" s="17"/>
      <c r="G497" s="17"/>
      <c r="H497" s="17"/>
      <c r="I497" s="17"/>
      <c r="J497" s="17"/>
    </row>
    <row r="498" spans="4:10" ht="12.75">
      <c r="D498" s="17"/>
      <c r="E498" s="17"/>
      <c r="F498" s="17"/>
      <c r="G498" s="17"/>
      <c r="H498" s="17"/>
      <c r="I498" s="17"/>
      <c r="J498" s="17"/>
    </row>
    <row r="499" spans="4:10" ht="12.75">
      <c r="D499" s="17"/>
      <c r="E499" s="17"/>
      <c r="F499" s="17"/>
      <c r="G499" s="17"/>
      <c r="H499" s="17"/>
      <c r="I499" s="17"/>
      <c r="J499" s="17"/>
    </row>
    <row r="500" spans="4:10" ht="12.75">
      <c r="D500" s="17"/>
      <c r="E500" s="17"/>
      <c r="F500" s="17"/>
      <c r="G500" s="17"/>
      <c r="H500" s="17"/>
      <c r="I500" s="17"/>
      <c r="J500" s="17"/>
    </row>
    <row r="501" spans="4:10" ht="12.75">
      <c r="D501" s="17"/>
      <c r="E501" s="17"/>
      <c r="F501" s="17"/>
      <c r="G501" s="17"/>
      <c r="H501" s="17"/>
      <c r="I501" s="17"/>
      <c r="J501" s="17"/>
    </row>
    <row r="502" spans="4:10" ht="12.75">
      <c r="D502" s="17"/>
      <c r="E502" s="17"/>
      <c r="F502" s="17"/>
      <c r="G502" s="17"/>
      <c r="H502" s="17"/>
      <c r="I502" s="17"/>
      <c r="J502" s="17"/>
    </row>
    <row r="503" spans="4:10" ht="12.75">
      <c r="D503" s="17"/>
      <c r="E503" s="17"/>
      <c r="F503" s="17"/>
      <c r="G503" s="17"/>
      <c r="H503" s="17"/>
      <c r="I503" s="17"/>
      <c r="J503" s="17"/>
    </row>
    <row r="504" spans="4:10" ht="12.75">
      <c r="D504" s="17"/>
      <c r="E504" s="17"/>
      <c r="F504" s="17"/>
      <c r="G504" s="17"/>
      <c r="H504" s="17"/>
      <c r="I504" s="17"/>
      <c r="J504" s="17"/>
    </row>
    <row r="505" spans="4:10" ht="12.75">
      <c r="D505" s="17"/>
      <c r="E505" s="17"/>
      <c r="F505" s="17"/>
      <c r="G505" s="17"/>
      <c r="H505" s="17"/>
      <c r="I505" s="17"/>
      <c r="J505" s="17"/>
    </row>
    <row r="506" spans="4:10" ht="12.75">
      <c r="D506" s="17"/>
      <c r="E506" s="17"/>
      <c r="F506" s="17"/>
      <c r="G506" s="17"/>
      <c r="H506" s="17"/>
      <c r="I506" s="17"/>
      <c r="J506" s="17"/>
    </row>
    <row r="507" spans="4:10" ht="12.75">
      <c r="D507" s="17"/>
      <c r="E507" s="17"/>
      <c r="F507" s="17"/>
      <c r="G507" s="17"/>
      <c r="H507" s="17"/>
      <c r="I507" s="17"/>
      <c r="J507" s="17"/>
    </row>
    <row r="508" spans="4:10" ht="12.75">
      <c r="D508" s="17"/>
      <c r="E508" s="17"/>
      <c r="F508" s="17"/>
      <c r="G508" s="17"/>
      <c r="H508" s="17"/>
      <c r="I508" s="17"/>
      <c r="J508" s="17"/>
    </row>
    <row r="509" spans="4:10" ht="12.75">
      <c r="D509" s="17"/>
      <c r="E509" s="17"/>
      <c r="F509" s="17"/>
      <c r="G509" s="17"/>
      <c r="H509" s="17"/>
      <c r="I509" s="17"/>
      <c r="J509" s="17"/>
    </row>
    <row r="510" spans="4:10" ht="12.75">
      <c r="D510" s="17"/>
      <c r="E510" s="17"/>
      <c r="F510" s="17"/>
      <c r="G510" s="17"/>
      <c r="H510" s="17"/>
      <c r="I510" s="17"/>
      <c r="J510" s="17"/>
    </row>
    <row r="511" spans="4:10" ht="12.75">
      <c r="D511" s="17"/>
      <c r="E511" s="17"/>
      <c r="F511" s="17"/>
      <c r="G511" s="17"/>
      <c r="H511" s="17"/>
      <c r="I511" s="17"/>
      <c r="J511" s="17"/>
    </row>
    <row r="512" spans="4:10" ht="12.75">
      <c r="D512" s="17"/>
      <c r="E512" s="17"/>
      <c r="F512" s="17"/>
      <c r="G512" s="17"/>
      <c r="H512" s="17"/>
      <c r="I512" s="17"/>
      <c r="J512" s="17"/>
    </row>
    <row r="513" spans="4:10" ht="12.75">
      <c r="D513" s="17"/>
      <c r="E513" s="17"/>
      <c r="F513" s="17"/>
      <c r="G513" s="17"/>
      <c r="H513" s="17"/>
      <c r="I513" s="17"/>
      <c r="J513" s="17"/>
    </row>
    <row r="514" spans="4:10" ht="12.75">
      <c r="D514" s="17"/>
      <c r="E514" s="17"/>
      <c r="F514" s="17"/>
      <c r="G514" s="17"/>
      <c r="H514" s="17"/>
      <c r="I514" s="17"/>
      <c r="J514" s="17"/>
    </row>
    <row r="515" spans="4:10" ht="12.75">
      <c r="D515" s="17"/>
      <c r="E515" s="17"/>
      <c r="F515" s="17"/>
      <c r="G515" s="17"/>
      <c r="H515" s="17"/>
      <c r="I515" s="17"/>
      <c r="J515" s="17"/>
    </row>
    <row r="516" spans="4:10" ht="12.75">
      <c r="D516" s="17"/>
      <c r="E516" s="17"/>
      <c r="F516" s="17"/>
      <c r="G516" s="17"/>
      <c r="H516" s="17"/>
      <c r="I516" s="17"/>
      <c r="J516" s="17"/>
    </row>
    <row r="517" spans="4:10" ht="12.75">
      <c r="D517" s="17"/>
      <c r="E517" s="17"/>
      <c r="F517" s="17"/>
      <c r="G517" s="17"/>
      <c r="H517" s="17"/>
      <c r="I517" s="17"/>
      <c r="J517" s="17"/>
    </row>
    <row r="518" spans="4:10" ht="12.75">
      <c r="D518" s="17"/>
      <c r="E518" s="17"/>
      <c r="F518" s="17"/>
      <c r="G518" s="17"/>
      <c r="H518" s="17"/>
      <c r="I518" s="17"/>
      <c r="J518" s="17"/>
    </row>
    <row r="519" spans="4:10" ht="12.75">
      <c r="D519" s="17"/>
      <c r="E519" s="17"/>
      <c r="F519" s="17"/>
      <c r="G519" s="17"/>
      <c r="H519" s="17"/>
      <c r="I519" s="17"/>
      <c r="J519" s="17"/>
    </row>
    <row r="520" spans="4:10" ht="12.75">
      <c r="D520" s="17"/>
      <c r="E520" s="17"/>
      <c r="F520" s="17"/>
      <c r="G520" s="17"/>
      <c r="H520" s="17"/>
      <c r="I520" s="17"/>
      <c r="J520" s="17"/>
    </row>
    <row r="521" spans="4:10" ht="12.75">
      <c r="D521" s="17"/>
      <c r="E521" s="17"/>
      <c r="F521" s="17"/>
      <c r="G521" s="17"/>
      <c r="H521" s="17"/>
      <c r="I521" s="17"/>
      <c r="J521" s="17"/>
    </row>
    <row r="522" spans="4:10" ht="12.75">
      <c r="D522" s="17"/>
      <c r="E522" s="17"/>
      <c r="F522" s="17"/>
      <c r="G522" s="17"/>
      <c r="H522" s="17"/>
      <c r="I522" s="17"/>
      <c r="J522" s="17"/>
    </row>
    <row r="523" spans="4:10" ht="12.75">
      <c r="D523" s="17"/>
      <c r="E523" s="17"/>
      <c r="F523" s="17"/>
      <c r="G523" s="17"/>
      <c r="H523" s="17"/>
      <c r="I523" s="17"/>
      <c r="J523" s="17"/>
    </row>
    <row r="524" spans="4:10" ht="12.75">
      <c r="D524" s="17"/>
      <c r="E524" s="17"/>
      <c r="F524" s="17"/>
      <c r="G524" s="17"/>
      <c r="H524" s="17"/>
      <c r="I524" s="17"/>
      <c r="J524" s="17"/>
    </row>
    <row r="525" spans="4:10" ht="12.75">
      <c r="D525" s="17"/>
      <c r="E525" s="17"/>
      <c r="F525" s="17"/>
      <c r="G525" s="17"/>
      <c r="H525" s="17"/>
      <c r="I525" s="17"/>
      <c r="J525" s="17"/>
    </row>
    <row r="526" spans="4:10" ht="12.75">
      <c r="D526" s="17"/>
      <c r="E526" s="17"/>
      <c r="F526" s="17"/>
      <c r="G526" s="17"/>
      <c r="H526" s="17"/>
      <c r="I526" s="17"/>
      <c r="J526" s="17"/>
    </row>
    <row r="527" spans="4:10" ht="12.75">
      <c r="D527" s="17"/>
      <c r="E527" s="17"/>
      <c r="F527" s="17"/>
      <c r="G527" s="17"/>
      <c r="H527" s="17"/>
      <c r="I527" s="17"/>
      <c r="J527" s="17"/>
    </row>
    <row r="528" spans="4:10" ht="12.75">
      <c r="D528" s="17"/>
      <c r="E528" s="17"/>
      <c r="F528" s="17"/>
      <c r="G528" s="17"/>
      <c r="H528" s="17"/>
      <c r="I528" s="17"/>
      <c r="J528" s="17"/>
    </row>
    <row r="529" spans="4:10" ht="12.75">
      <c r="D529" s="17"/>
      <c r="E529" s="17"/>
      <c r="F529" s="17"/>
      <c r="G529" s="17"/>
      <c r="H529" s="17"/>
      <c r="I529" s="17"/>
      <c r="J529" s="17"/>
    </row>
    <row r="530" spans="4:10" ht="12.75">
      <c r="D530" s="17"/>
      <c r="E530" s="17"/>
      <c r="F530" s="17"/>
      <c r="G530" s="17"/>
      <c r="H530" s="17"/>
      <c r="I530" s="17"/>
      <c r="J530" s="17"/>
    </row>
    <row r="531" spans="4:10" ht="12.75">
      <c r="D531" s="17"/>
      <c r="E531" s="17"/>
      <c r="F531" s="17"/>
      <c r="G531" s="17"/>
      <c r="H531" s="17"/>
      <c r="I531" s="17"/>
      <c r="J531" s="17"/>
    </row>
    <row r="532" spans="4:10" ht="12.75">
      <c r="D532" s="17"/>
      <c r="E532" s="17"/>
      <c r="F532" s="17"/>
      <c r="G532" s="17"/>
      <c r="H532" s="17"/>
      <c r="I532" s="17"/>
      <c r="J532" s="17"/>
    </row>
    <row r="533" spans="4:10" ht="12.75">
      <c r="D533" s="17"/>
      <c r="E533" s="17"/>
      <c r="F533" s="17"/>
      <c r="G533" s="17"/>
      <c r="H533" s="17"/>
      <c r="I533" s="17"/>
      <c r="J533" s="17"/>
    </row>
    <row r="534" spans="4:10" ht="12.75">
      <c r="D534" s="17"/>
      <c r="E534" s="17"/>
      <c r="F534" s="17"/>
      <c r="G534" s="17"/>
      <c r="H534" s="17"/>
      <c r="I534" s="17"/>
      <c r="J534" s="17"/>
    </row>
    <row r="535" spans="4:10" ht="12.75">
      <c r="D535" s="17"/>
      <c r="E535" s="17"/>
      <c r="F535" s="17"/>
      <c r="G535" s="17"/>
      <c r="H535" s="17"/>
      <c r="I535" s="17"/>
      <c r="J535" s="17"/>
    </row>
    <row r="536" spans="4:10" ht="12.75">
      <c r="D536" s="17"/>
      <c r="E536" s="17"/>
      <c r="F536" s="17"/>
      <c r="G536" s="17"/>
      <c r="H536" s="17"/>
      <c r="I536" s="17"/>
      <c r="J536" s="17"/>
    </row>
    <row r="537" spans="4:10" ht="12.75">
      <c r="D537" s="17"/>
      <c r="E537" s="17"/>
      <c r="F537" s="17"/>
      <c r="G537" s="17"/>
      <c r="H537" s="17"/>
      <c r="I537" s="17"/>
      <c r="J537" s="17"/>
    </row>
    <row r="538" spans="4:10" ht="12.75">
      <c r="D538" s="17"/>
      <c r="E538" s="17"/>
      <c r="F538" s="17"/>
      <c r="G538" s="17"/>
      <c r="H538" s="17"/>
      <c r="I538" s="17"/>
      <c r="J538" s="17"/>
    </row>
    <row r="539" spans="4:10" ht="12.75">
      <c r="D539" s="17"/>
      <c r="E539" s="17"/>
      <c r="F539" s="17"/>
      <c r="G539" s="17"/>
      <c r="H539" s="17"/>
      <c r="I539" s="17"/>
      <c r="J539" s="17"/>
    </row>
    <row r="540" spans="4:10" ht="12.75">
      <c r="D540" s="17"/>
      <c r="E540" s="17"/>
      <c r="F540" s="17"/>
      <c r="G540" s="17"/>
      <c r="H540" s="17"/>
      <c r="I540" s="17"/>
      <c r="J540" s="17"/>
    </row>
    <row r="541" spans="4:10" ht="12.75">
      <c r="D541" s="17"/>
      <c r="E541" s="17"/>
      <c r="F541" s="17"/>
      <c r="G541" s="17"/>
      <c r="H541" s="17"/>
      <c r="I541" s="17"/>
      <c r="J541" s="17"/>
    </row>
    <row r="542" spans="4:10" ht="12.75">
      <c r="D542" s="17"/>
      <c r="E542" s="17"/>
      <c r="F542" s="17"/>
      <c r="G542" s="17"/>
      <c r="H542" s="17"/>
      <c r="I542" s="17"/>
      <c r="J542" s="17"/>
    </row>
    <row r="543" spans="4:10" ht="12.75">
      <c r="D543" s="17"/>
      <c r="E543" s="17"/>
      <c r="F543" s="17"/>
      <c r="G543" s="17"/>
      <c r="H543" s="17"/>
      <c r="I543" s="17"/>
      <c r="J543" s="17"/>
    </row>
    <row r="544" spans="4:10" ht="12.75">
      <c r="D544" s="17"/>
      <c r="E544" s="17"/>
      <c r="F544" s="17"/>
      <c r="G544" s="17"/>
      <c r="H544" s="17"/>
      <c r="I544" s="17"/>
      <c r="J544" s="17"/>
    </row>
    <row r="545" spans="4:10" ht="12.75">
      <c r="D545" s="17"/>
      <c r="E545" s="17"/>
      <c r="F545" s="17"/>
      <c r="G545" s="17"/>
      <c r="H545" s="17"/>
      <c r="I545" s="17"/>
      <c r="J545" s="17"/>
    </row>
    <row r="546" spans="4:10" ht="12.75">
      <c r="D546" s="17"/>
      <c r="E546" s="17"/>
      <c r="F546" s="17"/>
      <c r="G546" s="17"/>
      <c r="H546" s="17"/>
      <c r="I546" s="17"/>
      <c r="J546" s="17"/>
    </row>
    <row r="547" spans="4:10" ht="12.75">
      <c r="D547" s="17"/>
      <c r="E547" s="17"/>
      <c r="F547" s="17"/>
      <c r="G547" s="17"/>
      <c r="H547" s="17"/>
      <c r="I547" s="17"/>
      <c r="J547" s="17"/>
    </row>
    <row r="548" spans="4:10" ht="12.75">
      <c r="D548" s="17"/>
      <c r="E548" s="17"/>
      <c r="F548" s="17"/>
      <c r="G548" s="17"/>
      <c r="H548" s="17"/>
      <c r="I548" s="17"/>
      <c r="J548" s="17"/>
    </row>
    <row r="549" spans="4:10" ht="12.75">
      <c r="D549" s="17"/>
      <c r="E549" s="17"/>
      <c r="F549" s="17"/>
      <c r="G549" s="17"/>
      <c r="H549" s="17"/>
      <c r="I549" s="17"/>
      <c r="J549" s="17"/>
    </row>
    <row r="550" spans="4:10" ht="12.75">
      <c r="D550" s="17"/>
      <c r="E550" s="17"/>
      <c r="F550" s="17"/>
      <c r="G550" s="17"/>
      <c r="H550" s="17"/>
      <c r="I550" s="17"/>
      <c r="J550" s="17"/>
    </row>
    <row r="551" spans="4:10" ht="12.75">
      <c r="D551" s="17"/>
      <c r="E551" s="17"/>
      <c r="F551" s="17"/>
      <c r="G551" s="17"/>
      <c r="H551" s="17"/>
      <c r="I551" s="17"/>
      <c r="J551" s="17"/>
    </row>
    <row r="552" spans="4:10" ht="12.75">
      <c r="D552" s="17"/>
      <c r="E552" s="17"/>
      <c r="F552" s="17"/>
      <c r="G552" s="17"/>
      <c r="H552" s="17"/>
      <c r="I552" s="17"/>
      <c r="J552" s="17"/>
    </row>
    <row r="553" spans="4:10" ht="12.75">
      <c r="D553" s="17"/>
      <c r="E553" s="17"/>
      <c r="F553" s="17"/>
      <c r="G553" s="17"/>
      <c r="H553" s="17"/>
      <c r="I553" s="17"/>
      <c r="J553" s="17"/>
    </row>
    <row r="554" spans="4:10" ht="12.75">
      <c r="D554" s="17"/>
      <c r="E554" s="17"/>
      <c r="F554" s="17"/>
      <c r="G554" s="17"/>
      <c r="H554" s="17"/>
      <c r="I554" s="17"/>
      <c r="J554" s="17"/>
    </row>
    <row r="555" spans="4:10" ht="12.75">
      <c r="D555" s="17"/>
      <c r="E555" s="17"/>
      <c r="F555" s="17"/>
      <c r="G555" s="17"/>
      <c r="H555" s="17"/>
      <c r="I555" s="17"/>
      <c r="J555" s="17"/>
    </row>
    <row r="556" spans="4:10" ht="12.75">
      <c r="D556" s="17"/>
      <c r="E556" s="17"/>
      <c r="F556" s="17"/>
      <c r="G556" s="17"/>
      <c r="H556" s="17"/>
      <c r="I556" s="17"/>
      <c r="J556" s="17"/>
    </row>
    <row r="557" spans="4:10" ht="12.75">
      <c r="D557" s="17"/>
      <c r="E557" s="17"/>
      <c r="F557" s="17"/>
      <c r="G557" s="17"/>
      <c r="H557" s="17"/>
      <c r="I557" s="17"/>
      <c r="J557" s="17"/>
    </row>
    <row r="558" spans="4:10" ht="12.75">
      <c r="D558" s="17"/>
      <c r="E558" s="17"/>
      <c r="F558" s="17"/>
      <c r="G558" s="17"/>
      <c r="H558" s="17"/>
      <c r="I558" s="17"/>
      <c r="J558" s="17"/>
    </row>
    <row r="559" spans="4:10" ht="12.75">
      <c r="D559" s="17"/>
      <c r="E559" s="17"/>
      <c r="F559" s="17"/>
      <c r="G559" s="17"/>
      <c r="H559" s="17"/>
      <c r="I559" s="17"/>
      <c r="J559" s="17"/>
    </row>
    <row r="560" spans="4:10" ht="12.75">
      <c r="D560" s="17"/>
      <c r="E560" s="17"/>
      <c r="F560" s="17"/>
      <c r="G560" s="17"/>
      <c r="H560" s="17"/>
      <c r="I560" s="17"/>
      <c r="J560" s="17"/>
    </row>
    <row r="561" spans="4:10" ht="12.75">
      <c r="D561" s="17"/>
      <c r="E561" s="17"/>
      <c r="F561" s="17"/>
      <c r="G561" s="17"/>
      <c r="H561" s="17"/>
      <c r="I561" s="17"/>
      <c r="J561" s="17"/>
    </row>
    <row r="562" spans="4:10" ht="12.75">
      <c r="D562" s="17"/>
      <c r="E562" s="17"/>
      <c r="F562" s="17"/>
      <c r="G562" s="17"/>
      <c r="H562" s="17"/>
      <c r="I562" s="17"/>
      <c r="J562" s="17"/>
    </row>
    <row r="563" spans="4:10" ht="12.75">
      <c r="D563" s="17"/>
      <c r="E563" s="17"/>
      <c r="F563" s="17"/>
      <c r="G563" s="17"/>
      <c r="H563" s="17"/>
      <c r="I563" s="17"/>
      <c r="J563" s="17"/>
    </row>
    <row r="564" spans="4:10" ht="12.75">
      <c r="D564" s="17"/>
      <c r="E564" s="17"/>
      <c r="F564" s="17"/>
      <c r="G564" s="17"/>
      <c r="H564" s="17"/>
      <c r="I564" s="17"/>
      <c r="J564" s="17"/>
    </row>
    <row r="565" spans="4:10" ht="12.75">
      <c r="D565" s="17"/>
      <c r="E565" s="17"/>
      <c r="F565" s="17"/>
      <c r="G565" s="17"/>
      <c r="H565" s="17"/>
      <c r="I565" s="17"/>
      <c r="J565" s="17"/>
    </row>
    <row r="566" spans="4:10" ht="12.75">
      <c r="D566" s="17"/>
      <c r="E566" s="17"/>
      <c r="F566" s="17"/>
      <c r="G566" s="17"/>
      <c r="H566" s="17"/>
      <c r="I566" s="17"/>
      <c r="J566" s="17"/>
    </row>
    <row r="567" spans="4:10" ht="12.75">
      <c r="D567" s="17"/>
      <c r="E567" s="17"/>
      <c r="F567" s="17"/>
      <c r="G567" s="17"/>
      <c r="H567" s="17"/>
      <c r="I567" s="17"/>
      <c r="J567" s="17"/>
    </row>
    <row r="568" spans="4:10" ht="12.75">
      <c r="D568" s="17"/>
      <c r="E568" s="17"/>
      <c r="F568" s="17"/>
      <c r="G568" s="17"/>
      <c r="H568" s="17"/>
      <c r="I568" s="17"/>
      <c r="J568" s="17"/>
    </row>
    <row r="569" spans="4:10" ht="12.75">
      <c r="D569" s="17"/>
      <c r="E569" s="17"/>
      <c r="F569" s="17"/>
      <c r="G569" s="17"/>
      <c r="H569" s="17"/>
      <c r="I569" s="17"/>
      <c r="J569" s="17"/>
    </row>
    <row r="570" spans="4:10" ht="12.75">
      <c r="D570" s="17"/>
      <c r="E570" s="17"/>
      <c r="F570" s="17"/>
      <c r="G570" s="17"/>
      <c r="H570" s="17"/>
      <c r="I570" s="17"/>
      <c r="J570" s="17"/>
    </row>
    <row r="571" spans="4:10" ht="12.75">
      <c r="D571" s="17"/>
      <c r="E571" s="17"/>
      <c r="F571" s="17"/>
      <c r="G571" s="17"/>
      <c r="H571" s="17"/>
      <c r="I571" s="17"/>
      <c r="J571" s="17"/>
    </row>
    <row r="572" spans="4:10" ht="12.75">
      <c r="D572" s="17"/>
      <c r="E572" s="17"/>
      <c r="F572" s="17"/>
      <c r="G572" s="17"/>
      <c r="H572" s="17"/>
      <c r="I572" s="17"/>
      <c r="J572" s="17"/>
    </row>
    <row r="573" spans="4:10" ht="12.75">
      <c r="D573" s="17"/>
      <c r="E573" s="17"/>
      <c r="F573" s="17"/>
      <c r="G573" s="17"/>
      <c r="H573" s="17"/>
      <c r="I573" s="17"/>
      <c r="J573" s="17"/>
    </row>
    <row r="574" spans="4:10" ht="12.75">
      <c r="D574" s="17"/>
      <c r="E574" s="17"/>
      <c r="F574" s="17"/>
      <c r="G574" s="17"/>
      <c r="H574" s="17"/>
      <c r="I574" s="17"/>
      <c r="J574" s="17"/>
    </row>
    <row r="575" spans="4:10" ht="12.75">
      <c r="D575" s="17"/>
      <c r="E575" s="17"/>
      <c r="F575" s="17"/>
      <c r="G575" s="17"/>
      <c r="H575" s="17"/>
      <c r="I575" s="17"/>
      <c r="J575" s="17"/>
    </row>
    <row r="576" spans="4:10" ht="12.75">
      <c r="D576" s="17"/>
      <c r="E576" s="17"/>
      <c r="F576" s="17"/>
      <c r="G576" s="17"/>
      <c r="H576" s="17"/>
      <c r="I576" s="17"/>
      <c r="J576" s="17"/>
    </row>
    <row r="577" spans="4:10" ht="12.75">
      <c r="D577" s="17"/>
      <c r="E577" s="17"/>
      <c r="F577" s="17"/>
      <c r="G577" s="17"/>
      <c r="H577" s="17"/>
      <c r="I577" s="17"/>
      <c r="J577" s="17"/>
    </row>
    <row r="578" spans="4:10" ht="12.75">
      <c r="D578" s="17"/>
      <c r="E578" s="17"/>
      <c r="F578" s="17"/>
      <c r="G578" s="17"/>
      <c r="H578" s="17"/>
      <c r="I578" s="17"/>
      <c r="J578" s="17"/>
    </row>
    <row r="579" spans="4:10" ht="12.75">
      <c r="D579" s="17"/>
      <c r="E579" s="17"/>
      <c r="F579" s="17"/>
      <c r="G579" s="17"/>
      <c r="H579" s="17"/>
      <c r="I579" s="17"/>
      <c r="J579" s="17"/>
    </row>
    <row r="580" spans="4:10" ht="12.75">
      <c r="D580" s="17"/>
      <c r="E580" s="17"/>
      <c r="F580" s="17"/>
      <c r="G580" s="17"/>
      <c r="H580" s="17"/>
      <c r="I580" s="17"/>
      <c r="J580" s="17"/>
    </row>
    <row r="581" spans="4:10" ht="12.75">
      <c r="D581" s="17"/>
      <c r="E581" s="17"/>
      <c r="F581" s="17"/>
      <c r="G581" s="17"/>
      <c r="H581" s="17"/>
      <c r="I581" s="17"/>
      <c r="J581" s="17"/>
    </row>
    <row r="582" spans="4:10" ht="12.75">
      <c r="D582" s="17"/>
      <c r="E582" s="17"/>
      <c r="F582" s="17"/>
      <c r="G582" s="17"/>
      <c r="H582" s="17"/>
      <c r="I582" s="17"/>
      <c r="J582" s="17"/>
    </row>
    <row r="583" spans="4:10" ht="12.75">
      <c r="D583" s="17"/>
      <c r="E583" s="17"/>
      <c r="F583" s="17"/>
      <c r="G583" s="17"/>
      <c r="H583" s="17"/>
      <c r="I583" s="17"/>
      <c r="J583" s="17"/>
    </row>
    <row r="584" spans="4:10" ht="12.75">
      <c r="D584" s="17"/>
      <c r="E584" s="17"/>
      <c r="F584" s="17"/>
      <c r="G584" s="17"/>
      <c r="H584" s="17"/>
      <c r="I584" s="17"/>
      <c r="J584" s="17"/>
    </row>
    <row r="585" spans="4:10" ht="12.75">
      <c r="D585" s="17"/>
      <c r="E585" s="17"/>
      <c r="F585" s="17"/>
      <c r="G585" s="17"/>
      <c r="H585" s="17"/>
      <c r="I585" s="17"/>
      <c r="J585" s="17"/>
    </row>
    <row r="586" spans="4:10" ht="12.75">
      <c r="D586" s="17"/>
      <c r="E586" s="17"/>
      <c r="F586" s="17"/>
      <c r="G586" s="17"/>
      <c r="H586" s="17"/>
      <c r="I586" s="17"/>
      <c r="J586" s="17"/>
    </row>
    <row r="587" spans="4:10" ht="12.75">
      <c r="D587" s="17"/>
      <c r="E587" s="17"/>
      <c r="F587" s="17"/>
      <c r="G587" s="17"/>
      <c r="H587" s="17"/>
      <c r="I587" s="17"/>
      <c r="J587" s="17"/>
    </row>
    <row r="588" spans="4:10" ht="12.75">
      <c r="D588" s="17"/>
      <c r="E588" s="17"/>
      <c r="F588" s="17"/>
      <c r="G588" s="17"/>
      <c r="H588" s="17"/>
      <c r="I588" s="17"/>
      <c r="J588" s="17"/>
    </row>
    <row r="589" spans="4:10" ht="12.75">
      <c r="D589" s="17"/>
      <c r="E589" s="17"/>
      <c r="F589" s="17"/>
      <c r="G589" s="17"/>
      <c r="H589" s="17"/>
      <c r="I589" s="17"/>
      <c r="J589" s="17"/>
    </row>
    <row r="590" spans="4:10" ht="12.75">
      <c r="D590" s="17"/>
      <c r="E590" s="17"/>
      <c r="F590" s="17"/>
      <c r="G590" s="17"/>
      <c r="H590" s="17"/>
      <c r="I590" s="17"/>
      <c r="J590" s="17"/>
    </row>
    <row r="591" spans="4:10" ht="12.75">
      <c r="D591" s="17"/>
      <c r="E591" s="17"/>
      <c r="F591" s="17"/>
      <c r="G591" s="17"/>
      <c r="H591" s="17"/>
      <c r="I591" s="17"/>
      <c r="J591" s="17"/>
    </row>
    <row r="592" spans="4:10" ht="12.75">
      <c r="D592" s="17"/>
      <c r="E592" s="17"/>
      <c r="F592" s="17"/>
      <c r="G592" s="17"/>
      <c r="H592" s="17"/>
      <c r="I592" s="17"/>
      <c r="J592" s="17"/>
    </row>
    <row r="593" spans="4:10" ht="12.75">
      <c r="D593" s="17"/>
      <c r="E593" s="17"/>
      <c r="F593" s="17"/>
      <c r="G593" s="17"/>
      <c r="H593" s="17"/>
      <c r="I593" s="17"/>
      <c r="J593" s="17"/>
    </row>
    <row r="594" spans="4:10" ht="12.75">
      <c r="D594" s="17"/>
      <c r="E594" s="17"/>
      <c r="F594" s="17"/>
      <c r="G594" s="17"/>
      <c r="H594" s="17"/>
      <c r="I594" s="17"/>
      <c r="J594" s="17"/>
    </row>
    <row r="595" spans="4:10" ht="12.75">
      <c r="D595" s="17"/>
      <c r="E595" s="17"/>
      <c r="F595" s="17"/>
      <c r="G595" s="17"/>
      <c r="H595" s="17"/>
      <c r="I595" s="17"/>
      <c r="J595" s="17"/>
    </row>
    <row r="596" spans="4:10" ht="12.75">
      <c r="D596" s="17"/>
      <c r="E596" s="17"/>
      <c r="F596" s="17"/>
      <c r="G596" s="17"/>
      <c r="H596" s="17"/>
      <c r="I596" s="17"/>
      <c r="J596" s="17"/>
    </row>
    <row r="597" spans="4:10" ht="12.75">
      <c r="D597" s="17"/>
      <c r="E597" s="17"/>
      <c r="F597" s="17"/>
      <c r="G597" s="17"/>
      <c r="H597" s="17"/>
      <c r="I597" s="17"/>
      <c r="J597" s="17"/>
    </row>
    <row r="598" spans="4:10" ht="12.75">
      <c r="D598" s="17"/>
      <c r="E598" s="17"/>
      <c r="F598" s="17"/>
      <c r="G598" s="17"/>
      <c r="H598" s="17"/>
      <c r="I598" s="17"/>
      <c r="J598" s="17"/>
    </row>
    <row r="599" spans="4:10" ht="12.75">
      <c r="D599" s="17"/>
      <c r="E599" s="17"/>
      <c r="F599" s="17"/>
      <c r="G599" s="17"/>
      <c r="H599" s="17"/>
      <c r="I599" s="17"/>
      <c r="J599" s="17"/>
    </row>
    <row r="600" spans="4:10" ht="12.75">
      <c r="D600" s="17"/>
      <c r="E600" s="17"/>
      <c r="F600" s="17"/>
      <c r="G600" s="17"/>
      <c r="H600" s="17"/>
      <c r="I600" s="17"/>
      <c r="J600" s="17"/>
    </row>
    <row r="601" spans="4:10" ht="12.75">
      <c r="D601" s="17"/>
      <c r="E601" s="17"/>
      <c r="F601" s="17"/>
      <c r="G601" s="17"/>
      <c r="H601" s="17"/>
      <c r="I601" s="17"/>
      <c r="J601" s="17"/>
    </row>
    <row r="602" spans="4:10" ht="12.75">
      <c r="D602" s="17"/>
      <c r="E602" s="17"/>
      <c r="F602" s="17"/>
      <c r="G602" s="17"/>
      <c r="H602" s="17"/>
      <c r="I602" s="17"/>
      <c r="J602" s="17"/>
    </row>
    <row r="603" spans="4:10" ht="12.75">
      <c r="D603" s="17"/>
      <c r="E603" s="17"/>
      <c r="F603" s="17"/>
      <c r="G603" s="17"/>
      <c r="H603" s="17"/>
      <c r="I603" s="17"/>
      <c r="J603" s="17"/>
    </row>
    <row r="604" spans="4:10" ht="12.75">
      <c r="D604" s="17"/>
      <c r="E604" s="17"/>
      <c r="F604" s="17"/>
      <c r="G604" s="17"/>
      <c r="H604" s="17"/>
      <c r="I604" s="17"/>
      <c r="J604" s="17"/>
    </row>
    <row r="605" spans="4:10" ht="12.75">
      <c r="D605" s="17"/>
      <c r="E605" s="17"/>
      <c r="F605" s="17"/>
      <c r="G605" s="17"/>
      <c r="H605" s="17"/>
      <c r="I605" s="17"/>
      <c r="J605" s="17"/>
    </row>
    <row r="606" spans="4:10" ht="12.75">
      <c r="D606" s="17"/>
      <c r="E606" s="17"/>
      <c r="F606" s="17"/>
      <c r="G606" s="17"/>
      <c r="H606" s="17"/>
      <c r="I606" s="17"/>
      <c r="J606" s="17"/>
    </row>
    <row r="607" spans="4:10" ht="12.75">
      <c r="D607" s="17"/>
      <c r="E607" s="17"/>
      <c r="F607" s="17"/>
      <c r="G607" s="17"/>
      <c r="H607" s="17"/>
      <c r="I607" s="17"/>
      <c r="J607" s="17"/>
    </row>
    <row r="608" spans="4:10" ht="12.75">
      <c r="D608" s="17"/>
      <c r="E608" s="17"/>
      <c r="F608" s="17"/>
      <c r="G608" s="17"/>
      <c r="H608" s="17"/>
      <c r="I608" s="17"/>
      <c r="J608" s="17"/>
    </row>
    <row r="609" spans="4:10" ht="12.75">
      <c r="D609" s="17"/>
      <c r="E609" s="17"/>
      <c r="F609" s="17"/>
      <c r="G609" s="17"/>
      <c r="H609" s="17"/>
      <c r="I609" s="17"/>
      <c r="J609" s="17"/>
    </row>
    <row r="610" spans="4:10" ht="12.75">
      <c r="D610" s="17"/>
      <c r="E610" s="17"/>
      <c r="F610" s="17"/>
      <c r="G610" s="17"/>
      <c r="H610" s="17"/>
      <c r="I610" s="17"/>
      <c r="J610" s="17"/>
    </row>
    <row r="611" spans="4:10" ht="12.75">
      <c r="D611" s="17"/>
      <c r="E611" s="17"/>
      <c r="F611" s="17"/>
      <c r="G611" s="17"/>
      <c r="H611" s="17"/>
      <c r="I611" s="17"/>
      <c r="J611" s="17"/>
    </row>
    <row r="612" spans="4:10" ht="12.75">
      <c r="D612" s="17"/>
      <c r="E612" s="17"/>
      <c r="F612" s="17"/>
      <c r="G612" s="17"/>
      <c r="H612" s="17"/>
      <c r="I612" s="17"/>
      <c r="J612" s="17"/>
    </row>
    <row r="613" spans="4:10" ht="12.75">
      <c r="D613" s="17"/>
      <c r="E613" s="17"/>
      <c r="F613" s="17"/>
      <c r="G613" s="17"/>
      <c r="H613" s="17"/>
      <c r="I613" s="17"/>
      <c r="J613" s="17"/>
    </row>
    <row r="614" spans="4:10" ht="12.75">
      <c r="D614" s="17"/>
      <c r="E614" s="17"/>
      <c r="F614" s="17"/>
      <c r="G614" s="17"/>
      <c r="H614" s="17"/>
      <c r="I614" s="17"/>
      <c r="J614" s="17"/>
    </row>
    <row r="615" spans="4:10" ht="12.75">
      <c r="D615" s="17"/>
      <c r="E615" s="17"/>
      <c r="F615" s="17"/>
      <c r="G615" s="17"/>
      <c r="H615" s="17"/>
      <c r="I615" s="17"/>
      <c r="J615" s="17"/>
    </row>
    <row r="616" spans="4:10" ht="12.75">
      <c r="D616" s="17"/>
      <c r="E616" s="17"/>
      <c r="F616" s="17"/>
      <c r="G616" s="17"/>
      <c r="H616" s="17"/>
      <c r="I616" s="17"/>
      <c r="J616" s="17"/>
    </row>
    <row r="617" spans="4:10" ht="12.75">
      <c r="D617" s="17"/>
      <c r="E617" s="17"/>
      <c r="F617" s="17"/>
      <c r="G617" s="17"/>
      <c r="H617" s="17"/>
      <c r="I617" s="17"/>
      <c r="J617" s="17"/>
    </row>
    <row r="618" spans="4:10" ht="12.75">
      <c r="D618" s="17"/>
      <c r="E618" s="17"/>
      <c r="F618" s="17"/>
      <c r="G618" s="17"/>
      <c r="H618" s="17"/>
      <c r="I618" s="17"/>
      <c r="J618" s="17"/>
    </row>
    <row r="619" spans="4:10" ht="12.75">
      <c r="D619" s="17"/>
      <c r="E619" s="17"/>
      <c r="F619" s="17"/>
      <c r="G619" s="17"/>
      <c r="H619" s="17"/>
      <c r="I619" s="17"/>
      <c r="J619" s="17"/>
    </row>
    <row r="620" spans="4:10" ht="12.75">
      <c r="D620" s="17"/>
      <c r="E620" s="17"/>
      <c r="F620" s="17"/>
      <c r="G620" s="17"/>
      <c r="H620" s="17"/>
      <c r="I620" s="17"/>
      <c r="J620" s="17"/>
    </row>
    <row r="621" spans="4:10" ht="12.75">
      <c r="D621" s="17"/>
      <c r="E621" s="17"/>
      <c r="F621" s="17"/>
      <c r="G621" s="17"/>
      <c r="H621" s="17"/>
      <c r="I621" s="17"/>
      <c r="J621" s="17"/>
    </row>
    <row r="622" spans="4:10" ht="12.75">
      <c r="D622" s="17"/>
      <c r="E622" s="17"/>
      <c r="F622" s="17"/>
      <c r="G622" s="17"/>
      <c r="H622" s="17"/>
      <c r="I622" s="17"/>
      <c r="J622" s="17"/>
    </row>
    <row r="623" spans="4:10" ht="12.75">
      <c r="D623" s="17"/>
      <c r="E623" s="17"/>
      <c r="F623" s="17"/>
      <c r="G623" s="17"/>
      <c r="H623" s="17"/>
      <c r="I623" s="17"/>
      <c r="J623" s="17"/>
    </row>
    <row r="624" spans="4:10" ht="12.75">
      <c r="D624" s="17"/>
      <c r="E624" s="17"/>
      <c r="F624" s="17"/>
      <c r="G624" s="17"/>
      <c r="H624" s="17"/>
      <c r="I624" s="17"/>
      <c r="J624" s="17"/>
    </row>
    <row r="625" spans="4:10" ht="12.75">
      <c r="D625" s="17"/>
      <c r="E625" s="17"/>
      <c r="F625" s="17"/>
      <c r="G625" s="17"/>
      <c r="H625" s="17"/>
      <c r="I625" s="17"/>
      <c r="J625" s="17"/>
    </row>
    <row r="626" spans="4:10" ht="12.75">
      <c r="D626" s="17"/>
      <c r="E626" s="17"/>
      <c r="F626" s="17"/>
      <c r="G626" s="17"/>
      <c r="H626" s="17"/>
      <c r="I626" s="17"/>
      <c r="J626" s="17"/>
    </row>
    <row r="627" spans="4:10" ht="12.75">
      <c r="D627" s="17"/>
      <c r="E627" s="17"/>
      <c r="F627" s="17"/>
      <c r="G627" s="17"/>
      <c r="H627" s="17"/>
      <c r="I627" s="17"/>
      <c r="J627" s="17"/>
    </row>
    <row r="628" spans="4:10" ht="12.75">
      <c r="D628" s="17"/>
      <c r="E628" s="17"/>
      <c r="F628" s="17"/>
      <c r="G628" s="17"/>
      <c r="H628" s="17"/>
      <c r="I628" s="17"/>
      <c r="J628" s="17"/>
    </row>
    <row r="629" spans="4:10" ht="12.75">
      <c r="D629" s="17"/>
      <c r="E629" s="17"/>
      <c r="F629" s="17"/>
      <c r="G629" s="17"/>
      <c r="H629" s="17"/>
      <c r="I629" s="17"/>
      <c r="J629" s="17"/>
    </row>
    <row r="630" spans="4:10" ht="12.75">
      <c r="D630" s="17"/>
      <c r="E630" s="17"/>
      <c r="F630" s="17"/>
      <c r="G630" s="17"/>
      <c r="H630" s="17"/>
      <c r="I630" s="17"/>
      <c r="J630" s="17"/>
    </row>
    <row r="631" spans="4:10" ht="12.75">
      <c r="D631" s="17"/>
      <c r="E631" s="17"/>
      <c r="F631" s="17"/>
      <c r="G631" s="17"/>
      <c r="H631" s="17"/>
      <c r="I631" s="17"/>
      <c r="J631" s="17"/>
    </row>
    <row r="632" spans="4:10" ht="12.75">
      <c r="D632" s="17"/>
      <c r="E632" s="17"/>
      <c r="F632" s="17"/>
      <c r="G632" s="17"/>
      <c r="H632" s="17"/>
      <c r="I632" s="17"/>
      <c r="J632" s="17"/>
    </row>
    <row r="633" spans="4:10" ht="12.75">
      <c r="D633" s="17"/>
      <c r="E633" s="17"/>
      <c r="F633" s="17"/>
      <c r="G633" s="17"/>
      <c r="H633" s="17"/>
      <c r="I633" s="17"/>
      <c r="J633" s="17"/>
    </row>
    <row r="634" spans="4:10" ht="12.75">
      <c r="D634" s="17"/>
      <c r="E634" s="17"/>
      <c r="F634" s="17"/>
      <c r="G634" s="17"/>
      <c r="H634" s="17"/>
      <c r="I634" s="17"/>
      <c r="J634" s="17"/>
    </row>
    <row r="635" spans="4:10" ht="12.75">
      <c r="D635" s="17"/>
      <c r="E635" s="17"/>
      <c r="F635" s="17"/>
      <c r="G635" s="17"/>
      <c r="H635" s="17"/>
      <c r="I635" s="17"/>
      <c r="J635" s="17"/>
    </row>
    <row r="636" spans="4:10" ht="12.75">
      <c r="D636" s="17"/>
      <c r="E636" s="17"/>
      <c r="F636" s="17"/>
      <c r="G636" s="17"/>
      <c r="H636" s="17"/>
      <c r="I636" s="17"/>
      <c r="J636" s="17"/>
    </row>
    <row r="637" spans="4:10" ht="12.75">
      <c r="D637" s="17"/>
      <c r="E637" s="17"/>
      <c r="F637" s="17"/>
      <c r="G637" s="17"/>
      <c r="H637" s="17"/>
      <c r="I637" s="17"/>
      <c r="J637" s="17"/>
    </row>
    <row r="638" spans="4:10" ht="12.75">
      <c r="D638" s="17"/>
      <c r="E638" s="17"/>
      <c r="F638" s="17"/>
      <c r="G638" s="17"/>
      <c r="H638" s="17"/>
      <c r="I638" s="17"/>
      <c r="J638" s="17"/>
    </row>
    <row r="639" spans="4:10" ht="12.75">
      <c r="D639" s="17"/>
      <c r="E639" s="17"/>
      <c r="F639" s="17"/>
      <c r="G639" s="17"/>
      <c r="H639" s="17"/>
      <c r="I639" s="17"/>
      <c r="J639" s="17"/>
    </row>
    <row r="640" spans="4:10" ht="12.75">
      <c r="D640" s="17"/>
      <c r="E640" s="17"/>
      <c r="F640" s="17"/>
      <c r="G640" s="17"/>
      <c r="H640" s="17"/>
      <c r="I640" s="17"/>
      <c r="J640" s="17"/>
    </row>
    <row r="641" spans="4:10" ht="12.75">
      <c r="D641" s="17"/>
      <c r="E641" s="17"/>
      <c r="F641" s="17"/>
      <c r="G641" s="17"/>
      <c r="H641" s="17"/>
      <c r="I641" s="17"/>
      <c r="J641" s="17"/>
    </row>
    <row r="642" spans="4:10" ht="12.75">
      <c r="D642" s="17"/>
      <c r="E642" s="17"/>
      <c r="F642" s="17"/>
      <c r="G642" s="17"/>
      <c r="H642" s="17"/>
      <c r="I642" s="17"/>
      <c r="J642" s="17"/>
    </row>
    <row r="643" spans="4:10" ht="12.75">
      <c r="D643" s="17"/>
      <c r="E643" s="17"/>
      <c r="F643" s="17"/>
      <c r="G643" s="17"/>
      <c r="H643" s="17"/>
      <c r="I643" s="17"/>
      <c r="J643" s="17"/>
    </row>
    <row r="644" spans="4:10" ht="12.75">
      <c r="D644" s="17"/>
      <c r="E644" s="17"/>
      <c r="F644" s="17"/>
      <c r="G644" s="17"/>
      <c r="H644" s="17"/>
      <c r="I644" s="17"/>
      <c r="J644" s="17"/>
    </row>
    <row r="645" spans="4:10" ht="12.75">
      <c r="D645" s="17"/>
      <c r="E645" s="17"/>
      <c r="F645" s="17"/>
      <c r="G645" s="17"/>
      <c r="H645" s="17"/>
      <c r="I645" s="17"/>
      <c r="J645" s="17"/>
    </row>
    <row r="646" spans="4:10" ht="12.75">
      <c r="D646" s="17"/>
      <c r="E646" s="17"/>
      <c r="F646" s="17"/>
      <c r="G646" s="17"/>
      <c r="H646" s="17"/>
      <c r="I646" s="17"/>
      <c r="J646" s="17"/>
    </row>
    <row r="647" spans="4:10" ht="12.75">
      <c r="D647" s="17"/>
      <c r="E647" s="17"/>
      <c r="F647" s="17"/>
      <c r="G647" s="17"/>
      <c r="H647" s="17"/>
      <c r="I647" s="17"/>
      <c r="J647" s="17"/>
    </row>
    <row r="648" spans="4:10" ht="12.75">
      <c r="D648" s="17"/>
      <c r="E648" s="17"/>
      <c r="F648" s="17"/>
      <c r="G648" s="17"/>
      <c r="H648" s="17"/>
      <c r="I648" s="17"/>
      <c r="J648" s="17"/>
    </row>
    <row r="649" spans="4:10" ht="12.75">
      <c r="D649" s="17"/>
      <c r="E649" s="17"/>
      <c r="F649" s="17"/>
      <c r="G649" s="17"/>
      <c r="H649" s="17"/>
      <c r="I649" s="17"/>
      <c r="J649" s="17"/>
    </row>
    <row r="650" spans="4:10" ht="12.75">
      <c r="D650" s="17"/>
      <c r="E650" s="17"/>
      <c r="F650" s="17"/>
      <c r="G650" s="17"/>
      <c r="H650" s="17"/>
      <c r="I650" s="17"/>
      <c r="J650" s="17"/>
    </row>
    <row r="651" spans="4:10" ht="12.75">
      <c r="D651" s="17"/>
      <c r="E651" s="17"/>
      <c r="F651" s="17"/>
      <c r="G651" s="17"/>
      <c r="H651" s="17"/>
      <c r="I651" s="17"/>
      <c r="J651" s="17"/>
    </row>
    <row r="652" spans="4:10" ht="12.75">
      <c r="D652" s="17"/>
      <c r="E652" s="17"/>
      <c r="F652" s="17"/>
      <c r="G652" s="17"/>
      <c r="H652" s="17"/>
      <c r="I652" s="17"/>
      <c r="J652" s="17"/>
    </row>
    <row r="653" spans="4:10" ht="12.75">
      <c r="D653" s="17"/>
      <c r="E653" s="17"/>
      <c r="F653" s="17"/>
      <c r="G653" s="17"/>
      <c r="H653" s="17"/>
      <c r="I653" s="17"/>
      <c r="J653" s="17"/>
    </row>
    <row r="654" spans="4:10" ht="12.75">
      <c r="D654" s="17"/>
      <c r="E654" s="17"/>
      <c r="F654" s="17"/>
      <c r="G654" s="17"/>
      <c r="H654" s="17"/>
      <c r="I654" s="17"/>
      <c r="J654" s="17"/>
    </row>
    <row r="655" spans="4:10" ht="12.75">
      <c r="D655" s="17"/>
      <c r="E655" s="17"/>
      <c r="F655" s="17"/>
      <c r="G655" s="17"/>
      <c r="H655" s="17"/>
      <c r="I655" s="17"/>
      <c r="J655" s="17"/>
    </row>
    <row r="656" spans="4:10" ht="12.75">
      <c r="D656" s="17"/>
      <c r="E656" s="17"/>
      <c r="F656" s="17"/>
      <c r="G656" s="17"/>
      <c r="H656" s="17"/>
      <c r="I656" s="17"/>
      <c r="J656" s="17"/>
    </row>
    <row r="657" spans="4:10" ht="12.75">
      <c r="D657" s="17"/>
      <c r="E657" s="17"/>
      <c r="F657" s="17"/>
      <c r="G657" s="17"/>
      <c r="H657" s="17"/>
      <c r="I657" s="17"/>
      <c r="J657" s="17"/>
    </row>
    <row r="658" spans="4:10" ht="12.75">
      <c r="D658" s="17"/>
      <c r="E658" s="17"/>
      <c r="F658" s="17"/>
      <c r="G658" s="17"/>
      <c r="H658" s="17"/>
      <c r="I658" s="17"/>
      <c r="J658" s="17"/>
    </row>
    <row r="659" spans="4:10" ht="12.75">
      <c r="D659" s="17"/>
      <c r="E659" s="17"/>
      <c r="F659" s="17"/>
      <c r="G659" s="17"/>
      <c r="H659" s="17"/>
      <c r="I659" s="17"/>
      <c r="J659" s="17"/>
    </row>
    <row r="660" spans="4:10" ht="12.75">
      <c r="D660" s="17"/>
      <c r="E660" s="17"/>
      <c r="F660" s="17"/>
      <c r="G660" s="17"/>
      <c r="H660" s="17"/>
      <c r="I660" s="17"/>
      <c r="J660" s="17"/>
    </row>
    <row r="661" spans="4:10" ht="12.75">
      <c r="D661" s="17"/>
      <c r="E661" s="17"/>
      <c r="F661" s="17"/>
      <c r="G661" s="17"/>
      <c r="H661" s="17"/>
      <c r="I661" s="17"/>
      <c r="J661" s="17"/>
    </row>
    <row r="662" spans="4:10" ht="12.75">
      <c r="D662" s="17"/>
      <c r="E662" s="17"/>
      <c r="F662" s="17"/>
      <c r="G662" s="17"/>
      <c r="H662" s="17"/>
      <c r="I662" s="17"/>
      <c r="J662" s="17"/>
    </row>
    <row r="663" spans="4:10" ht="12.75">
      <c r="D663" s="17"/>
      <c r="E663" s="17"/>
      <c r="F663" s="17"/>
      <c r="G663" s="17"/>
      <c r="H663" s="17"/>
      <c r="I663" s="17"/>
      <c r="J663" s="17"/>
    </row>
    <row r="664" spans="4:10" ht="12.75">
      <c r="D664" s="17"/>
      <c r="E664" s="17"/>
      <c r="F664" s="17"/>
      <c r="G664" s="17"/>
      <c r="H664" s="17"/>
      <c r="I664" s="17"/>
      <c r="J664" s="17"/>
    </row>
    <row r="665" spans="4:10" ht="12.75">
      <c r="D665" s="17"/>
      <c r="E665" s="17"/>
      <c r="F665" s="17"/>
      <c r="G665" s="17"/>
      <c r="H665" s="17"/>
      <c r="I665" s="17"/>
      <c r="J665" s="17"/>
    </row>
    <row r="666" spans="4:10" ht="12.75">
      <c r="D666" s="17"/>
      <c r="E666" s="17"/>
      <c r="F666" s="17"/>
      <c r="G666" s="17"/>
      <c r="H666" s="17"/>
      <c r="I666" s="17"/>
      <c r="J666" s="17"/>
    </row>
    <row r="667" spans="4:10" ht="12.75">
      <c r="D667" s="17"/>
      <c r="E667" s="17"/>
      <c r="F667" s="17"/>
      <c r="G667" s="17"/>
      <c r="H667" s="17"/>
      <c r="I667" s="17"/>
      <c r="J667" s="17"/>
    </row>
    <row r="668" spans="4:10" ht="12.75">
      <c r="D668" s="17"/>
      <c r="E668" s="17"/>
      <c r="F668" s="17"/>
      <c r="G668" s="17"/>
      <c r="H668" s="17"/>
      <c r="I668" s="17"/>
      <c r="J668" s="17"/>
    </row>
    <row r="669" spans="4:10" ht="12.75">
      <c r="D669" s="17"/>
      <c r="E669" s="17"/>
      <c r="F669" s="17"/>
      <c r="G669" s="17"/>
      <c r="H669" s="17"/>
      <c r="I669" s="17"/>
      <c r="J669" s="17"/>
    </row>
    <row r="670" spans="4:10" ht="12.75">
      <c r="D670" s="17"/>
      <c r="E670" s="17"/>
      <c r="F670" s="17"/>
      <c r="G670" s="17"/>
      <c r="H670" s="17"/>
      <c r="I670" s="17"/>
      <c r="J670" s="17"/>
    </row>
    <row r="671" spans="4:10" ht="12.75">
      <c r="D671" s="17"/>
      <c r="E671" s="17"/>
      <c r="F671" s="17"/>
      <c r="G671" s="17"/>
      <c r="H671" s="17"/>
      <c r="I671" s="17"/>
      <c r="J671" s="17"/>
    </row>
    <row r="672" spans="4:10" ht="12.75">
      <c r="D672" s="17"/>
      <c r="E672" s="17"/>
      <c r="F672" s="17"/>
      <c r="G672" s="17"/>
      <c r="H672" s="17"/>
      <c r="I672" s="17"/>
      <c r="J672" s="17"/>
    </row>
    <row r="673" spans="4:10" ht="12.75">
      <c r="D673" s="17"/>
      <c r="E673" s="17"/>
      <c r="F673" s="17"/>
      <c r="G673" s="17"/>
      <c r="H673" s="17"/>
      <c r="I673" s="17"/>
      <c r="J673" s="17"/>
    </row>
    <row r="674" spans="4:10" ht="12.75">
      <c r="D674" s="17"/>
      <c r="E674" s="17"/>
      <c r="F674" s="17"/>
      <c r="G674" s="17"/>
      <c r="H674" s="17"/>
      <c r="I674" s="17"/>
      <c r="J674" s="17"/>
    </row>
    <row r="675" spans="4:10" ht="12.75">
      <c r="D675" s="17"/>
      <c r="E675" s="17"/>
      <c r="F675" s="17"/>
      <c r="G675" s="17"/>
      <c r="H675" s="17"/>
      <c r="I675" s="17"/>
      <c r="J675" s="17"/>
    </row>
    <row r="676" spans="4:10" ht="12.75">
      <c r="D676" s="17"/>
      <c r="E676" s="17"/>
      <c r="F676" s="17"/>
      <c r="G676" s="17"/>
      <c r="H676" s="17"/>
      <c r="I676" s="17"/>
      <c r="J676" s="17"/>
    </row>
    <row r="677" spans="4:10" ht="12.75">
      <c r="D677" s="17"/>
      <c r="E677" s="17"/>
      <c r="F677" s="17"/>
      <c r="G677" s="17"/>
      <c r="H677" s="17"/>
      <c r="I677" s="17"/>
      <c r="J677" s="17"/>
    </row>
    <row r="678" spans="4:10" ht="12.75">
      <c r="D678" s="17"/>
      <c r="E678" s="17"/>
      <c r="F678" s="17"/>
      <c r="G678" s="17"/>
      <c r="H678" s="17"/>
      <c r="I678" s="17"/>
      <c r="J678" s="17"/>
    </row>
    <row r="679" spans="4:10" ht="12.75">
      <c r="D679" s="17"/>
      <c r="E679" s="17"/>
      <c r="F679" s="17"/>
      <c r="G679" s="17"/>
      <c r="H679" s="17"/>
      <c r="I679" s="17"/>
      <c r="J679" s="17"/>
    </row>
    <row r="680" spans="4:10" ht="12.75">
      <c r="D680" s="17"/>
      <c r="E680" s="17"/>
      <c r="F680" s="17"/>
      <c r="G680" s="17"/>
      <c r="H680" s="17"/>
      <c r="I680" s="17"/>
      <c r="J680" s="17"/>
    </row>
    <row r="681" spans="4:10" ht="12.75">
      <c r="D681" s="17"/>
      <c r="E681" s="17"/>
      <c r="F681" s="17"/>
      <c r="G681" s="17"/>
      <c r="H681" s="17"/>
      <c r="I681" s="17"/>
      <c r="J681" s="17"/>
    </row>
    <row r="682" spans="4:10" ht="12.75">
      <c r="D682" s="17"/>
      <c r="E682" s="17"/>
      <c r="F682" s="17"/>
      <c r="G682" s="17"/>
      <c r="H682" s="17"/>
      <c r="I682" s="17"/>
      <c r="J682" s="17"/>
    </row>
    <row r="683" spans="4:10" ht="12.75">
      <c r="D683" s="17"/>
      <c r="E683" s="17"/>
      <c r="F683" s="17"/>
      <c r="G683" s="17"/>
      <c r="H683" s="17"/>
      <c r="I683" s="17"/>
      <c r="J683" s="17"/>
    </row>
    <row r="684" spans="4:10" ht="12.75">
      <c r="D684" s="17"/>
      <c r="E684" s="17"/>
      <c r="F684" s="17"/>
      <c r="G684" s="17"/>
      <c r="H684" s="17"/>
      <c r="I684" s="17"/>
      <c r="J684" s="17"/>
    </row>
    <row r="685" spans="4:10" ht="12.75">
      <c r="D685" s="17"/>
      <c r="E685" s="17"/>
      <c r="F685" s="17"/>
      <c r="G685" s="17"/>
      <c r="H685" s="17"/>
      <c r="I685" s="17"/>
      <c r="J685" s="17"/>
    </row>
    <row r="686" spans="4:10" ht="12.75">
      <c r="D686" s="17"/>
      <c r="E686" s="17"/>
      <c r="F686" s="17"/>
      <c r="G686" s="17"/>
      <c r="H686" s="17"/>
      <c r="I686" s="17"/>
      <c r="J686" s="17"/>
    </row>
    <row r="687" spans="4:10" ht="12.75">
      <c r="D687" s="17"/>
      <c r="E687" s="17"/>
      <c r="F687" s="17"/>
      <c r="G687" s="17"/>
      <c r="H687" s="17"/>
      <c r="I687" s="17"/>
      <c r="J687" s="17"/>
    </row>
    <row r="688" spans="4:10" ht="12.75">
      <c r="D688" s="17"/>
      <c r="E688" s="17"/>
      <c r="F688" s="17"/>
      <c r="G688" s="17"/>
      <c r="H688" s="17"/>
      <c r="I688" s="17"/>
      <c r="J688" s="17"/>
    </row>
    <row r="689" spans="4:10" ht="12.75">
      <c r="D689" s="17"/>
      <c r="E689" s="17"/>
      <c r="F689" s="17"/>
      <c r="G689" s="17"/>
      <c r="H689" s="17"/>
      <c r="I689" s="17"/>
      <c r="J689" s="17"/>
    </row>
    <row r="690" spans="4:10" ht="12.75">
      <c r="D690" s="17"/>
      <c r="E690" s="17"/>
      <c r="F690" s="17"/>
      <c r="G690" s="17"/>
      <c r="H690" s="17"/>
      <c r="I690" s="17"/>
      <c r="J690" s="17"/>
    </row>
    <row r="691" spans="4:10" ht="12.75">
      <c r="D691" s="17"/>
      <c r="E691" s="17"/>
      <c r="F691" s="17"/>
      <c r="G691" s="17"/>
      <c r="H691" s="17"/>
      <c r="I691" s="17"/>
      <c r="J691" s="17"/>
    </row>
    <row r="692" spans="4:10" ht="12.75">
      <c r="D692" s="17"/>
      <c r="E692" s="17"/>
      <c r="F692" s="17"/>
      <c r="G692" s="17"/>
      <c r="H692" s="17"/>
      <c r="I692" s="17"/>
      <c r="J692" s="17"/>
    </row>
    <row r="693" spans="4:10" ht="12.75">
      <c r="D693" s="17"/>
      <c r="E693" s="17"/>
      <c r="F693" s="17"/>
      <c r="G693" s="17"/>
      <c r="H693" s="17"/>
      <c r="I693" s="17"/>
      <c r="J693" s="17"/>
    </row>
    <row r="694" spans="4:10" ht="12.75">
      <c r="D694" s="17"/>
      <c r="E694" s="17"/>
      <c r="F694" s="17"/>
      <c r="G694" s="17"/>
      <c r="H694" s="17"/>
      <c r="I694" s="17"/>
      <c r="J694" s="17"/>
    </row>
    <row r="695" spans="4:10" ht="12.75">
      <c r="D695" s="17"/>
      <c r="E695" s="17"/>
      <c r="F695" s="17"/>
      <c r="G695" s="17"/>
      <c r="H695" s="17"/>
      <c r="I695" s="17"/>
      <c r="J695" s="17"/>
    </row>
    <row r="696" spans="4:10" ht="12.75">
      <c r="D696" s="17"/>
      <c r="E696" s="17"/>
      <c r="F696" s="17"/>
      <c r="G696" s="17"/>
      <c r="H696" s="17"/>
      <c r="I696" s="17"/>
      <c r="J696" s="17"/>
    </row>
    <row r="697" spans="4:10" ht="12.75">
      <c r="D697" s="17"/>
      <c r="E697" s="17"/>
      <c r="F697" s="17"/>
      <c r="G697" s="17"/>
      <c r="H697" s="17"/>
      <c r="I697" s="17"/>
      <c r="J697" s="17"/>
    </row>
    <row r="698" spans="4:10" ht="12.75">
      <c r="D698" s="17"/>
      <c r="E698" s="17"/>
      <c r="F698" s="17"/>
      <c r="G698" s="17"/>
      <c r="H698" s="17"/>
      <c r="I698" s="17"/>
      <c r="J698" s="17"/>
    </row>
    <row r="699" spans="4:10" ht="12.75">
      <c r="D699" s="17"/>
      <c r="E699" s="17"/>
      <c r="F699" s="17"/>
      <c r="G699" s="17"/>
      <c r="H699" s="17"/>
      <c r="I699" s="17"/>
      <c r="J699" s="17"/>
    </row>
    <row r="700" spans="4:10" ht="12.75">
      <c r="D700" s="17"/>
      <c r="E700" s="17"/>
      <c r="F700" s="17"/>
      <c r="G700" s="17"/>
      <c r="H700" s="17"/>
      <c r="I700" s="17"/>
      <c r="J700" s="17"/>
    </row>
    <row r="701" spans="4:10" ht="12.75">
      <c r="D701" s="17"/>
      <c r="E701" s="17"/>
      <c r="F701" s="17"/>
      <c r="G701" s="17"/>
      <c r="H701" s="17"/>
      <c r="I701" s="17"/>
      <c r="J701" s="17"/>
    </row>
    <row r="702" spans="4:10" ht="12.75">
      <c r="D702" s="17"/>
      <c r="E702" s="17"/>
      <c r="F702" s="17"/>
      <c r="G702" s="17"/>
      <c r="H702" s="17"/>
      <c r="I702" s="17"/>
      <c r="J702" s="17"/>
    </row>
    <row r="703" spans="4:10" ht="12.75">
      <c r="D703" s="17"/>
      <c r="E703" s="17"/>
      <c r="F703" s="17"/>
      <c r="G703" s="17"/>
      <c r="H703" s="17"/>
      <c r="I703" s="17"/>
      <c r="J703" s="17"/>
    </row>
    <row r="704" spans="4:10" ht="12.75">
      <c r="D704" s="17"/>
      <c r="E704" s="17"/>
      <c r="F704" s="17"/>
      <c r="G704" s="17"/>
      <c r="H704" s="17"/>
      <c r="I704" s="17"/>
      <c r="J704" s="17"/>
    </row>
    <row r="705" spans="4:10" ht="12.75">
      <c r="D705" s="17"/>
      <c r="E705" s="17"/>
      <c r="F705" s="17"/>
      <c r="G705" s="17"/>
      <c r="H705" s="17"/>
      <c r="I705" s="17"/>
      <c r="J705" s="17"/>
    </row>
    <row r="706" spans="4:10" ht="12.75">
      <c r="D706" s="17"/>
      <c r="E706" s="17"/>
      <c r="F706" s="17"/>
      <c r="G706" s="17"/>
      <c r="H706" s="17"/>
      <c r="I706" s="17"/>
      <c r="J706" s="17"/>
    </row>
    <row r="707" spans="4:10" ht="12.75">
      <c r="D707" s="17"/>
      <c r="E707" s="17"/>
      <c r="F707" s="17"/>
      <c r="G707" s="17"/>
      <c r="H707" s="17"/>
      <c r="I707" s="17"/>
      <c r="J707" s="17"/>
    </row>
    <row r="708" spans="4:10" ht="12.75">
      <c r="D708" s="17"/>
      <c r="E708" s="17"/>
      <c r="F708" s="17"/>
      <c r="G708" s="17"/>
      <c r="H708" s="17"/>
      <c r="I708" s="17"/>
      <c r="J708" s="17"/>
    </row>
    <row r="709" spans="4:10" ht="12.75">
      <c r="D709" s="17"/>
      <c r="E709" s="17"/>
      <c r="F709" s="17"/>
      <c r="G709" s="17"/>
      <c r="H709" s="17"/>
      <c r="I709" s="17"/>
      <c r="J709" s="17"/>
    </row>
    <row r="710" spans="4:10" ht="12.75">
      <c r="D710" s="17"/>
      <c r="E710" s="17"/>
      <c r="F710" s="17"/>
      <c r="G710" s="17"/>
      <c r="H710" s="17"/>
      <c r="I710" s="17"/>
      <c r="J710" s="17"/>
    </row>
    <row r="711" spans="4:10" ht="12.75">
      <c r="D711" s="17"/>
      <c r="E711" s="17"/>
      <c r="F711" s="17"/>
      <c r="G711" s="17"/>
      <c r="H711" s="17"/>
      <c r="I711" s="17"/>
      <c r="J711" s="17"/>
    </row>
    <row r="712" spans="4:10" ht="12.75">
      <c r="D712" s="17"/>
      <c r="E712" s="17"/>
      <c r="F712" s="17"/>
      <c r="G712" s="17"/>
      <c r="H712" s="17"/>
      <c r="I712" s="17"/>
      <c r="J712" s="17"/>
    </row>
    <row r="713" spans="4:10" ht="12.75">
      <c r="D713" s="17"/>
      <c r="E713" s="17"/>
      <c r="F713" s="17"/>
      <c r="G713" s="17"/>
      <c r="H713" s="17"/>
      <c r="I713" s="17"/>
      <c r="J713" s="17"/>
    </row>
    <row r="714" spans="4:10" ht="12.75">
      <c r="D714" s="17"/>
      <c r="E714" s="17"/>
      <c r="F714" s="17"/>
      <c r="G714" s="17"/>
      <c r="H714" s="17"/>
      <c r="I714" s="17"/>
      <c r="J714" s="17"/>
    </row>
    <row r="715" spans="4:10" ht="12.75">
      <c r="D715" s="17"/>
      <c r="E715" s="17"/>
      <c r="F715" s="17"/>
      <c r="G715" s="17"/>
      <c r="H715" s="17"/>
      <c r="I715" s="17"/>
      <c r="J715" s="17"/>
    </row>
    <row r="716" spans="4:10" ht="12.75">
      <c r="D716" s="17"/>
      <c r="E716" s="17"/>
      <c r="F716" s="17"/>
      <c r="G716" s="17"/>
      <c r="H716" s="17"/>
      <c r="I716" s="17"/>
      <c r="J716" s="17"/>
    </row>
    <row r="717" spans="4:10" ht="12.75">
      <c r="D717" s="17"/>
      <c r="E717" s="17"/>
      <c r="F717" s="17"/>
      <c r="G717" s="17"/>
      <c r="H717" s="17"/>
      <c r="I717" s="17"/>
      <c r="J717" s="17"/>
    </row>
    <row r="718" spans="4:10" ht="12.75">
      <c r="D718" s="17"/>
      <c r="E718" s="17"/>
      <c r="F718" s="17"/>
      <c r="G718" s="17"/>
      <c r="H718" s="17"/>
      <c r="I718" s="17"/>
      <c r="J718" s="17"/>
    </row>
    <row r="719" spans="4:10" ht="12.75">
      <c r="D719" s="17"/>
      <c r="E719" s="17"/>
      <c r="F719" s="17"/>
      <c r="G719" s="17"/>
      <c r="H719" s="17"/>
      <c r="I719" s="17"/>
      <c r="J719" s="17"/>
    </row>
    <row r="720" spans="4:10" ht="12.75">
      <c r="D720" s="17"/>
      <c r="E720" s="17"/>
      <c r="F720" s="17"/>
      <c r="G720" s="17"/>
      <c r="H720" s="17"/>
      <c r="I720" s="17"/>
      <c r="J720" s="17"/>
    </row>
    <row r="721" spans="4:10" ht="12.75">
      <c r="D721" s="17"/>
      <c r="E721" s="17"/>
      <c r="F721" s="17"/>
      <c r="G721" s="17"/>
      <c r="H721" s="17"/>
      <c r="I721" s="17"/>
      <c r="J721" s="17"/>
    </row>
    <row r="722" spans="4:10" ht="12.75">
      <c r="D722" s="17"/>
      <c r="E722" s="17"/>
      <c r="F722" s="17"/>
      <c r="G722" s="17"/>
      <c r="H722" s="17"/>
      <c r="I722" s="17"/>
      <c r="J722" s="17"/>
    </row>
    <row r="723" spans="4:10" ht="12.75">
      <c r="D723" s="17"/>
      <c r="E723" s="17"/>
      <c r="F723" s="17"/>
      <c r="G723" s="17"/>
      <c r="H723" s="17"/>
      <c r="I723" s="17"/>
      <c r="J723" s="17"/>
    </row>
    <row r="724" spans="4:10" ht="12.75">
      <c r="D724" s="17"/>
      <c r="E724" s="17"/>
      <c r="F724" s="17"/>
      <c r="G724" s="17"/>
      <c r="H724" s="17"/>
      <c r="I724" s="17"/>
      <c r="J724" s="17"/>
    </row>
    <row r="725" spans="4:10" ht="12.75">
      <c r="D725" s="17"/>
      <c r="E725" s="17"/>
      <c r="F725" s="17"/>
      <c r="G725" s="17"/>
      <c r="H725" s="17"/>
      <c r="I725" s="17"/>
      <c r="J725" s="17"/>
    </row>
    <row r="726" spans="4:10" ht="12.75">
      <c r="D726" s="17"/>
      <c r="E726" s="17"/>
      <c r="F726" s="17"/>
      <c r="G726" s="17"/>
      <c r="H726" s="17"/>
      <c r="I726" s="17"/>
      <c r="J726" s="17"/>
    </row>
    <row r="727" spans="4:10" ht="12.75">
      <c r="D727" s="17"/>
      <c r="E727" s="17"/>
      <c r="F727" s="17"/>
      <c r="G727" s="17"/>
      <c r="H727" s="17"/>
      <c r="I727" s="17"/>
      <c r="J727" s="17"/>
    </row>
    <row r="728" spans="4:10" ht="12.75">
      <c r="D728" s="17"/>
      <c r="E728" s="17"/>
      <c r="F728" s="17"/>
      <c r="G728" s="17"/>
      <c r="H728" s="17"/>
      <c r="I728" s="17"/>
      <c r="J728" s="17"/>
    </row>
    <row r="729" spans="4:10" ht="12.75">
      <c r="D729" s="17"/>
      <c r="E729" s="17"/>
      <c r="F729" s="17"/>
      <c r="G729" s="17"/>
      <c r="H729" s="17"/>
      <c r="I729" s="17"/>
      <c r="J729" s="17"/>
    </row>
    <row r="730" spans="4:10" ht="12.75">
      <c r="D730" s="17"/>
      <c r="E730" s="17"/>
      <c r="F730" s="17"/>
      <c r="G730" s="17"/>
      <c r="H730" s="17"/>
      <c r="I730" s="17"/>
      <c r="J730" s="17"/>
    </row>
    <row r="731" spans="4:10" ht="12.75">
      <c r="D731" s="17"/>
      <c r="E731" s="17"/>
      <c r="F731" s="17"/>
      <c r="G731" s="17"/>
      <c r="H731" s="17"/>
      <c r="I731" s="17"/>
      <c r="J731" s="17"/>
    </row>
    <row r="732" spans="4:10" ht="12.75">
      <c r="D732" s="17"/>
      <c r="E732" s="17"/>
      <c r="F732" s="17"/>
      <c r="G732" s="17"/>
      <c r="H732" s="17"/>
      <c r="I732" s="17"/>
      <c r="J732" s="17"/>
    </row>
    <row r="733" spans="4:10" ht="12.75">
      <c r="D733" s="17"/>
      <c r="E733" s="17"/>
      <c r="F733" s="17"/>
      <c r="G733" s="17"/>
      <c r="H733" s="17"/>
      <c r="I733" s="17"/>
      <c r="J733" s="17"/>
    </row>
    <row r="734" spans="4:10" ht="12.75">
      <c r="D734" s="17"/>
      <c r="E734" s="17"/>
      <c r="F734" s="17"/>
      <c r="G734" s="17"/>
      <c r="H734" s="17"/>
      <c r="I734" s="17"/>
      <c r="J734" s="17"/>
    </row>
    <row r="735" spans="4:10" ht="12.75">
      <c r="D735" s="17"/>
      <c r="E735" s="17"/>
      <c r="F735" s="17"/>
      <c r="G735" s="17"/>
      <c r="H735" s="17"/>
      <c r="I735" s="17"/>
      <c r="J735" s="17"/>
    </row>
    <row r="736" spans="4:10" ht="12.75">
      <c r="D736" s="17"/>
      <c r="E736" s="17"/>
      <c r="F736" s="17"/>
      <c r="G736" s="17"/>
      <c r="H736" s="17"/>
      <c r="I736" s="17"/>
      <c r="J736" s="17"/>
    </row>
    <row r="737" spans="4:10" ht="12.75">
      <c r="D737" s="17"/>
      <c r="E737" s="17"/>
      <c r="F737" s="17"/>
      <c r="G737" s="17"/>
      <c r="H737" s="17"/>
      <c r="I737" s="17"/>
      <c r="J737" s="17"/>
    </row>
    <row r="738" spans="4:10" ht="12.75">
      <c r="D738" s="17"/>
      <c r="E738" s="17"/>
      <c r="F738" s="17"/>
      <c r="G738" s="17"/>
      <c r="H738" s="17"/>
      <c r="I738" s="17"/>
      <c r="J738" s="17"/>
    </row>
    <row r="739" spans="4:10" ht="12.75">
      <c r="D739" s="17"/>
      <c r="E739" s="17"/>
      <c r="F739" s="17"/>
      <c r="G739" s="17"/>
      <c r="H739" s="17"/>
      <c r="I739" s="17"/>
      <c r="J739" s="17"/>
    </row>
    <row r="740" spans="4:10" ht="12.75">
      <c r="D740" s="17"/>
      <c r="E740" s="17"/>
      <c r="F740" s="17"/>
      <c r="G740" s="17"/>
      <c r="H740" s="17"/>
      <c r="I740" s="17"/>
      <c r="J740" s="17"/>
    </row>
    <row r="741" spans="4:10" ht="12.75">
      <c r="D741" s="17"/>
      <c r="E741" s="17"/>
      <c r="F741" s="17"/>
      <c r="G741" s="17"/>
      <c r="H741" s="17"/>
      <c r="I741" s="17"/>
      <c r="J741" s="17"/>
    </row>
    <row r="742" spans="4:10" ht="12.75">
      <c r="D742" s="17"/>
      <c r="E742" s="17"/>
      <c r="F742" s="17"/>
      <c r="G742" s="17"/>
      <c r="H742" s="17"/>
      <c r="I742" s="17"/>
      <c r="J742" s="17"/>
    </row>
    <row r="743" spans="4:10" ht="12.75">
      <c r="D743" s="17"/>
      <c r="E743" s="17"/>
      <c r="F743" s="17"/>
      <c r="G743" s="17"/>
      <c r="H743" s="17"/>
      <c r="I743" s="17"/>
      <c r="J743" s="17"/>
    </row>
    <row r="744" spans="4:10" ht="12.75">
      <c r="D744" s="17"/>
      <c r="E744" s="17"/>
      <c r="F744" s="17"/>
      <c r="G744" s="17"/>
      <c r="H744" s="17"/>
      <c r="I744" s="17"/>
      <c r="J744" s="17"/>
    </row>
    <row r="745" spans="4:10" ht="12.75">
      <c r="D745" s="17"/>
      <c r="E745" s="17"/>
      <c r="F745" s="17"/>
      <c r="G745" s="17"/>
      <c r="H745" s="17"/>
      <c r="I745" s="17"/>
      <c r="J745" s="17"/>
    </row>
    <row r="746" spans="4:10" ht="12.75">
      <c r="D746" s="17"/>
      <c r="E746" s="17"/>
      <c r="F746" s="17"/>
      <c r="G746" s="17"/>
      <c r="H746" s="17"/>
      <c r="I746" s="17"/>
      <c r="J746" s="17"/>
    </row>
    <row r="747" spans="4:10" ht="12.75">
      <c r="D747" s="17"/>
      <c r="E747" s="17"/>
      <c r="F747" s="17"/>
      <c r="G747" s="17"/>
      <c r="H747" s="17"/>
      <c r="I747" s="17"/>
      <c r="J747" s="17"/>
    </row>
    <row r="748" spans="4:10" ht="12.75">
      <c r="D748" s="17"/>
      <c r="E748" s="17"/>
      <c r="F748" s="17"/>
      <c r="G748" s="17"/>
      <c r="H748" s="17"/>
      <c r="I748" s="17"/>
      <c r="J748" s="17"/>
    </row>
    <row r="749" spans="4:10" ht="12.75">
      <c r="D749" s="17"/>
      <c r="E749" s="17"/>
      <c r="F749" s="17"/>
      <c r="G749" s="17"/>
      <c r="H749" s="17"/>
      <c r="I749" s="17"/>
      <c r="J749" s="17"/>
    </row>
    <row r="750" spans="4:10" ht="12.75">
      <c r="D750" s="17"/>
      <c r="E750" s="17"/>
      <c r="F750" s="17"/>
      <c r="G750" s="17"/>
      <c r="H750" s="17"/>
      <c r="I750" s="17"/>
      <c r="J750" s="17"/>
    </row>
    <row r="751" spans="4:10" ht="12.75">
      <c r="D751" s="17"/>
      <c r="E751" s="17"/>
      <c r="F751" s="17"/>
      <c r="G751" s="17"/>
      <c r="H751" s="17"/>
      <c r="I751" s="17"/>
      <c r="J751" s="17"/>
    </row>
    <row r="752" spans="4:10" ht="12.75">
      <c r="D752" s="17"/>
      <c r="E752" s="17"/>
      <c r="F752" s="17"/>
      <c r="G752" s="17"/>
      <c r="H752" s="17"/>
      <c r="I752" s="17"/>
      <c r="J752" s="17"/>
    </row>
    <row r="753" spans="4:10" ht="12.75">
      <c r="D753" s="17"/>
      <c r="E753" s="17"/>
      <c r="F753" s="17"/>
      <c r="G753" s="17"/>
      <c r="H753" s="17"/>
      <c r="I753" s="17"/>
      <c r="J753" s="17"/>
    </row>
    <row r="754" spans="4:10" ht="12.75">
      <c r="D754" s="17"/>
      <c r="E754" s="17"/>
      <c r="F754" s="17"/>
      <c r="G754" s="17"/>
      <c r="H754" s="17"/>
      <c r="I754" s="17"/>
      <c r="J754" s="17"/>
    </row>
    <row r="755" spans="4:10" ht="12.75">
      <c r="D755" s="17"/>
      <c r="E755" s="17"/>
      <c r="F755" s="17"/>
      <c r="G755" s="17"/>
      <c r="H755" s="17"/>
      <c r="I755" s="17"/>
      <c r="J755" s="17"/>
    </row>
    <row r="756" spans="4:10" ht="12.75">
      <c r="D756" s="17"/>
      <c r="E756" s="17"/>
      <c r="F756" s="17"/>
      <c r="G756" s="17"/>
      <c r="H756" s="17"/>
      <c r="I756" s="17"/>
      <c r="J756" s="17"/>
    </row>
    <row r="757" spans="4:10" ht="12.75">
      <c r="D757" s="17"/>
      <c r="E757" s="17"/>
      <c r="F757" s="17"/>
      <c r="G757" s="17"/>
      <c r="H757" s="17"/>
      <c r="I757" s="17"/>
      <c r="J757" s="17"/>
    </row>
    <row r="758" spans="4:10" ht="12.75">
      <c r="D758" s="17"/>
      <c r="E758" s="17"/>
      <c r="F758" s="17"/>
      <c r="G758" s="17"/>
      <c r="H758" s="17"/>
      <c r="I758" s="17"/>
      <c r="J758" s="17"/>
    </row>
    <row r="759" spans="4:10" ht="12.75">
      <c r="D759" s="17"/>
      <c r="E759" s="17"/>
      <c r="F759" s="17"/>
      <c r="G759" s="17"/>
      <c r="H759" s="17"/>
      <c r="I759" s="17"/>
      <c r="J759" s="17"/>
    </row>
    <row r="760" spans="4:10" ht="12.75">
      <c r="D760" s="17"/>
      <c r="E760" s="17"/>
      <c r="F760" s="17"/>
      <c r="G760" s="17"/>
      <c r="H760" s="17"/>
      <c r="I760" s="17"/>
      <c r="J760" s="17"/>
    </row>
    <row r="761" spans="4:10" ht="12.75">
      <c r="D761" s="17"/>
      <c r="E761" s="17"/>
      <c r="F761" s="17"/>
      <c r="G761" s="17"/>
      <c r="H761" s="17"/>
      <c r="I761" s="17"/>
      <c r="J761" s="17"/>
    </row>
    <row r="762" spans="4:10" ht="12.75">
      <c r="D762" s="17"/>
      <c r="E762" s="17"/>
      <c r="F762" s="17"/>
      <c r="G762" s="17"/>
      <c r="H762" s="17"/>
      <c r="I762" s="17"/>
      <c r="J762" s="17"/>
    </row>
    <row r="763" spans="4:10" ht="12.75">
      <c r="D763" s="17"/>
      <c r="E763" s="17"/>
      <c r="F763" s="17"/>
      <c r="G763" s="17"/>
      <c r="H763" s="17"/>
      <c r="I763" s="17"/>
      <c r="J763" s="17"/>
    </row>
    <row r="764" spans="4:10" ht="12.75">
      <c r="D764" s="17"/>
      <c r="E764" s="17"/>
      <c r="F764" s="17"/>
      <c r="G764" s="17"/>
      <c r="H764" s="17"/>
      <c r="I764" s="17"/>
      <c r="J764" s="17"/>
    </row>
    <row r="765" spans="4:10" ht="12.75">
      <c r="D765" s="17"/>
      <c r="E765" s="17"/>
      <c r="F765" s="17"/>
      <c r="G765" s="17"/>
      <c r="H765" s="17"/>
      <c r="I765" s="17"/>
      <c r="J765" s="17"/>
    </row>
    <row r="766" spans="4:10" ht="12.75">
      <c r="D766" s="17"/>
      <c r="E766" s="17"/>
      <c r="F766" s="17"/>
      <c r="G766" s="17"/>
      <c r="H766" s="17"/>
      <c r="I766" s="17"/>
      <c r="J766" s="17"/>
    </row>
    <row r="767" spans="4:10" ht="12.75">
      <c r="D767" s="17"/>
      <c r="E767" s="17"/>
      <c r="F767" s="17"/>
      <c r="G767" s="17"/>
      <c r="H767" s="17"/>
      <c r="I767" s="17"/>
      <c r="J767" s="17"/>
    </row>
    <row r="768" spans="4:10" ht="12.75">
      <c r="D768" s="17"/>
      <c r="E768" s="17"/>
      <c r="F768" s="17"/>
      <c r="G768" s="17"/>
      <c r="H768" s="17"/>
      <c r="I768" s="17"/>
      <c r="J768" s="17"/>
    </row>
    <row r="769" spans="4:10" ht="12.75">
      <c r="D769" s="17"/>
      <c r="E769" s="17"/>
      <c r="F769" s="17"/>
      <c r="G769" s="17"/>
      <c r="H769" s="17"/>
      <c r="I769" s="17"/>
      <c r="J769" s="17"/>
    </row>
    <row r="770" spans="4:10" ht="12.75">
      <c r="D770" s="17"/>
      <c r="E770" s="17"/>
      <c r="F770" s="17"/>
      <c r="G770" s="17"/>
      <c r="H770" s="17"/>
      <c r="I770" s="17"/>
      <c r="J770" s="17"/>
    </row>
    <row r="771" spans="4:10" ht="12.75">
      <c r="D771" s="17"/>
      <c r="E771" s="17"/>
      <c r="F771" s="17"/>
      <c r="G771" s="17"/>
      <c r="H771" s="17"/>
      <c r="I771" s="17"/>
      <c r="J771" s="17"/>
    </row>
    <row r="772" spans="4:10" ht="12.75">
      <c r="D772" s="17"/>
      <c r="E772" s="17"/>
      <c r="F772" s="17"/>
      <c r="G772" s="17"/>
      <c r="H772" s="17"/>
      <c r="I772" s="17"/>
      <c r="J772" s="17"/>
    </row>
    <row r="773" spans="4:10" ht="12.75">
      <c r="D773" s="17"/>
      <c r="E773" s="17"/>
      <c r="F773" s="17"/>
      <c r="G773" s="17"/>
      <c r="H773" s="17"/>
      <c r="I773" s="17"/>
      <c r="J773" s="17"/>
    </row>
    <row r="774" spans="4:10" ht="12.75">
      <c r="D774" s="17"/>
      <c r="E774" s="17"/>
      <c r="F774" s="17"/>
      <c r="G774" s="17"/>
      <c r="H774" s="17"/>
      <c r="I774" s="17"/>
      <c r="J774" s="17"/>
    </row>
    <row r="775" spans="4:10" ht="12.75">
      <c r="D775" s="17"/>
      <c r="E775" s="17"/>
      <c r="F775" s="17"/>
      <c r="G775" s="17"/>
      <c r="H775" s="17"/>
      <c r="I775" s="17"/>
      <c r="J775" s="17"/>
    </row>
    <row r="776" spans="4:10" ht="12.75">
      <c r="D776" s="17"/>
      <c r="E776" s="17"/>
      <c r="F776" s="17"/>
      <c r="G776" s="17"/>
      <c r="H776" s="17"/>
      <c r="I776" s="17"/>
      <c r="J776" s="17"/>
    </row>
    <row r="777" spans="4:10" ht="12.75">
      <c r="D777" s="17"/>
      <c r="E777" s="17"/>
      <c r="F777" s="17"/>
      <c r="G777" s="17"/>
      <c r="H777" s="17"/>
      <c r="I777" s="17"/>
      <c r="J777" s="17"/>
    </row>
    <row r="778" spans="4:10" ht="12.75">
      <c r="D778" s="17"/>
      <c r="E778" s="17"/>
      <c r="F778" s="17"/>
      <c r="G778" s="17"/>
      <c r="H778" s="17"/>
      <c r="I778" s="17"/>
      <c r="J778" s="17"/>
    </row>
    <row r="779" spans="4:10" ht="12.75">
      <c r="D779" s="17"/>
      <c r="E779" s="17"/>
      <c r="F779" s="17"/>
      <c r="G779" s="17"/>
      <c r="H779" s="17"/>
      <c r="I779" s="17"/>
      <c r="J779" s="17"/>
    </row>
    <row r="780" spans="4:10" ht="12.75">
      <c r="D780" s="17"/>
      <c r="E780" s="17"/>
      <c r="F780" s="17"/>
      <c r="G780" s="17"/>
      <c r="H780" s="17"/>
      <c r="I780" s="17"/>
      <c r="J780" s="17"/>
    </row>
    <row r="781" spans="4:10" ht="12.75">
      <c r="D781" s="17"/>
      <c r="E781" s="17"/>
      <c r="F781" s="17"/>
      <c r="G781" s="17"/>
      <c r="H781" s="17"/>
      <c r="I781" s="17"/>
      <c r="J781" s="17"/>
    </row>
    <row r="782" spans="4:10" ht="12.75">
      <c r="D782" s="17"/>
      <c r="E782" s="17"/>
      <c r="F782" s="17"/>
      <c r="G782" s="17"/>
      <c r="H782" s="17"/>
      <c r="I782" s="17"/>
      <c r="J782" s="17"/>
    </row>
    <row r="783" spans="4:10" ht="12.75">
      <c r="D783" s="17"/>
      <c r="E783" s="17"/>
      <c r="F783" s="17"/>
      <c r="G783" s="17"/>
      <c r="H783" s="17"/>
      <c r="I783" s="17"/>
      <c r="J783" s="17"/>
    </row>
    <row r="784" spans="4:10" ht="12.75">
      <c r="D784" s="17"/>
      <c r="E784" s="17"/>
      <c r="F784" s="17"/>
      <c r="G784" s="17"/>
      <c r="H784" s="17"/>
      <c r="I784" s="17"/>
      <c r="J784" s="17"/>
    </row>
    <row r="785" spans="4:10" ht="12.75">
      <c r="D785" s="17"/>
      <c r="E785" s="17"/>
      <c r="F785" s="17"/>
      <c r="G785" s="17"/>
      <c r="H785" s="17"/>
      <c r="I785" s="17"/>
      <c r="J785" s="17"/>
    </row>
    <row r="786" spans="4:10" ht="12.75">
      <c r="D786" s="17"/>
      <c r="E786" s="17"/>
      <c r="F786" s="17"/>
      <c r="G786" s="17"/>
      <c r="H786" s="17"/>
      <c r="I786" s="17"/>
      <c r="J786" s="17"/>
    </row>
    <row r="787" spans="4:10" ht="12.75">
      <c r="D787" s="17"/>
      <c r="E787" s="17"/>
      <c r="F787" s="17"/>
      <c r="G787" s="17"/>
      <c r="H787" s="17"/>
      <c r="I787" s="17"/>
      <c r="J787" s="17"/>
    </row>
    <row r="788" spans="4:10" ht="12.75">
      <c r="D788" s="17"/>
      <c r="E788" s="17"/>
      <c r="F788" s="17"/>
      <c r="G788" s="17"/>
      <c r="H788" s="17"/>
      <c r="I788" s="17"/>
      <c r="J788" s="17"/>
    </row>
    <row r="789" spans="4:10" ht="12.75">
      <c r="D789" s="17"/>
      <c r="E789" s="17"/>
      <c r="F789" s="17"/>
      <c r="G789" s="17"/>
      <c r="H789" s="17"/>
      <c r="I789" s="17"/>
      <c r="J789" s="17"/>
    </row>
    <row r="790" spans="4:10" ht="12.75">
      <c r="D790" s="17"/>
      <c r="E790" s="17"/>
      <c r="F790" s="17"/>
      <c r="G790" s="17"/>
      <c r="H790" s="17"/>
      <c r="I790" s="17"/>
      <c r="J790" s="17"/>
    </row>
    <row r="791" spans="4:10" ht="12.75">
      <c r="D791" s="17"/>
      <c r="E791" s="17"/>
      <c r="F791" s="17"/>
      <c r="G791" s="17"/>
      <c r="H791" s="17"/>
      <c r="I791" s="17"/>
      <c r="J791" s="17"/>
    </row>
    <row r="792" spans="4:10" ht="12.75">
      <c r="D792" s="17"/>
      <c r="E792" s="17"/>
      <c r="F792" s="17"/>
      <c r="G792" s="17"/>
      <c r="H792" s="17"/>
      <c r="I792" s="17"/>
      <c r="J792" s="17"/>
    </row>
    <row r="793" spans="4:10" ht="12.75">
      <c r="D793" s="17"/>
      <c r="E793" s="17"/>
      <c r="F793" s="17"/>
      <c r="G793" s="17"/>
      <c r="H793" s="17"/>
      <c r="I793" s="17"/>
      <c r="J793" s="17"/>
    </row>
    <row r="794" spans="4:10" ht="12.75">
      <c r="D794" s="17"/>
      <c r="E794" s="17"/>
      <c r="F794" s="17"/>
      <c r="G794" s="17"/>
      <c r="H794" s="17"/>
      <c r="I794" s="17"/>
      <c r="J794" s="17"/>
    </row>
    <row r="795" spans="4:10" ht="12.75">
      <c r="D795" s="17"/>
      <c r="E795" s="17"/>
      <c r="F795" s="17"/>
      <c r="G795" s="17"/>
      <c r="H795" s="17"/>
      <c r="I795" s="17"/>
      <c r="J795" s="17"/>
    </row>
    <row r="796" spans="4:10" ht="12.75">
      <c r="D796" s="17"/>
      <c r="E796" s="17"/>
      <c r="F796" s="17"/>
      <c r="G796" s="17"/>
      <c r="H796" s="17"/>
      <c r="I796" s="17"/>
      <c r="J796" s="17"/>
    </row>
    <row r="797" spans="4:10" ht="12.75">
      <c r="D797" s="17"/>
      <c r="E797" s="17"/>
      <c r="F797" s="17"/>
      <c r="G797" s="17"/>
      <c r="H797" s="17"/>
      <c r="I797" s="17"/>
      <c r="J797" s="17"/>
    </row>
    <row r="798" spans="4:10" ht="12.75">
      <c r="D798" s="17"/>
      <c r="E798" s="17"/>
      <c r="F798" s="17"/>
      <c r="G798" s="17"/>
      <c r="H798" s="17"/>
      <c r="I798" s="17"/>
      <c r="J798" s="17"/>
    </row>
    <row r="799" spans="4:10" ht="12.75">
      <c r="D799" s="17"/>
      <c r="E799" s="17"/>
      <c r="F799" s="17"/>
      <c r="G799" s="17"/>
      <c r="H799" s="17"/>
      <c r="I799" s="17"/>
      <c r="J799" s="17"/>
    </row>
    <row r="800" spans="4:10" ht="12.75">
      <c r="D800" s="17"/>
      <c r="E800" s="17"/>
      <c r="F800" s="17"/>
      <c r="G800" s="17"/>
      <c r="H800" s="17"/>
      <c r="I800" s="17"/>
      <c r="J800" s="17"/>
    </row>
    <row r="801" spans="4:10" ht="12.75">
      <c r="D801" s="17"/>
      <c r="E801" s="17"/>
      <c r="F801" s="17"/>
      <c r="G801" s="17"/>
      <c r="H801" s="17"/>
      <c r="I801" s="17"/>
      <c r="J801" s="17"/>
    </row>
    <row r="802" spans="4:10" ht="12.75">
      <c r="D802" s="17"/>
      <c r="E802" s="17"/>
      <c r="F802" s="17"/>
      <c r="G802" s="17"/>
      <c r="H802" s="17"/>
      <c r="I802" s="17"/>
      <c r="J802" s="17"/>
    </row>
    <row r="803" spans="4:10" ht="12.75">
      <c r="D803" s="17"/>
      <c r="E803" s="17"/>
      <c r="F803" s="17"/>
      <c r="G803" s="17"/>
      <c r="H803" s="17"/>
      <c r="I803" s="17"/>
      <c r="J803" s="17"/>
    </row>
    <row r="804" spans="4:10" ht="12.75">
      <c r="D804" s="17"/>
      <c r="E804" s="17"/>
      <c r="F804" s="17"/>
      <c r="G804" s="17"/>
      <c r="H804" s="17"/>
      <c r="I804" s="17"/>
      <c r="J804" s="17"/>
    </row>
    <row r="805" spans="4:10" ht="12.75">
      <c r="D805" s="17"/>
      <c r="E805" s="17"/>
      <c r="F805" s="17"/>
      <c r="G805" s="17"/>
      <c r="H805" s="17"/>
      <c r="I805" s="17"/>
      <c r="J805" s="17"/>
    </row>
    <row r="806" spans="4:10" ht="12.75">
      <c r="D806" s="17"/>
      <c r="E806" s="17"/>
      <c r="F806" s="17"/>
      <c r="G806" s="17"/>
      <c r="H806" s="17"/>
      <c r="I806" s="17"/>
      <c r="J806" s="17"/>
    </row>
    <row r="807" spans="4:10" ht="12.75">
      <c r="D807" s="17"/>
      <c r="E807" s="17"/>
      <c r="F807" s="17"/>
      <c r="G807" s="17"/>
      <c r="H807" s="17"/>
      <c r="I807" s="17"/>
      <c r="J807" s="17"/>
    </row>
    <row r="808" spans="4:10" ht="12.75">
      <c r="D808" s="17"/>
      <c r="E808" s="17"/>
      <c r="F808" s="17"/>
      <c r="G808" s="17"/>
      <c r="H808" s="17"/>
      <c r="I808" s="17"/>
      <c r="J808" s="17"/>
    </row>
    <row r="809" spans="4:10" ht="12.75">
      <c r="D809" s="17"/>
      <c r="E809" s="17"/>
      <c r="F809" s="17"/>
      <c r="G809" s="17"/>
      <c r="H809" s="17"/>
      <c r="I809" s="17"/>
      <c r="J809" s="17"/>
    </row>
    <row r="810" spans="4:10" ht="12.75">
      <c r="D810" s="17"/>
      <c r="E810" s="17"/>
      <c r="F810" s="17"/>
      <c r="G810" s="17"/>
      <c r="H810" s="17"/>
      <c r="I810" s="17"/>
      <c r="J810" s="17"/>
    </row>
    <row r="811" spans="4:10" ht="12.75">
      <c r="D811" s="17"/>
      <c r="E811" s="17"/>
      <c r="F811" s="17"/>
      <c r="G811" s="17"/>
      <c r="H811" s="17"/>
      <c r="I811" s="17"/>
      <c r="J811" s="17"/>
    </row>
    <row r="812" spans="4:10" ht="12.75">
      <c r="D812" s="17"/>
      <c r="E812" s="17"/>
      <c r="F812" s="17"/>
      <c r="G812" s="17"/>
      <c r="H812" s="17"/>
      <c r="I812" s="17"/>
      <c r="J812" s="17"/>
    </row>
    <row r="813" spans="4:10" ht="12.75">
      <c r="D813" s="17"/>
      <c r="E813" s="17"/>
      <c r="F813" s="17"/>
      <c r="G813" s="17"/>
      <c r="H813" s="17"/>
      <c r="I813" s="17"/>
      <c r="J813" s="17"/>
    </row>
    <row r="814" spans="4:10" ht="12.75">
      <c r="D814" s="17"/>
      <c r="E814" s="17"/>
      <c r="F814" s="17"/>
      <c r="G814" s="17"/>
      <c r="H814" s="17"/>
      <c r="I814" s="17"/>
      <c r="J814" s="17"/>
    </row>
    <row r="815" spans="4:10" ht="12.75">
      <c r="D815" s="17"/>
      <c r="E815" s="17"/>
      <c r="F815" s="17"/>
      <c r="G815" s="17"/>
      <c r="H815" s="17"/>
      <c r="I815" s="17"/>
      <c r="J815" s="17"/>
    </row>
    <row r="816" spans="4:10" ht="12.75">
      <c r="D816" s="17"/>
      <c r="E816" s="17"/>
      <c r="F816" s="17"/>
      <c r="G816" s="17"/>
      <c r="H816" s="17"/>
      <c r="I816" s="17"/>
      <c r="J816" s="17"/>
    </row>
    <row r="817" spans="4:10" ht="12.75">
      <c r="D817" s="17"/>
      <c r="E817" s="17"/>
      <c r="F817" s="17"/>
      <c r="G817" s="17"/>
      <c r="H817" s="17"/>
      <c r="I817" s="17"/>
      <c r="J817" s="17"/>
    </row>
    <row r="818" spans="4:10" ht="12.75">
      <c r="D818" s="17"/>
      <c r="E818" s="17"/>
      <c r="F818" s="17"/>
      <c r="G818" s="17"/>
      <c r="H818" s="17"/>
      <c r="I818" s="17"/>
      <c r="J818" s="17"/>
    </row>
    <row r="819" spans="4:10" ht="12.75">
      <c r="D819" s="17"/>
      <c r="E819" s="17"/>
      <c r="F819" s="17"/>
      <c r="G819" s="17"/>
      <c r="H819" s="17"/>
      <c r="I819" s="17"/>
      <c r="J819" s="17"/>
    </row>
    <row r="820" spans="4:10" ht="12.75">
      <c r="D820" s="17"/>
      <c r="E820" s="17"/>
      <c r="F820" s="17"/>
      <c r="G820" s="17"/>
      <c r="H820" s="17"/>
      <c r="I820" s="17"/>
      <c r="J820" s="17"/>
    </row>
    <row r="821" spans="4:10" ht="12.75">
      <c r="D821" s="17"/>
      <c r="E821" s="17"/>
      <c r="F821" s="17"/>
      <c r="G821" s="17"/>
      <c r="H821" s="17"/>
      <c r="I821" s="17"/>
      <c r="J821" s="17"/>
    </row>
    <row r="822" spans="4:10" ht="12.75">
      <c r="D822" s="17"/>
      <c r="E822" s="17"/>
      <c r="F822" s="17"/>
      <c r="G822" s="17"/>
      <c r="H822" s="17"/>
      <c r="I822" s="17"/>
      <c r="J822" s="17"/>
    </row>
    <row r="823" spans="4:10" ht="12.75">
      <c r="D823" s="17"/>
      <c r="E823" s="17"/>
      <c r="F823" s="17"/>
      <c r="G823" s="17"/>
      <c r="H823" s="17"/>
      <c r="I823" s="17"/>
      <c r="J823" s="17"/>
    </row>
    <row r="824" spans="4:10" ht="12.75">
      <c r="D824" s="17"/>
      <c r="E824" s="17"/>
      <c r="F824" s="17"/>
      <c r="G824" s="17"/>
      <c r="H824" s="17"/>
      <c r="I824" s="17"/>
      <c r="J824" s="17"/>
    </row>
    <row r="825" spans="4:10" ht="12.75">
      <c r="D825" s="17"/>
      <c r="E825" s="17"/>
      <c r="F825" s="17"/>
      <c r="G825" s="17"/>
      <c r="H825" s="17"/>
      <c r="I825" s="17"/>
      <c r="J825" s="17"/>
    </row>
    <row r="826" spans="4:10" ht="12.75">
      <c r="D826" s="17"/>
      <c r="E826" s="17"/>
      <c r="F826" s="17"/>
      <c r="G826" s="17"/>
      <c r="H826" s="17"/>
      <c r="I826" s="17"/>
      <c r="J826" s="17"/>
    </row>
    <row r="827" spans="4:10" ht="12.75">
      <c r="D827" s="17"/>
      <c r="E827" s="17"/>
      <c r="F827" s="17"/>
      <c r="G827" s="17"/>
      <c r="H827" s="17"/>
      <c r="I827" s="17"/>
      <c r="J827" s="17"/>
    </row>
    <row r="828" spans="4:10" ht="12.75">
      <c r="D828" s="17"/>
      <c r="E828" s="17"/>
      <c r="F828" s="17"/>
      <c r="G828" s="17"/>
      <c r="H828" s="17"/>
      <c r="I828" s="17"/>
      <c r="J828" s="17"/>
    </row>
    <row r="829" spans="4:10" ht="12.75">
      <c r="D829" s="17"/>
      <c r="E829" s="17"/>
      <c r="F829" s="17"/>
      <c r="G829" s="17"/>
      <c r="H829" s="17"/>
      <c r="I829" s="17"/>
      <c r="J829" s="17"/>
    </row>
    <row r="830" spans="4:10" ht="12.75">
      <c r="D830" s="17"/>
      <c r="E830" s="17"/>
      <c r="F830" s="17"/>
      <c r="G830" s="17"/>
      <c r="H830" s="17"/>
      <c r="I830" s="17"/>
      <c r="J830" s="17"/>
    </row>
    <row r="831" spans="4:10" ht="12.75">
      <c r="D831" s="17"/>
      <c r="E831" s="17"/>
      <c r="F831" s="17"/>
      <c r="G831" s="17"/>
      <c r="H831" s="17"/>
      <c r="I831" s="17"/>
      <c r="J831" s="17"/>
    </row>
    <row r="832" spans="4:10" ht="12.75">
      <c r="D832" s="17"/>
      <c r="E832" s="17"/>
      <c r="F832" s="17"/>
      <c r="G832" s="17"/>
      <c r="H832" s="17"/>
      <c r="I832" s="17"/>
      <c r="J832" s="17"/>
    </row>
    <row r="833" spans="4:10" ht="12.75">
      <c r="D833" s="17"/>
      <c r="E833" s="17"/>
      <c r="F833" s="17"/>
      <c r="G833" s="17"/>
      <c r="H833" s="17"/>
      <c r="I833" s="17"/>
      <c r="J833" s="17"/>
    </row>
    <row r="834" spans="4:10" ht="12.75">
      <c r="D834" s="17"/>
      <c r="E834" s="17"/>
      <c r="F834" s="17"/>
      <c r="G834" s="17"/>
      <c r="H834" s="17"/>
      <c r="I834" s="17"/>
      <c r="J834" s="17"/>
    </row>
    <row r="835" spans="4:10" ht="12.75">
      <c r="D835" s="17"/>
      <c r="E835" s="17"/>
      <c r="F835" s="17"/>
      <c r="G835" s="17"/>
      <c r="H835" s="17"/>
      <c r="I835" s="17"/>
      <c r="J835" s="17"/>
    </row>
    <row r="836" spans="4:10" ht="12.75">
      <c r="D836" s="17"/>
      <c r="E836" s="17"/>
      <c r="F836" s="17"/>
      <c r="G836" s="17"/>
      <c r="H836" s="17"/>
      <c r="I836" s="17"/>
      <c r="J836" s="17"/>
    </row>
    <row r="837" spans="4:10" ht="12.75">
      <c r="D837" s="17"/>
      <c r="E837" s="17"/>
      <c r="F837" s="17"/>
      <c r="G837" s="17"/>
      <c r="H837" s="17"/>
      <c r="I837" s="17"/>
      <c r="J837" s="17"/>
    </row>
    <row r="838" spans="4:10" ht="12.75">
      <c r="D838" s="17"/>
      <c r="E838" s="17"/>
      <c r="F838" s="17"/>
      <c r="G838" s="17"/>
      <c r="H838" s="17"/>
      <c r="I838" s="17"/>
      <c r="J838" s="17"/>
    </row>
    <row r="839" spans="4:10" ht="12.75">
      <c r="D839" s="17"/>
      <c r="E839" s="17"/>
      <c r="F839" s="17"/>
      <c r="G839" s="17"/>
      <c r="H839" s="17"/>
      <c r="I839" s="17"/>
      <c r="J839" s="17"/>
    </row>
    <row r="840" spans="4:10" ht="12.75">
      <c r="D840" s="17"/>
      <c r="E840" s="17"/>
      <c r="F840" s="17"/>
      <c r="G840" s="17"/>
      <c r="H840" s="17"/>
      <c r="I840" s="17"/>
      <c r="J840" s="17"/>
    </row>
    <row r="841" spans="4:10" ht="12.75">
      <c r="D841" s="17"/>
      <c r="E841" s="17"/>
      <c r="F841" s="17"/>
      <c r="G841" s="17"/>
      <c r="H841" s="17"/>
      <c r="I841" s="17"/>
      <c r="J841" s="17"/>
    </row>
    <row r="842" spans="4:10" ht="12.75">
      <c r="D842" s="17"/>
      <c r="E842" s="17"/>
      <c r="F842" s="17"/>
      <c r="G842" s="17"/>
      <c r="H842" s="17"/>
      <c r="I842" s="17"/>
      <c r="J842" s="17"/>
    </row>
    <row r="843" spans="4:10" ht="12.75">
      <c r="D843" s="17"/>
      <c r="E843" s="17"/>
      <c r="F843" s="17"/>
      <c r="G843" s="17"/>
      <c r="H843" s="17"/>
      <c r="I843" s="17"/>
      <c r="J843" s="17"/>
    </row>
    <row r="844" spans="4:10" ht="12.75">
      <c r="D844" s="17"/>
      <c r="E844" s="17"/>
      <c r="F844" s="17"/>
      <c r="G844" s="17"/>
      <c r="H844" s="17"/>
      <c r="I844" s="17"/>
      <c r="J844" s="17"/>
    </row>
    <row r="845" spans="4:10" ht="12.75">
      <c r="D845" s="17"/>
      <c r="E845" s="17"/>
      <c r="F845" s="17"/>
      <c r="G845" s="17"/>
      <c r="H845" s="17"/>
      <c r="I845" s="17"/>
      <c r="J845" s="17"/>
    </row>
    <row r="846" spans="4:10" ht="12.75">
      <c r="D846" s="17"/>
      <c r="E846" s="17"/>
      <c r="F846" s="17"/>
      <c r="G846" s="17"/>
      <c r="H846" s="17"/>
      <c r="I846" s="17"/>
      <c r="J846" s="17"/>
    </row>
  </sheetData>
  <printOptions horizontalCentered="1"/>
  <pageMargins left="0.38" right="0.3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pane xSplit="2" ySplit="10" topLeftCell="C23" activePane="bottomRight" state="frozen"/>
      <selection pane="topLeft" activeCell="C43" sqref="C43"/>
      <selection pane="topRight" activeCell="C43" sqref="C43"/>
      <selection pane="bottomLeft" activeCell="C43" sqref="C43"/>
      <selection pane="bottomRight" activeCell="B5" sqref="B5"/>
    </sheetView>
  </sheetViews>
  <sheetFormatPr defaultColWidth="9.33203125" defaultRowHeight="12.75"/>
  <cols>
    <col min="1" max="1" width="2" style="22" customWidth="1"/>
    <col min="2" max="2" width="45.83203125" style="22" customWidth="1"/>
    <col min="3" max="3" width="13.33203125" style="22" customWidth="1"/>
    <col min="4" max="4" width="2" style="22" customWidth="1"/>
    <col min="5" max="5" width="11.66015625" style="22" customWidth="1"/>
    <col min="6" max="6" width="9.33203125" style="22" customWidth="1"/>
    <col min="7" max="7" width="13.33203125" style="22" customWidth="1"/>
    <col min="8" max="8" width="13" style="72" customWidth="1"/>
    <col min="9" max="9" width="13.33203125" style="22" customWidth="1"/>
    <col min="10" max="10" width="10.5" style="22" bestFit="1" customWidth="1"/>
    <col min="12" max="16384" width="9.33203125" style="22" customWidth="1"/>
  </cols>
  <sheetData>
    <row r="1" spans="1:8" ht="12.75">
      <c r="A1" s="1" t="s">
        <v>0</v>
      </c>
      <c r="H1" s="28"/>
    </row>
    <row r="2" spans="1:11" ht="13.5">
      <c r="A2" s="3" t="s">
        <v>22</v>
      </c>
      <c r="H2" s="28"/>
      <c r="K2" s="22"/>
    </row>
    <row r="3" spans="1:8" ht="12.75">
      <c r="A3" s="1"/>
      <c r="H3" s="28"/>
    </row>
    <row r="4" spans="1:8" ht="12.75">
      <c r="A4" s="1" t="s">
        <v>131</v>
      </c>
      <c r="H4" s="28"/>
    </row>
    <row r="5" ht="12.75">
      <c r="H5" s="28"/>
    </row>
    <row r="6" spans="3:8" ht="12.75">
      <c r="C6" s="35" t="s">
        <v>55</v>
      </c>
      <c r="E6" s="35" t="s">
        <v>56</v>
      </c>
      <c r="H6" s="28"/>
    </row>
    <row r="7" spans="3:8" ht="12.75">
      <c r="C7" s="35" t="s">
        <v>57</v>
      </c>
      <c r="E7" s="35" t="s">
        <v>58</v>
      </c>
      <c r="H7" s="28"/>
    </row>
    <row r="8" spans="3:8" ht="12.75">
      <c r="C8" s="108">
        <f>CIS!C12</f>
        <v>39447</v>
      </c>
      <c r="E8" s="42">
        <v>39263</v>
      </c>
      <c r="H8" s="28"/>
    </row>
    <row r="9" spans="3:8" ht="12.75">
      <c r="C9" s="43" t="s">
        <v>59</v>
      </c>
      <c r="E9" s="43" t="s">
        <v>59</v>
      </c>
      <c r="H9" s="28"/>
    </row>
    <row r="10" spans="3:8" ht="12.75">
      <c r="C10" s="35" t="s">
        <v>25</v>
      </c>
      <c r="E10" s="35" t="s">
        <v>60</v>
      </c>
      <c r="H10" s="28"/>
    </row>
    <row r="11" spans="1:8" ht="12.75">
      <c r="A11" s="1"/>
      <c r="C11" s="35" t="s">
        <v>11</v>
      </c>
      <c r="E11" s="35" t="s">
        <v>11</v>
      </c>
      <c r="H11" s="28"/>
    </row>
    <row r="12" spans="1:8" ht="12.75">
      <c r="A12" s="1"/>
      <c r="H12" s="28"/>
    </row>
    <row r="13" spans="1:8" ht="12.75">
      <c r="A13" s="1" t="s">
        <v>61</v>
      </c>
      <c r="C13" s="17">
        <v>88814</v>
      </c>
      <c r="D13" s="17"/>
      <c r="E13" s="75">
        <v>198.673233</v>
      </c>
      <c r="H13" s="28"/>
    </row>
    <row r="14" spans="1:8" ht="12.75">
      <c r="A14" s="1" t="s">
        <v>62</v>
      </c>
      <c r="C14" s="17">
        <v>3100</v>
      </c>
      <c r="D14" s="17"/>
      <c r="E14" s="17">
        <v>3100.00026</v>
      </c>
      <c r="H14" s="28"/>
    </row>
    <row r="15" spans="1:8" ht="12.75">
      <c r="A15" s="1" t="s">
        <v>63</v>
      </c>
      <c r="C15" s="17">
        <f>10251</f>
        <v>10251</v>
      </c>
      <c r="D15" s="17"/>
      <c r="E15" s="17">
        <v>4218.3976281760015</v>
      </c>
      <c r="H15" s="28"/>
    </row>
    <row r="16" spans="1:8" ht="12.75">
      <c r="A16" s="1" t="s">
        <v>64</v>
      </c>
      <c r="C16" s="17">
        <v>1</v>
      </c>
      <c r="D16" s="17"/>
      <c r="E16" s="17">
        <v>1.3186</v>
      </c>
      <c r="H16" s="28"/>
    </row>
    <row r="17" spans="1:8" ht="12.75">
      <c r="A17" s="1"/>
      <c r="C17" s="17"/>
      <c r="D17" s="17"/>
      <c r="E17" s="17"/>
      <c r="H17" s="28"/>
    </row>
    <row r="18" spans="1:8" ht="12.75">
      <c r="A18" s="1" t="s">
        <v>65</v>
      </c>
      <c r="C18" s="17"/>
      <c r="D18" s="17"/>
      <c r="E18" s="17"/>
      <c r="H18" s="28"/>
    </row>
    <row r="19" spans="2:8" ht="12.75">
      <c r="B19" s="22" t="s">
        <v>66</v>
      </c>
      <c r="C19" s="17">
        <f>3076</f>
        <v>3076</v>
      </c>
      <c r="D19" s="17"/>
      <c r="E19" s="17">
        <v>3804.8732</v>
      </c>
      <c r="H19" s="28"/>
    </row>
    <row r="20" spans="2:8" ht="12.75">
      <c r="B20" s="22" t="s">
        <v>67</v>
      </c>
      <c r="C20" s="17">
        <v>19012</v>
      </c>
      <c r="D20" s="17"/>
      <c r="E20" s="75">
        <v>10982.49052</v>
      </c>
      <c r="H20" s="28"/>
    </row>
    <row r="21" spans="2:8" ht="12.75">
      <c r="B21" s="22" t="s">
        <v>68</v>
      </c>
      <c r="C21" s="17">
        <v>6525</v>
      </c>
      <c r="D21" s="17"/>
      <c r="E21" s="75">
        <v>6220.31805</v>
      </c>
      <c r="H21" s="28"/>
    </row>
    <row r="22" spans="2:8" ht="12.75">
      <c r="B22" s="22" t="s">
        <v>69</v>
      </c>
      <c r="C22" s="17">
        <v>52785</v>
      </c>
      <c r="D22" s="17"/>
      <c r="E22" s="75">
        <v>619.8557900000001</v>
      </c>
      <c r="H22" s="28"/>
    </row>
    <row r="23" spans="3:8" ht="12.75">
      <c r="C23" s="110">
        <f>SUM(C19:C22)</f>
        <v>81398</v>
      </c>
      <c r="D23" s="17"/>
      <c r="E23" s="111">
        <f>SUM(E19:E22)-0.4</f>
        <v>21627.13756</v>
      </c>
      <c r="H23" s="28"/>
    </row>
    <row r="24" ht="12.75">
      <c r="H24" s="28"/>
    </row>
    <row r="25" spans="1:8" ht="12.75">
      <c r="A25" s="1" t="s">
        <v>70</v>
      </c>
      <c r="C25" s="17"/>
      <c r="D25" s="17"/>
      <c r="E25" s="17"/>
      <c r="H25" s="28"/>
    </row>
    <row r="26" spans="2:8" ht="12.75">
      <c r="B26" s="22" t="s">
        <v>71</v>
      </c>
      <c r="C26" s="17">
        <v>19970</v>
      </c>
      <c r="D26" s="17"/>
      <c r="E26" s="17">
        <v>1301.68979</v>
      </c>
      <c r="H26" s="28"/>
    </row>
    <row r="27" spans="2:8" ht="12.75">
      <c r="B27" s="22" t="s">
        <v>123</v>
      </c>
      <c r="C27" s="17">
        <v>61400</v>
      </c>
      <c r="D27" s="17"/>
      <c r="E27" s="17">
        <v>0</v>
      </c>
      <c r="H27" s="28"/>
    </row>
    <row r="28" spans="2:8" ht="12.75">
      <c r="B28" s="22" t="s">
        <v>44</v>
      </c>
      <c r="C28" s="17">
        <v>241</v>
      </c>
      <c r="D28" s="17"/>
      <c r="E28" s="17">
        <v>300.50131</v>
      </c>
      <c r="H28" s="28"/>
    </row>
    <row r="29" spans="3:8" ht="12.75">
      <c r="C29" s="110">
        <f>SUM(C26:C28)</f>
        <v>81611</v>
      </c>
      <c r="D29" s="17"/>
      <c r="E29" s="110">
        <f>SUM(E26:E28)+1</f>
        <v>1603.1911</v>
      </c>
      <c r="H29" s="28"/>
    </row>
    <row r="30" spans="3:8" ht="12.75">
      <c r="C30" s="69"/>
      <c r="D30" s="17"/>
      <c r="E30" s="69"/>
      <c r="H30" s="28"/>
    </row>
    <row r="31" spans="1:8" ht="12.75">
      <c r="A31" s="1" t="s">
        <v>160</v>
      </c>
      <c r="C31" s="69">
        <f>C23-C29</f>
        <v>-213</v>
      </c>
      <c r="D31" s="69"/>
      <c r="E31" s="69">
        <f>E23-E29</f>
        <v>20023.94646</v>
      </c>
      <c r="H31" s="28"/>
    </row>
    <row r="32" spans="3:8" ht="12.75">
      <c r="C32" s="69"/>
      <c r="D32" s="69"/>
      <c r="E32" s="70"/>
      <c r="H32" s="28"/>
    </row>
    <row r="33" spans="1:8" ht="13.5" thickBot="1">
      <c r="A33" s="1"/>
      <c r="C33" s="112">
        <f>SUM(C13:C16)+C31</f>
        <v>101953</v>
      </c>
      <c r="D33" s="69"/>
      <c r="E33" s="112">
        <f>SUM(E13:E16)+E31</f>
        <v>27542.336181176</v>
      </c>
      <c r="H33" s="28"/>
    </row>
    <row r="34" spans="3:8" ht="12.75">
      <c r="C34" s="69"/>
      <c r="D34" s="69"/>
      <c r="E34" s="70"/>
      <c r="H34" s="28"/>
    </row>
    <row r="35" spans="1:8" ht="12.75">
      <c r="A35" s="1" t="s">
        <v>72</v>
      </c>
      <c r="C35" s="17">
        <v>97534</v>
      </c>
      <c r="D35" s="69"/>
      <c r="E35" s="17">
        <v>139329.6</v>
      </c>
      <c r="H35" s="28"/>
    </row>
    <row r="36" spans="1:8" ht="12.75">
      <c r="A36" s="1" t="s">
        <v>73</v>
      </c>
      <c r="C36" s="73">
        <v>4419</v>
      </c>
      <c r="D36" s="69"/>
      <c r="E36" s="57">
        <v>-111787.86219182402</v>
      </c>
      <c r="H36" s="28"/>
    </row>
    <row r="37" spans="1:8" ht="13.5" thickBot="1">
      <c r="A37" s="1" t="s">
        <v>74</v>
      </c>
      <c r="C37" s="112">
        <f>SUM(C35:C36)</f>
        <v>101953</v>
      </c>
      <c r="D37" s="17"/>
      <c r="E37" s="112">
        <f>SUM(E35:E36)</f>
        <v>27541.73780817598</v>
      </c>
      <c r="H37" s="28"/>
    </row>
    <row r="38" ht="12.75">
      <c r="H38" s="28"/>
    </row>
    <row r="39" spans="1:8" ht="12.75" hidden="1">
      <c r="A39" s="22" t="s">
        <v>75</v>
      </c>
      <c r="H39" s="28"/>
    </row>
    <row r="40" spans="1:8" ht="12.75" hidden="1">
      <c r="A40" s="22" t="s">
        <v>76</v>
      </c>
      <c r="C40" s="86">
        <f>+C37/(C35*2)</f>
        <v>0.5226536387311091</v>
      </c>
      <c r="E40" s="86">
        <f>+E37/(E35*2)</f>
        <v>0.09883663560426492</v>
      </c>
      <c r="H40" s="28"/>
    </row>
    <row r="41" ht="12.75" hidden="1">
      <c r="H41" s="28"/>
    </row>
    <row r="42" spans="1:8" ht="12.75" hidden="1">
      <c r="A42" s="1"/>
      <c r="C42" s="17"/>
      <c r="D42" s="17"/>
      <c r="E42" s="17"/>
      <c r="H42" s="28"/>
    </row>
    <row r="43" spans="1:11" ht="12.75">
      <c r="A43" s="104" t="s">
        <v>77</v>
      </c>
      <c r="C43" s="17"/>
      <c r="D43" s="17"/>
      <c r="E43" s="17"/>
      <c r="H43" s="28"/>
      <c r="K43" s="22"/>
    </row>
    <row r="44" spans="1:11" ht="12.75">
      <c r="A44" s="104" t="s">
        <v>54</v>
      </c>
      <c r="C44" s="17"/>
      <c r="D44" s="17"/>
      <c r="E44" s="17"/>
      <c r="H44" s="28"/>
      <c r="K44" s="22"/>
    </row>
    <row r="45" spans="1:8" ht="12.75">
      <c r="A45" s="1"/>
      <c r="C45" s="17"/>
      <c r="D45" s="17"/>
      <c r="E45" s="17"/>
      <c r="H45" s="28"/>
    </row>
    <row r="46" spans="3:8" ht="12.75">
      <c r="C46" s="17"/>
      <c r="D46" s="17"/>
      <c r="E46" s="17"/>
      <c r="H46" s="28"/>
    </row>
    <row r="47" spans="3:8" ht="12.75">
      <c r="C47" s="17"/>
      <c r="D47" s="17"/>
      <c r="E47" s="17"/>
      <c r="H47" s="28"/>
    </row>
    <row r="48" spans="3:8" ht="12.75">
      <c r="C48" s="17"/>
      <c r="D48" s="17"/>
      <c r="E48" s="17"/>
      <c r="H48" s="28"/>
    </row>
    <row r="49" spans="3:8" ht="12.75">
      <c r="C49" s="17"/>
      <c r="D49" s="17"/>
      <c r="E49" s="17"/>
      <c r="H49" s="28"/>
    </row>
    <row r="50" spans="3:8" ht="12.75">
      <c r="C50" s="17"/>
      <c r="D50" s="17"/>
      <c r="E50" s="17"/>
      <c r="H50" s="28"/>
    </row>
    <row r="51" spans="3:8" ht="12.75">
      <c r="C51" s="17"/>
      <c r="D51" s="17"/>
      <c r="E51" s="17"/>
      <c r="H51" s="28"/>
    </row>
    <row r="52" spans="3:9" ht="12.75">
      <c r="C52" s="17"/>
      <c r="D52" s="17"/>
      <c r="E52" s="17"/>
      <c r="G52" s="17"/>
      <c r="I52" s="17"/>
    </row>
    <row r="53" spans="3:9" ht="12.75">
      <c r="C53" s="17"/>
      <c r="D53" s="17"/>
      <c r="E53" s="17"/>
      <c r="G53" s="17"/>
      <c r="I53" s="17"/>
    </row>
    <row r="54" spans="3:9" ht="12.75">
      <c r="C54" s="17"/>
      <c r="D54" s="17"/>
      <c r="E54" s="17"/>
      <c r="G54" s="17"/>
      <c r="I54" s="17"/>
    </row>
    <row r="55" spans="3:9" ht="12.75">
      <c r="C55" s="17"/>
      <c r="D55" s="17"/>
      <c r="E55" s="17"/>
      <c r="G55" s="17"/>
      <c r="I55" s="17"/>
    </row>
    <row r="56" ht="12.75">
      <c r="G56" s="17"/>
    </row>
    <row r="57" ht="12.75">
      <c r="G57" s="17"/>
    </row>
    <row r="58" ht="12.75">
      <c r="G58" s="17"/>
    </row>
    <row r="59" ht="12.75">
      <c r="G59" s="17"/>
    </row>
    <row r="60" ht="12.75">
      <c r="G60" s="17"/>
    </row>
    <row r="61" ht="12.75">
      <c r="G61" s="17"/>
    </row>
  </sheetData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SheetLayoutView="100" workbookViewId="0" topLeftCell="A4">
      <pane xSplit="1" ySplit="9" topLeftCell="B31" activePane="bottomRight" state="frozen"/>
      <selection pane="topLeft" activeCell="C43" sqref="C43"/>
      <selection pane="topRight" activeCell="C43" sqref="C43"/>
      <selection pane="bottomLeft" activeCell="C43" sqref="C43"/>
      <selection pane="bottomRight" activeCell="J38" sqref="J38"/>
    </sheetView>
  </sheetViews>
  <sheetFormatPr defaultColWidth="9.33203125" defaultRowHeight="12.75"/>
  <cols>
    <col min="1" max="1" width="35.33203125" style="22" customWidth="1"/>
    <col min="2" max="2" width="9.5" style="22" customWidth="1"/>
    <col min="3" max="4" width="9.5" style="22" bestFit="1" customWidth="1"/>
    <col min="5" max="5" width="13" style="22" customWidth="1"/>
    <col min="6" max="6" width="10.83203125" style="22" bestFit="1" customWidth="1"/>
    <col min="7" max="7" width="11.83203125" style="22" customWidth="1"/>
    <col min="8" max="8" width="10.83203125" style="22" bestFit="1" customWidth="1"/>
    <col min="9" max="9" width="9.33203125" style="22" customWidth="1"/>
    <col min="10" max="10" width="11.83203125" style="22" customWidth="1"/>
    <col min="11" max="16384" width="9.33203125" style="22" customWidth="1"/>
  </cols>
  <sheetData>
    <row r="1" ht="12.75">
      <c r="A1" s="1" t="s">
        <v>0</v>
      </c>
    </row>
    <row r="2" ht="13.5">
      <c r="A2" s="3" t="s">
        <v>22</v>
      </c>
    </row>
    <row r="3" ht="12.75">
      <c r="A3" s="1"/>
    </row>
    <row r="4" ht="12.75">
      <c r="A4" s="1" t="s">
        <v>78</v>
      </c>
    </row>
    <row r="5" ht="12.75">
      <c r="A5" s="1" t="s">
        <v>79</v>
      </c>
    </row>
    <row r="6" ht="12.75">
      <c r="A6" s="1" t="s">
        <v>25</v>
      </c>
    </row>
    <row r="8" spans="2:6" ht="12.75">
      <c r="B8" s="113"/>
      <c r="C8" s="114" t="s">
        <v>80</v>
      </c>
      <c r="D8" s="114"/>
      <c r="E8" s="115"/>
      <c r="F8" s="116"/>
    </row>
    <row r="9" spans="3:4" ht="4.5" customHeight="1">
      <c r="C9" s="35"/>
      <c r="D9" s="35"/>
    </row>
    <row r="10" spans="2:8" ht="12.75">
      <c r="B10" s="35" t="s">
        <v>81</v>
      </c>
      <c r="C10" s="35" t="s">
        <v>82</v>
      </c>
      <c r="D10" s="35" t="s">
        <v>83</v>
      </c>
      <c r="E10" s="35" t="s">
        <v>84</v>
      </c>
      <c r="F10" s="35" t="s">
        <v>85</v>
      </c>
      <c r="G10" s="35" t="s">
        <v>86</v>
      </c>
      <c r="H10" s="35" t="s">
        <v>85</v>
      </c>
    </row>
    <row r="11" spans="2:8" ht="12.75">
      <c r="B11" s="35" t="s">
        <v>83</v>
      </c>
      <c r="C11" s="35" t="s">
        <v>87</v>
      </c>
      <c r="D11" s="35" t="s">
        <v>88</v>
      </c>
      <c r="E11" s="35" t="s">
        <v>158</v>
      </c>
      <c r="F11" s="35"/>
      <c r="G11" s="35" t="s">
        <v>89</v>
      </c>
      <c r="H11" s="35" t="s">
        <v>90</v>
      </c>
    </row>
    <row r="12" spans="2:8" ht="12.75">
      <c r="B12" s="35" t="s">
        <v>11</v>
      </c>
      <c r="C12" s="35" t="s">
        <v>11</v>
      </c>
      <c r="D12" s="35" t="s">
        <v>11</v>
      </c>
      <c r="E12" s="35" t="s">
        <v>11</v>
      </c>
      <c r="F12" s="35" t="s">
        <v>11</v>
      </c>
      <c r="G12" s="35" t="s">
        <v>11</v>
      </c>
      <c r="H12" s="35" t="s">
        <v>11</v>
      </c>
    </row>
    <row r="13" spans="1:8" ht="12.75">
      <c r="A13" s="22" t="s">
        <v>91</v>
      </c>
      <c r="B13" s="35"/>
      <c r="C13" s="35"/>
      <c r="D13" s="35"/>
      <c r="E13" s="35"/>
      <c r="F13" s="35"/>
      <c r="G13" s="35"/>
      <c r="H13" s="35"/>
    </row>
    <row r="14" spans="1:8" ht="12.75">
      <c r="A14" s="117" t="s">
        <v>92</v>
      </c>
      <c r="B14" s="35"/>
      <c r="C14" s="35"/>
      <c r="D14" s="35"/>
      <c r="E14" s="35"/>
      <c r="F14" s="35"/>
      <c r="G14" s="35"/>
      <c r="H14" s="35"/>
    </row>
    <row r="16" spans="1:8" ht="12.75">
      <c r="A16" s="22" t="s">
        <v>146</v>
      </c>
      <c r="B16" s="17">
        <f>139329600/1000</f>
        <v>139329.6</v>
      </c>
      <c r="C16" s="17">
        <f>9008066.87/1000</f>
        <v>9008.066869999999</v>
      </c>
      <c r="D16" s="129">
        <v>2704</v>
      </c>
      <c r="E16" s="17">
        <v>-123499.8</v>
      </c>
      <c r="F16" s="17">
        <f>SUM(B16:E16)</f>
        <v>27541.866870000013</v>
      </c>
      <c r="G16" s="17">
        <v>0</v>
      </c>
      <c r="H16" s="17">
        <f>+F16+G16</f>
        <v>27541.866870000013</v>
      </c>
    </row>
    <row r="17" spans="2:8" ht="12.75">
      <c r="B17" s="17"/>
      <c r="C17" s="17"/>
      <c r="D17" s="129"/>
      <c r="E17" s="17"/>
      <c r="F17" s="17"/>
      <c r="G17" s="17"/>
      <c r="H17" s="17"/>
    </row>
    <row r="18" spans="1:8" ht="12.75">
      <c r="A18" s="22" t="s">
        <v>142</v>
      </c>
      <c r="B18" s="17"/>
      <c r="C18" s="17"/>
      <c r="D18" s="129"/>
      <c r="E18" s="17"/>
      <c r="F18" s="17"/>
      <c r="G18" s="17"/>
      <c r="H18" s="17"/>
    </row>
    <row r="19" spans="1:8" ht="12.75">
      <c r="A19" s="22" t="s">
        <v>144</v>
      </c>
      <c r="B19" s="17">
        <f>(7500*0.5)/1000</f>
        <v>3.75</v>
      </c>
      <c r="C19" s="17">
        <v>0</v>
      </c>
      <c r="D19" s="129">
        <v>0</v>
      </c>
      <c r="E19" s="17">
        <v>0</v>
      </c>
      <c r="F19" s="17">
        <f>SUM(B19:E19)</f>
        <v>3.75</v>
      </c>
      <c r="G19" s="17">
        <v>0</v>
      </c>
      <c r="H19" s="17">
        <f>+F19+G19</f>
        <v>3.75</v>
      </c>
    </row>
    <row r="20" spans="1:8" ht="12.75" hidden="1">
      <c r="A20" s="22" t="s">
        <v>93</v>
      </c>
      <c r="B20" s="17">
        <v>0</v>
      </c>
      <c r="C20" s="17">
        <v>0</v>
      </c>
      <c r="D20" s="17">
        <v>0</v>
      </c>
      <c r="E20" s="17">
        <v>0</v>
      </c>
      <c r="F20" s="17">
        <f>SUM(B20:E20)</f>
        <v>0</v>
      </c>
      <c r="G20" s="17"/>
      <c r="H20" s="17"/>
    </row>
    <row r="21" spans="2:8" ht="12.75" hidden="1">
      <c r="B21" s="17"/>
      <c r="C21" s="17"/>
      <c r="D21" s="17"/>
      <c r="E21" s="17"/>
      <c r="F21" s="17"/>
      <c r="G21" s="17"/>
      <c r="H21" s="17"/>
    </row>
    <row r="22" spans="1:8" ht="12.75" hidden="1">
      <c r="A22" s="22" t="s">
        <v>94</v>
      </c>
      <c r="B22" s="17">
        <v>0</v>
      </c>
      <c r="C22" s="17">
        <v>0</v>
      </c>
      <c r="D22" s="17">
        <v>0</v>
      </c>
      <c r="E22" s="17">
        <v>0</v>
      </c>
      <c r="F22" s="17">
        <f>SUM(B22:E22)</f>
        <v>0</v>
      </c>
      <c r="G22" s="17"/>
      <c r="H22" s="17"/>
    </row>
    <row r="23" spans="2:8" ht="12.75" hidden="1">
      <c r="B23" s="17"/>
      <c r="C23" s="17"/>
      <c r="D23" s="17"/>
      <c r="E23" s="17"/>
      <c r="F23" s="17"/>
      <c r="G23" s="17"/>
      <c r="H23" s="17"/>
    </row>
    <row r="24" spans="2:8" ht="12.75">
      <c r="B24" s="17"/>
      <c r="C24" s="17"/>
      <c r="D24" s="17"/>
      <c r="E24" s="17"/>
      <c r="F24" s="17"/>
      <c r="G24" s="17"/>
      <c r="H24" s="17"/>
    </row>
    <row r="25" spans="1:8" ht="12.75">
      <c r="A25" s="22" t="s">
        <v>154</v>
      </c>
      <c r="B25" s="17">
        <f>(-278666700*0.4)/1000</f>
        <v>-111466.68</v>
      </c>
      <c r="C25" s="22">
        <v>0</v>
      </c>
      <c r="D25" s="17">
        <v>0</v>
      </c>
      <c r="E25" s="17">
        <f>(278666700*0.4)/1000</f>
        <v>111466.68</v>
      </c>
      <c r="F25" s="17">
        <f>SUM(B25:E25)</f>
        <v>0</v>
      </c>
      <c r="G25" s="17">
        <v>0</v>
      </c>
      <c r="H25" s="17">
        <f>+F25+G25</f>
        <v>0</v>
      </c>
    </row>
    <row r="26" spans="2:8" ht="12.75">
      <c r="B26" s="17"/>
      <c r="C26" s="119"/>
      <c r="D26" s="17"/>
      <c r="E26" s="17"/>
      <c r="F26" s="17"/>
      <c r="G26" s="17"/>
      <c r="H26" s="17"/>
    </row>
    <row r="27" spans="1:8" ht="12.75" hidden="1">
      <c r="A27" s="22" t="s">
        <v>95</v>
      </c>
      <c r="B27" s="17">
        <v>0</v>
      </c>
      <c r="C27" s="119">
        <v>0</v>
      </c>
      <c r="D27" s="17">
        <v>0</v>
      </c>
      <c r="E27" s="17">
        <v>0</v>
      </c>
      <c r="F27" s="17">
        <f>SUM(B27:E27)</f>
        <v>0</v>
      </c>
      <c r="G27" s="17"/>
      <c r="H27" s="17"/>
    </row>
    <row r="28" spans="1:8" ht="12.75">
      <c r="A28" s="22" t="s">
        <v>155</v>
      </c>
      <c r="B28" s="17"/>
      <c r="C28" s="17"/>
      <c r="D28" s="17"/>
      <c r="E28" s="17"/>
      <c r="F28" s="17"/>
      <c r="G28" s="17"/>
      <c r="H28" s="17"/>
    </row>
    <row r="29" spans="1:8" ht="12.75">
      <c r="A29" s="22" t="s">
        <v>156</v>
      </c>
      <c r="B29" s="17">
        <v>0</v>
      </c>
      <c r="C29" s="129">
        <f>-9008066.87/1000</f>
        <v>-9008.066869999999</v>
      </c>
      <c r="D29" s="17">
        <v>0</v>
      </c>
      <c r="E29" s="17">
        <f>9008066.87/1000</f>
        <v>9008.066869999999</v>
      </c>
      <c r="F29" s="17">
        <f>SUM(B29:E29)</f>
        <v>0</v>
      </c>
      <c r="G29" s="17">
        <v>0</v>
      </c>
      <c r="H29" s="17">
        <f>+F29+G29</f>
        <v>0</v>
      </c>
    </row>
    <row r="30" spans="2:8" ht="12.75">
      <c r="B30" s="17"/>
      <c r="C30" s="17"/>
      <c r="D30" s="17"/>
      <c r="E30" s="17"/>
      <c r="F30" s="17"/>
      <c r="G30" s="17"/>
      <c r="H30" s="17"/>
    </row>
    <row r="31" spans="1:8" ht="12.75">
      <c r="A31" s="22" t="s">
        <v>143</v>
      </c>
      <c r="B31" s="17"/>
      <c r="C31" s="17"/>
      <c r="D31" s="17"/>
      <c r="E31" s="17"/>
      <c r="F31" s="17"/>
      <c r="G31" s="17"/>
      <c r="H31" s="17"/>
    </row>
    <row r="32" spans="1:8" ht="12.75">
      <c r="A32" s="22" t="s">
        <v>157</v>
      </c>
      <c r="B32" s="17">
        <f>(139333350*0.5)/1000+0.2</f>
        <v>69666.875</v>
      </c>
      <c r="C32" s="17">
        <f>+'[2]CCF'!D32</f>
        <v>0</v>
      </c>
      <c r="D32" s="17">
        <v>0</v>
      </c>
      <c r="E32" s="17">
        <v>0</v>
      </c>
      <c r="F32" s="17">
        <f>SUM(B32:E32)</f>
        <v>69666.875</v>
      </c>
      <c r="G32" s="17">
        <v>0</v>
      </c>
      <c r="H32" s="17">
        <f>+F32+G32</f>
        <v>69666.875</v>
      </c>
    </row>
    <row r="33" spans="2:8" ht="12.75">
      <c r="B33" s="17"/>
      <c r="C33" s="17"/>
      <c r="D33" s="17"/>
      <c r="E33" s="17"/>
      <c r="F33" s="17"/>
      <c r="G33" s="17"/>
      <c r="H33" s="17"/>
    </row>
    <row r="34" spans="1:8" ht="38.25">
      <c r="A34" s="120" t="s">
        <v>96</v>
      </c>
      <c r="B34" s="17">
        <v>0</v>
      </c>
      <c r="C34" s="17">
        <v>0</v>
      </c>
      <c r="D34" s="22">
        <v>0</v>
      </c>
      <c r="E34" s="75">
        <f>+CIS!G42</f>
        <v>4740.23225</v>
      </c>
      <c r="F34" s="17">
        <f>SUM(B34:E34)</f>
        <v>4740.23225</v>
      </c>
      <c r="G34" s="17">
        <f>-CIS!G40</f>
        <v>0</v>
      </c>
      <c r="H34" s="17">
        <f>+F34+G34</f>
        <v>4740.23225</v>
      </c>
    </row>
    <row r="35" spans="2:8" ht="12.75" hidden="1">
      <c r="B35" s="17"/>
      <c r="C35" s="17"/>
      <c r="D35" s="17"/>
      <c r="E35" s="75"/>
      <c r="F35" s="17"/>
      <c r="G35" s="17"/>
      <c r="H35" s="17"/>
    </row>
    <row r="36" spans="1:8" ht="12.75" hidden="1">
      <c r="A36" s="22" t="s">
        <v>97</v>
      </c>
      <c r="B36" s="17">
        <v>0</v>
      </c>
      <c r="C36" s="17">
        <v>0</v>
      </c>
      <c r="D36" s="17">
        <v>0</v>
      </c>
      <c r="E36" s="75">
        <v>0</v>
      </c>
      <c r="F36" s="17">
        <f>SUM(B36:E36)</f>
        <v>0</v>
      </c>
      <c r="G36" s="17">
        <f>-'[1]FTRS adj'!R209/1000</f>
        <v>0</v>
      </c>
      <c r="H36" s="17">
        <f>+F36+G36</f>
        <v>0</v>
      </c>
    </row>
    <row r="37" spans="1:8" ht="12.75" hidden="1">
      <c r="A37" s="106"/>
      <c r="B37" s="17"/>
      <c r="C37" s="17"/>
      <c r="D37" s="17"/>
      <c r="E37" s="75"/>
      <c r="F37" s="17"/>
      <c r="G37" s="17"/>
      <c r="H37" s="17"/>
    </row>
    <row r="38" spans="2:8" ht="12.75">
      <c r="B38" s="17"/>
      <c r="C38" s="17"/>
      <c r="D38" s="17"/>
      <c r="E38" s="17"/>
      <c r="F38" s="17"/>
      <c r="G38" s="17"/>
      <c r="H38" s="17"/>
    </row>
    <row r="39" spans="1:8" ht="13.5" thickBot="1">
      <c r="A39" s="22" t="s">
        <v>98</v>
      </c>
      <c r="B39" s="112">
        <f aca="true" t="shared" si="0" ref="B39:H39">SUM(B16:B38)</f>
        <v>97533.54500000001</v>
      </c>
      <c r="C39" s="112">
        <f t="shared" si="0"/>
        <v>0</v>
      </c>
      <c r="D39" s="112">
        <f t="shared" si="0"/>
        <v>2704</v>
      </c>
      <c r="E39" s="138">
        <f t="shared" si="0"/>
        <v>1715.1791199999889</v>
      </c>
      <c r="F39" s="112">
        <f t="shared" si="0"/>
        <v>101952.72412000001</v>
      </c>
      <c r="G39" s="112">
        <f t="shared" si="0"/>
        <v>0</v>
      </c>
      <c r="H39" s="112">
        <f t="shared" si="0"/>
        <v>101952.72412000001</v>
      </c>
    </row>
    <row r="40" spans="2:8" ht="12.75">
      <c r="B40" s="17"/>
      <c r="C40" s="17"/>
      <c r="D40" s="17"/>
      <c r="E40" s="17"/>
      <c r="F40" s="17"/>
      <c r="G40" s="17"/>
      <c r="H40" s="17"/>
    </row>
    <row r="41" spans="2:8" ht="12.75">
      <c r="B41" s="17"/>
      <c r="C41" s="17"/>
      <c r="D41" s="17"/>
      <c r="E41" s="17"/>
      <c r="F41" s="17"/>
      <c r="G41" s="17"/>
      <c r="H41" s="17"/>
    </row>
    <row r="42" spans="1:8" ht="12.75">
      <c r="A42" s="22" t="s">
        <v>91</v>
      </c>
      <c r="B42" s="35"/>
      <c r="C42" s="35"/>
      <c r="D42" s="35"/>
      <c r="E42" s="35"/>
      <c r="F42" s="35"/>
      <c r="G42" s="35"/>
      <c r="H42" s="35"/>
    </row>
    <row r="43" spans="1:8" ht="12.75">
      <c r="A43" s="117" t="s">
        <v>99</v>
      </c>
      <c r="B43" s="35"/>
      <c r="C43" s="35"/>
      <c r="D43" s="35"/>
      <c r="E43" s="35"/>
      <c r="F43" s="35"/>
      <c r="G43" s="35"/>
      <c r="H43" s="35"/>
    </row>
    <row r="45" spans="1:8" ht="12.75">
      <c r="A45" s="22" t="s">
        <v>147</v>
      </c>
      <c r="B45" s="17">
        <v>139330</v>
      </c>
      <c r="C45" s="17">
        <v>9008</v>
      </c>
      <c r="D45" s="17">
        <v>2900</v>
      </c>
      <c r="E45" s="17">
        <v>-127519</v>
      </c>
      <c r="F45" s="17">
        <f>SUM(B45:E45)</f>
        <v>23719</v>
      </c>
      <c r="G45" s="17">
        <v>566</v>
      </c>
      <c r="H45" s="17">
        <f>+F45+G45</f>
        <v>24285</v>
      </c>
    </row>
    <row r="46" spans="2:8" ht="12.75">
      <c r="B46" s="17"/>
      <c r="C46" s="17"/>
      <c r="D46" s="17"/>
      <c r="E46" s="17"/>
      <c r="F46" s="17"/>
      <c r="G46" s="17"/>
      <c r="H46" s="17"/>
    </row>
    <row r="47" spans="1:8" ht="12.75" hidden="1">
      <c r="A47" s="22" t="s">
        <v>93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/>
      <c r="H47" s="17"/>
    </row>
    <row r="48" spans="2:8" ht="12.75" hidden="1">
      <c r="B48" s="17"/>
      <c r="C48" s="17"/>
      <c r="D48" s="17"/>
      <c r="E48" s="17"/>
      <c r="F48" s="17"/>
      <c r="G48" s="17"/>
      <c r="H48" s="17"/>
    </row>
    <row r="49" spans="1:8" ht="12.75" hidden="1">
      <c r="A49" s="22" t="s">
        <v>94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/>
      <c r="H49" s="17"/>
    </row>
    <row r="50" spans="2:8" ht="12.75" hidden="1">
      <c r="B50" s="17"/>
      <c r="C50" s="119"/>
      <c r="D50" s="17"/>
      <c r="E50" s="17"/>
      <c r="F50" s="17"/>
      <c r="G50" s="17"/>
      <c r="H50" s="17"/>
    </row>
    <row r="51" spans="1:8" ht="12.75" hidden="1">
      <c r="A51" s="22" t="s">
        <v>95</v>
      </c>
      <c r="B51" s="17">
        <v>0</v>
      </c>
      <c r="C51" s="119">
        <v>0</v>
      </c>
      <c r="D51" s="17">
        <v>0</v>
      </c>
      <c r="E51" s="17">
        <v>0</v>
      </c>
      <c r="F51" s="17">
        <v>0</v>
      </c>
      <c r="G51" s="17"/>
      <c r="H51" s="17"/>
    </row>
    <row r="52" spans="2:8" ht="12.75" hidden="1">
      <c r="B52" s="17"/>
      <c r="C52" s="17"/>
      <c r="D52" s="17"/>
      <c r="E52" s="17"/>
      <c r="F52" s="17"/>
      <c r="G52" s="17"/>
      <c r="H52" s="17"/>
    </row>
    <row r="53" spans="1:8" ht="38.25">
      <c r="A53" s="120" t="s">
        <v>96</v>
      </c>
      <c r="B53" s="17">
        <v>0</v>
      </c>
      <c r="C53" s="17">
        <v>0</v>
      </c>
      <c r="D53" s="22">
        <v>0</v>
      </c>
      <c r="E53" s="17">
        <v>2007</v>
      </c>
      <c r="F53" s="17">
        <f>SUM(B53:E53)</f>
        <v>2007</v>
      </c>
      <c r="G53" s="17">
        <v>57</v>
      </c>
      <c r="H53" s="17">
        <f>+F53+G53</f>
        <v>2064</v>
      </c>
    </row>
    <row r="54" spans="2:8" ht="12.75" hidden="1">
      <c r="B54" s="17"/>
      <c r="C54" s="17"/>
      <c r="D54" s="17"/>
      <c r="E54" s="75"/>
      <c r="F54" s="17"/>
      <c r="G54" s="17"/>
      <c r="H54" s="17"/>
    </row>
    <row r="55" spans="1:8" ht="12.75" hidden="1">
      <c r="A55" s="121" t="s">
        <v>97</v>
      </c>
      <c r="B55" s="17">
        <v>0</v>
      </c>
      <c r="C55" s="17">
        <v>0</v>
      </c>
      <c r="D55" s="118">
        <f>-196+196</f>
        <v>0</v>
      </c>
      <c r="E55" s="75">
        <v>0</v>
      </c>
      <c r="F55" s="118">
        <f>-196+196</f>
        <v>0</v>
      </c>
      <c r="G55" s="17">
        <f>-494+494</f>
        <v>0</v>
      </c>
      <c r="H55" s="118">
        <f>-690+690</f>
        <v>0</v>
      </c>
    </row>
    <row r="56" spans="1:8" ht="12.75" hidden="1">
      <c r="A56" s="106"/>
      <c r="B56" s="17"/>
      <c r="C56" s="17"/>
      <c r="D56" s="17"/>
      <c r="E56" s="75"/>
      <c r="F56" s="17"/>
      <c r="G56" s="17"/>
      <c r="H56" s="17"/>
    </row>
    <row r="57" spans="1:8" ht="12.75" hidden="1">
      <c r="A57" s="22" t="s">
        <v>100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/>
      <c r="H57" s="17"/>
    </row>
    <row r="58" spans="2:8" ht="12.75">
      <c r="B58" s="17"/>
      <c r="C58" s="17"/>
      <c r="D58" s="17"/>
      <c r="E58" s="17"/>
      <c r="F58" s="17"/>
      <c r="G58" s="17"/>
      <c r="H58" s="17"/>
    </row>
    <row r="59" spans="1:8" ht="13.5" thickBot="1">
      <c r="A59" s="22" t="s">
        <v>101</v>
      </c>
      <c r="B59" s="112">
        <f aca="true" t="shared" si="1" ref="B59:H59">SUM(B45:B58)</f>
        <v>139330</v>
      </c>
      <c r="C59" s="112">
        <f t="shared" si="1"/>
        <v>9008</v>
      </c>
      <c r="D59" s="112">
        <f t="shared" si="1"/>
        <v>2900</v>
      </c>
      <c r="E59" s="112">
        <f t="shared" si="1"/>
        <v>-125512</v>
      </c>
      <c r="F59" s="112">
        <f t="shared" si="1"/>
        <v>25726</v>
      </c>
      <c r="G59" s="112">
        <f t="shared" si="1"/>
        <v>623</v>
      </c>
      <c r="H59" s="112">
        <f t="shared" si="1"/>
        <v>26349</v>
      </c>
    </row>
    <row r="60" spans="2:8" ht="12.75">
      <c r="B60" s="17"/>
      <c r="C60" s="17"/>
      <c r="D60" s="17"/>
      <c r="E60" s="17"/>
      <c r="F60" s="17"/>
      <c r="G60" s="17"/>
      <c r="H60" s="17"/>
    </row>
    <row r="61" spans="2:8" ht="12.75">
      <c r="B61" s="17"/>
      <c r="C61" s="17"/>
      <c r="D61" s="17"/>
      <c r="E61" s="17"/>
      <c r="F61" s="17"/>
      <c r="G61" s="17"/>
      <c r="H61" s="17"/>
    </row>
    <row r="62" spans="2:8" ht="12.75">
      <c r="B62" s="17"/>
      <c r="C62" s="17"/>
      <c r="D62" s="17"/>
      <c r="E62" s="17"/>
      <c r="F62" s="17"/>
      <c r="G62" s="17"/>
      <c r="H62" s="17"/>
    </row>
    <row r="63" spans="2:8" ht="12.75">
      <c r="B63" s="17"/>
      <c r="C63" s="17"/>
      <c r="D63" s="17"/>
      <c r="E63" s="17"/>
      <c r="F63" s="17"/>
      <c r="G63" s="17"/>
      <c r="H63" s="17"/>
    </row>
    <row r="64" spans="2:8" ht="12.75">
      <c r="B64" s="17"/>
      <c r="C64" s="17"/>
      <c r="D64" s="17"/>
      <c r="E64" s="17"/>
      <c r="F64" s="17"/>
      <c r="G64" s="17"/>
      <c r="H64" s="17"/>
    </row>
    <row r="65" spans="2:8" ht="12.75">
      <c r="B65" s="17"/>
      <c r="C65" s="17"/>
      <c r="D65" s="17"/>
      <c r="E65" s="17"/>
      <c r="F65" s="17"/>
      <c r="G65" s="17"/>
      <c r="H65" s="17"/>
    </row>
    <row r="66" spans="1:8" ht="12.75">
      <c r="A66" s="104" t="s">
        <v>102</v>
      </c>
      <c r="B66" s="17"/>
      <c r="C66" s="17"/>
      <c r="D66" s="17"/>
      <c r="E66" s="17"/>
      <c r="F66" s="17"/>
      <c r="G66" s="17"/>
      <c r="H66" s="17"/>
    </row>
    <row r="67" spans="1:8" ht="12.75">
      <c r="A67" s="104" t="str">
        <f>CBS!A44</f>
        <v>  with the Annual Financial Report for the year ended 30 June 2007)</v>
      </c>
      <c r="B67" s="17"/>
      <c r="C67" s="17"/>
      <c r="D67" s="17"/>
      <c r="E67" s="17"/>
      <c r="F67" s="17"/>
      <c r="G67" s="17"/>
      <c r="H67" s="17"/>
    </row>
    <row r="78" ht="12.75" hidden="1"/>
    <row r="79" ht="12.75" hidden="1"/>
    <row r="80" ht="12.75" hidden="1"/>
    <row r="81" ht="12.75" hidden="1"/>
    <row r="82" ht="12.75" hidden="1"/>
    <row r="83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7" ht="12.75" hidden="1"/>
    <row r="108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5" ht="12.75" hidden="1"/>
    <row r="126" ht="12.75" hidden="1"/>
    <row r="127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5" ht="12.75" hidden="1"/>
    <row r="146" ht="12.75" hidden="1"/>
    <row r="147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5" ht="12.75" hidden="1"/>
    <row r="186" ht="12.75" hidden="1"/>
  </sheetData>
  <printOptions horizontalCentered="1"/>
  <pageMargins left="0.75" right="0.75" top="1" bottom="1" header="0.5" footer="0.5"/>
  <pageSetup fitToHeight="1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SheetLayoutView="100" workbookViewId="0" topLeftCell="A4">
      <pane xSplit="3" ySplit="7" topLeftCell="D17" activePane="bottomRight" state="frozen"/>
      <selection pane="topLeft" activeCell="C43" sqref="C43"/>
      <selection pane="topRight" activeCell="C43" sqref="C43"/>
      <selection pane="bottomLeft" activeCell="C43" sqref="C43"/>
      <selection pane="bottomRight" activeCell="C8" sqref="C8"/>
    </sheetView>
  </sheetViews>
  <sheetFormatPr defaultColWidth="9.33203125" defaultRowHeight="12.75"/>
  <cols>
    <col min="1" max="1" width="3.33203125" style="22" customWidth="1"/>
    <col min="2" max="2" width="2.33203125" style="22" customWidth="1"/>
    <col min="3" max="3" width="48.33203125" style="22" customWidth="1"/>
    <col min="4" max="4" width="12.66015625" style="17" customWidth="1"/>
    <col min="5" max="5" width="2.66015625" style="69" customWidth="1"/>
    <col min="6" max="6" width="12.66015625" style="69" customWidth="1"/>
    <col min="7" max="7" width="10.66015625" style="69" customWidth="1"/>
    <col min="8" max="8" width="12.66015625" style="17" customWidth="1"/>
    <col min="9" max="9" width="15.33203125" style="72" customWidth="1"/>
    <col min="10" max="11" width="12.66015625" style="17" customWidth="1"/>
    <col min="12" max="16384" width="9" style="22" customWidth="1"/>
  </cols>
  <sheetData>
    <row r="1" spans="1:9" ht="12.75">
      <c r="A1" s="1" t="s">
        <v>0</v>
      </c>
      <c r="I1" s="28"/>
    </row>
    <row r="2" spans="1:9" ht="13.5">
      <c r="A2" s="3" t="s">
        <v>22</v>
      </c>
      <c r="I2" s="28"/>
    </row>
    <row r="3" spans="1:9" ht="12.75">
      <c r="A3" s="1"/>
      <c r="I3" s="28"/>
    </row>
    <row r="4" spans="1:9" ht="12.75">
      <c r="A4" s="1" t="s">
        <v>103</v>
      </c>
      <c r="I4" s="28"/>
    </row>
    <row r="5" spans="1:9" ht="12.75">
      <c r="A5" s="1" t="s">
        <v>24</v>
      </c>
      <c r="I5" s="28"/>
    </row>
    <row r="6" spans="1:9" ht="12.75">
      <c r="A6" s="1" t="s">
        <v>25</v>
      </c>
      <c r="F6" s="70"/>
      <c r="I6" s="28"/>
    </row>
    <row r="7" spans="4:9" ht="12.75">
      <c r="D7" s="122" t="s">
        <v>104</v>
      </c>
      <c r="E7" s="123"/>
      <c r="F7" s="122" t="str">
        <f>D7</f>
        <v>6 months</v>
      </c>
      <c r="G7" s="123"/>
      <c r="I7" s="28"/>
    </row>
    <row r="8" spans="1:9" ht="12.75">
      <c r="A8" s="1"/>
      <c r="D8" s="122" t="s">
        <v>105</v>
      </c>
      <c r="E8" s="123"/>
      <c r="F8" s="122" t="s">
        <v>105</v>
      </c>
      <c r="G8" s="123"/>
      <c r="I8" s="28"/>
    </row>
    <row r="9" spans="4:9" ht="12.75">
      <c r="D9" s="124">
        <f>CIS!C12</f>
        <v>39447</v>
      </c>
      <c r="F9" s="124">
        <v>39082</v>
      </c>
      <c r="I9" s="28"/>
    </row>
    <row r="10" spans="4:9" ht="12.75">
      <c r="D10" s="122" t="s">
        <v>106</v>
      </c>
      <c r="E10" s="123"/>
      <c r="F10" s="122" t="s">
        <v>106</v>
      </c>
      <c r="G10" s="123"/>
      <c r="I10" s="28"/>
    </row>
    <row r="11" spans="1:9" ht="12.75">
      <c r="A11" s="1" t="s">
        <v>107</v>
      </c>
      <c r="I11" s="28"/>
    </row>
    <row r="12" spans="2:9" ht="12.75">
      <c r="B12" s="22" t="s">
        <v>136</v>
      </c>
      <c r="D12" s="17">
        <v>4740</v>
      </c>
      <c r="F12" s="17">
        <v>2124</v>
      </c>
      <c r="I12" s="28"/>
    </row>
    <row r="13" spans="2:9" ht="12.75">
      <c r="B13" s="22" t="s">
        <v>108</v>
      </c>
      <c r="F13" s="17"/>
      <c r="I13" s="28"/>
    </row>
    <row r="14" spans="3:9" ht="12.75">
      <c r="C14" s="22" t="s">
        <v>109</v>
      </c>
      <c r="D14" s="17">
        <v>139</v>
      </c>
      <c r="F14" s="17">
        <v>177</v>
      </c>
      <c r="I14" s="28"/>
    </row>
    <row r="15" spans="3:9" ht="12.75">
      <c r="C15" s="22" t="s">
        <v>149</v>
      </c>
      <c r="D15" s="17">
        <v>-6033</v>
      </c>
      <c r="F15" s="17">
        <v>-544</v>
      </c>
      <c r="I15" s="28"/>
    </row>
    <row r="16" spans="3:9" ht="12.75">
      <c r="C16" s="22" t="s">
        <v>110</v>
      </c>
      <c r="D16" s="57">
        <v>85</v>
      </c>
      <c r="F16" s="57">
        <v>-2548</v>
      </c>
      <c r="I16" s="28"/>
    </row>
    <row r="17" spans="2:9" ht="12.75">
      <c r="B17" s="22" t="s">
        <v>141</v>
      </c>
      <c r="D17" s="17">
        <f>SUM(D12:D16)</f>
        <v>-1069</v>
      </c>
      <c r="F17" s="17">
        <f>SUM(F12:F16)</f>
        <v>-791</v>
      </c>
      <c r="I17" s="28"/>
    </row>
    <row r="18" spans="3:9" ht="12.75">
      <c r="C18" s="22" t="s">
        <v>111</v>
      </c>
      <c r="D18" s="75">
        <v>-7290</v>
      </c>
      <c r="F18" s="17">
        <v>-1445</v>
      </c>
      <c r="I18" s="28"/>
    </row>
    <row r="19" spans="3:9" ht="12.75">
      <c r="C19" s="22" t="s">
        <v>112</v>
      </c>
      <c r="D19" s="57">
        <v>18645</v>
      </c>
      <c r="F19" s="57">
        <v>415</v>
      </c>
      <c r="I19" s="28"/>
    </row>
    <row r="20" spans="2:9" ht="12.75">
      <c r="B20" s="22" t="s">
        <v>150</v>
      </c>
      <c r="D20" s="17">
        <f>SUM(D17:D19)</f>
        <v>10286</v>
      </c>
      <c r="F20" s="17">
        <f>SUM(F17:F19)</f>
        <v>-1821</v>
      </c>
      <c r="I20" s="28"/>
    </row>
    <row r="21" spans="3:9" ht="12.75">
      <c r="C21" s="22" t="s">
        <v>113</v>
      </c>
      <c r="D21" s="17">
        <v>145</v>
      </c>
      <c r="F21" s="17">
        <v>147</v>
      </c>
      <c r="I21" s="28"/>
    </row>
    <row r="22" spans="3:9" ht="12.75">
      <c r="C22" s="22" t="s">
        <v>114</v>
      </c>
      <c r="D22" s="17">
        <v>-230</v>
      </c>
      <c r="F22" s="17">
        <v>0</v>
      </c>
      <c r="I22" s="28"/>
    </row>
    <row r="23" spans="3:9" ht="12.75">
      <c r="C23" s="22" t="s">
        <v>140</v>
      </c>
      <c r="D23" s="17">
        <v>-60</v>
      </c>
      <c r="F23" s="17">
        <v>-3</v>
      </c>
      <c r="I23" s="28"/>
    </row>
    <row r="24" spans="2:9" ht="12.75">
      <c r="B24" s="22" t="s">
        <v>151</v>
      </c>
      <c r="D24" s="110">
        <f>SUM(D20:D23)</f>
        <v>10141</v>
      </c>
      <c r="F24" s="110">
        <f>SUM(F20:F23)</f>
        <v>-1677</v>
      </c>
      <c r="I24" s="28"/>
    </row>
    <row r="25" ht="12.75">
      <c r="I25" s="28"/>
    </row>
    <row r="26" spans="1:9" ht="12.75">
      <c r="A26" s="1" t="s">
        <v>115</v>
      </c>
      <c r="I26" s="28"/>
    </row>
    <row r="27" spans="1:9" ht="12.75">
      <c r="A27" s="1"/>
      <c r="B27" s="22" t="s">
        <v>116</v>
      </c>
      <c r="D27" s="125"/>
      <c r="F27" s="75"/>
      <c r="I27" s="28"/>
    </row>
    <row r="28" spans="1:9" ht="12.75">
      <c r="A28" s="1"/>
      <c r="C28" s="22" t="s">
        <v>117</v>
      </c>
      <c r="D28" s="75">
        <v>0</v>
      </c>
      <c r="F28" s="17">
        <v>6213</v>
      </c>
      <c r="I28" s="28"/>
    </row>
    <row r="29" spans="1:9" ht="12.75">
      <c r="A29" s="1"/>
      <c r="C29" s="22" t="s">
        <v>118</v>
      </c>
      <c r="D29" s="75">
        <v>0</v>
      </c>
      <c r="F29" s="17">
        <v>346</v>
      </c>
      <c r="I29" s="28"/>
    </row>
    <row r="30" spans="2:9" ht="12.75">
      <c r="B30" s="22" t="s">
        <v>119</v>
      </c>
      <c r="D30" s="130">
        <f>-88742</f>
        <v>-88742</v>
      </c>
      <c r="F30" s="17">
        <v>-166.1094</v>
      </c>
      <c r="I30" s="28"/>
    </row>
    <row r="31" spans="2:9" ht="12.75" hidden="1">
      <c r="B31" t="s">
        <v>120</v>
      </c>
      <c r="D31" s="130">
        <v>0</v>
      </c>
      <c r="I31" s="28"/>
    </row>
    <row r="32" spans="2:9" ht="12.75">
      <c r="B32" s="22" t="s">
        <v>152</v>
      </c>
      <c r="D32" s="110">
        <f>SUM(D27:D31)</f>
        <v>-88742</v>
      </c>
      <c r="F32" s="110">
        <f>SUM(F27:F31)</f>
        <v>6392.8906</v>
      </c>
      <c r="I32" s="28"/>
    </row>
    <row r="33" ht="12.75">
      <c r="I33" s="28"/>
    </row>
    <row r="34" spans="1:9" ht="12.75">
      <c r="A34" s="1" t="s">
        <v>121</v>
      </c>
      <c r="I34" s="28"/>
    </row>
    <row r="35" spans="1:9" ht="12.75" hidden="1">
      <c r="A35" s="1"/>
      <c r="B35" s="22" t="s">
        <v>100</v>
      </c>
      <c r="D35" s="17">
        <f>+'[1]8-FCWH CF'!F60</f>
        <v>0</v>
      </c>
      <c r="F35" s="58">
        <v>0</v>
      </c>
      <c r="I35" s="28"/>
    </row>
    <row r="36" spans="1:9" ht="12.75">
      <c r="A36" s="1"/>
      <c r="B36" s="22" t="s">
        <v>145</v>
      </c>
      <c r="D36" s="17">
        <v>4</v>
      </c>
      <c r="F36" s="58"/>
      <c r="I36" s="28"/>
    </row>
    <row r="37" spans="1:9" ht="12.75">
      <c r="A37" s="1"/>
      <c r="B37" s="22" t="s">
        <v>122</v>
      </c>
      <c r="D37" s="17">
        <v>69667</v>
      </c>
      <c r="F37" s="137">
        <v>0</v>
      </c>
      <c r="I37" s="28"/>
    </row>
    <row r="38" spans="2:9" ht="12.75">
      <c r="B38" s="22" t="s">
        <v>159</v>
      </c>
      <c r="D38" s="69">
        <v>61400</v>
      </c>
      <c r="F38" s="137">
        <v>0</v>
      </c>
      <c r="I38" s="28"/>
    </row>
    <row r="39" spans="2:9" ht="12.75" hidden="1">
      <c r="B39" s="22" t="s">
        <v>124</v>
      </c>
      <c r="D39" s="69">
        <v>0</v>
      </c>
      <c r="F39" s="58">
        <v>0</v>
      </c>
      <c r="I39" s="28"/>
    </row>
    <row r="40" spans="2:9" ht="12.75">
      <c r="B40" s="22" t="s">
        <v>153</v>
      </c>
      <c r="D40" s="110">
        <f>SUM(D35:D39)</f>
        <v>131071</v>
      </c>
      <c r="F40" s="110">
        <f>SUM(F35:F39)</f>
        <v>0</v>
      </c>
      <c r="I40" s="28"/>
    </row>
    <row r="41" ht="12.75">
      <c r="I41" s="28"/>
    </row>
    <row r="42" spans="1:9" ht="12.75">
      <c r="A42" s="1" t="s">
        <v>125</v>
      </c>
      <c r="D42" s="17">
        <f>+D24+D32+D40</f>
        <v>52470</v>
      </c>
      <c r="F42" s="17">
        <f>+F24+F32+F40</f>
        <v>4715.8906</v>
      </c>
      <c r="I42" s="28"/>
    </row>
    <row r="43" spans="6:9" ht="12.75">
      <c r="F43" s="126"/>
      <c r="I43" s="28"/>
    </row>
    <row r="44" spans="1:9" ht="12.75">
      <c r="A44" s="1" t="s">
        <v>126</v>
      </c>
      <c r="D44" s="17">
        <v>6840</v>
      </c>
      <c r="F44" s="137">
        <v>11307</v>
      </c>
      <c r="I44" s="28"/>
    </row>
    <row r="45" ht="12.75">
      <c r="I45" s="28"/>
    </row>
    <row r="46" spans="1:9" ht="13.5" thickBot="1">
      <c r="A46" s="1" t="s">
        <v>127</v>
      </c>
      <c r="D46" s="112">
        <f>+D42+D44</f>
        <v>59310</v>
      </c>
      <c r="F46" s="82">
        <f>+F42+F44</f>
        <v>16022.890599999999</v>
      </c>
      <c r="I46" s="28"/>
    </row>
    <row r="47" ht="12.75">
      <c r="I47" s="28"/>
    </row>
    <row r="48" spans="1:9" ht="12.75">
      <c r="A48" s="1" t="s">
        <v>128</v>
      </c>
      <c r="I48" s="28"/>
    </row>
    <row r="49" spans="2:9" ht="12.75">
      <c r="B49" s="22" t="s">
        <v>68</v>
      </c>
      <c r="D49" s="17">
        <v>6525</v>
      </c>
      <c r="F49" s="17">
        <v>14795</v>
      </c>
      <c r="I49" s="28"/>
    </row>
    <row r="50" spans="2:9" ht="12.75">
      <c r="B50" s="22" t="s">
        <v>69</v>
      </c>
      <c r="D50" s="17">
        <v>52785</v>
      </c>
      <c r="F50" s="17">
        <v>1228</v>
      </c>
      <c r="I50" s="28"/>
    </row>
    <row r="51" spans="2:9" ht="12.75" hidden="1">
      <c r="B51" s="22" t="s">
        <v>129</v>
      </c>
      <c r="D51" s="17">
        <f>+'[1]8-FCWH CF'!F76</f>
        <v>0</v>
      </c>
      <c r="F51" s="127">
        <v>0</v>
      </c>
      <c r="I51" s="28"/>
    </row>
    <row r="52" spans="4:9" ht="13.5" thickBot="1">
      <c r="D52" s="112">
        <f>SUM(D49:D51)</f>
        <v>59310</v>
      </c>
      <c r="F52" s="112">
        <f>SUM(F49:F51)</f>
        <v>16023</v>
      </c>
      <c r="I52" s="28"/>
    </row>
    <row r="53" spans="4:9" ht="12.75">
      <c r="D53" s="109"/>
      <c r="E53" s="128"/>
      <c r="F53" s="109"/>
      <c r="I53" s="28"/>
    </row>
    <row r="54" ht="12.75">
      <c r="I54" s="28"/>
    </row>
    <row r="55" spans="1:9" ht="12.75">
      <c r="A55" s="104" t="s">
        <v>130</v>
      </c>
      <c r="I55" s="28"/>
    </row>
    <row r="56" spans="1:9" ht="12.75">
      <c r="A56" s="104" t="str">
        <f>CIS!A51</f>
        <v>  with the Annual Financial Report for the year ended 30 June 2007)</v>
      </c>
      <c r="I56" s="28"/>
    </row>
  </sheetData>
  <printOptions horizontalCentered="1"/>
  <pageMargins left="0.5511811023622047" right="0.5511811023622047" top="0.984251968503937" bottom="0.8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2008-02-20T07:20:28Z</cp:lastPrinted>
  <dcterms:created xsi:type="dcterms:W3CDTF">2008-01-31T02:15:38Z</dcterms:created>
  <dcterms:modified xsi:type="dcterms:W3CDTF">2008-02-21T03:48:03Z</dcterms:modified>
  <cp:category/>
  <cp:version/>
  <cp:contentType/>
  <cp:contentStatus/>
</cp:coreProperties>
</file>