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690" windowWidth="15300" windowHeight="5190" activeTab="4"/>
  </bookViews>
  <sheets>
    <sheet name="kfi" sheetId="1" r:id="rId1"/>
    <sheet name="CIS" sheetId="2" r:id="rId2"/>
    <sheet name="CBS" sheetId="3" r:id="rId3"/>
    <sheet name="CCIE" sheetId="4" r:id="rId4"/>
    <sheet name="CCF" sheetId="5" r:id="rId5"/>
  </sheets>
  <externalReferences>
    <externalReference r:id="rId8"/>
    <externalReference r:id="rId9"/>
  </externalReferences>
  <definedNames>
    <definedName name="_xlnm.Print_Area" localSheetId="2">'CBS'!$A$1:$E$46</definedName>
    <definedName name="_xlnm.Print_Area" localSheetId="4">'CCF'!$A$1:$F$57</definedName>
    <definedName name="_xlnm.Print_Area" localSheetId="3">'CCIE'!$A$4:$H$60</definedName>
    <definedName name="_xlnm.Print_Area" localSheetId="1">'CIS'!$A$1:$J$50</definedName>
    <definedName name="_xlnm.Print_Area" localSheetId="0">'kfi'!$A$1:$G$45</definedName>
  </definedNames>
  <calcPr fullCalcOnLoad="1"/>
</workbook>
</file>

<file path=xl/sharedStrings.xml><?xml version="1.0" encoding="utf-8"?>
<sst xmlns="http://schemas.openxmlformats.org/spreadsheetml/2006/main" count="246" uniqueCount="158">
  <si>
    <t>FCW HOLDINGS BERHAD</t>
  </si>
  <si>
    <t>(Company No. : 3116 K )</t>
  </si>
  <si>
    <t>Summary of Key Financial Information for the period ended 30 SEP 2007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</si>
  <si>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</si>
  <si>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</si>
  <si>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</si>
  <si>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</si>
  <si>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</si>
  <si>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</si>
  <si>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30/09/2007</t>
  </si>
  <si>
    <t>30/09/2006</t>
  </si>
  <si>
    <t>RM'000</t>
  </si>
  <si>
    <t>Revenue</t>
  </si>
  <si>
    <t>Profit/(Loss) before tax</t>
  </si>
  <si>
    <t>Profit/(Loss) for the period</t>
  </si>
  <si>
    <t xml:space="preserve">Profit/(loss) attributable to the ordinary equity holders of the parent </t>
  </si>
  <si>
    <t>Basic earnings/(loss) per share (sen)</t>
  </si>
  <si>
    <t>Proposed/Declared dividend per share (sen)</t>
  </si>
  <si>
    <t>As At End Of Current Quarter</t>
  </si>
  <si>
    <t>As At Preceding Financial Year End</t>
  </si>
  <si>
    <t>Net  assets per share attributable to ordinary equity holders of the parent (RM)</t>
  </si>
  <si>
    <t xml:space="preserve"> </t>
  </si>
  <si>
    <t>ADDITIONAL INFORMATION</t>
  </si>
  <si>
    <t>Gross interest income</t>
  </si>
  <si>
    <t>Gross interest expense</t>
  </si>
  <si>
    <t>(Company No. : 3116 K)</t>
  </si>
  <si>
    <t>CONDENSED CONSOLIDATED INCOME STATEMENTS</t>
  </si>
  <si>
    <t>FOR THE QUARTER ENDED 30 SEP 2007</t>
  </si>
  <si>
    <t>(Unaudited)</t>
  </si>
  <si>
    <t>Q1'07</t>
  </si>
  <si>
    <t>Q2'07</t>
  </si>
  <si>
    <t>Q3'07</t>
  </si>
  <si>
    <t>Q3 Vs Q1</t>
  </si>
  <si>
    <t>Q3 Vs Q2</t>
  </si>
  <si>
    <t>FY 2007/08</t>
  </si>
  <si>
    <t>FY 2006/07</t>
  </si>
  <si>
    <t>Current</t>
  </si>
  <si>
    <t>Comparative</t>
  </si>
  <si>
    <t>Quarter</t>
  </si>
  <si>
    <t>3 Months</t>
  </si>
  <si>
    <t>Ended</t>
  </si>
  <si>
    <t>Cumulative</t>
  </si>
  <si>
    <t>To Date</t>
  </si>
  <si>
    <t>Cost of Sales</t>
  </si>
  <si>
    <t>Operating Expenses</t>
  </si>
  <si>
    <t>Other Operating Income</t>
  </si>
  <si>
    <t>Share Of Results In Associates</t>
  </si>
  <si>
    <t>Profit / (Loss) Before Tax</t>
  </si>
  <si>
    <t>Taxation</t>
  </si>
  <si>
    <t>Profit / (Loss) For The Period</t>
  </si>
  <si>
    <t>Attributable to:</t>
  </si>
  <si>
    <t>Equity holders of the Company</t>
  </si>
  <si>
    <t>Minority Interest</t>
  </si>
  <si>
    <t>Net Profit / (Loss) For The Period</t>
  </si>
  <si>
    <t xml:space="preserve">EPS (sen)  </t>
  </si>
  <si>
    <t>- Basic</t>
  </si>
  <si>
    <t xml:space="preserve">                   </t>
  </si>
  <si>
    <t>- Diluted</t>
  </si>
  <si>
    <t>N/A</t>
  </si>
  <si>
    <t>(The Condensed Consolidated Income Statement should be read in conjunction</t>
  </si>
  <si>
    <t xml:space="preserve">  with the Annual Financial Report for the year ended 30 June 2007)</t>
  </si>
  <si>
    <t xml:space="preserve">Quarter </t>
  </si>
  <si>
    <t>Year</t>
  </si>
  <si>
    <t xml:space="preserve">As At </t>
  </si>
  <si>
    <t>As At</t>
  </si>
  <si>
    <t>30 Sept</t>
  </si>
  <si>
    <t>30th June</t>
  </si>
  <si>
    <t>2007</t>
  </si>
  <si>
    <t>(Audited)</t>
  </si>
  <si>
    <t>Property, Plant and Equipment</t>
  </si>
  <si>
    <t>Investments In Associates</t>
  </si>
  <si>
    <t>Current Assets</t>
  </si>
  <si>
    <t xml:space="preserve">Inventories </t>
  </si>
  <si>
    <t>Receivables</t>
  </si>
  <si>
    <t>Cash and bank balances</t>
  </si>
  <si>
    <t>Current Liabilities</t>
  </si>
  <si>
    <t>Payables</t>
  </si>
  <si>
    <t>Share Capital</t>
  </si>
  <si>
    <t>Reserves</t>
  </si>
  <si>
    <t>Shareholders' Equity</t>
  </si>
  <si>
    <t xml:space="preserve">Net Asset per Share attributable to ordinary equity holders </t>
  </si>
  <si>
    <t>of the parent - RM</t>
  </si>
  <si>
    <t>CONDENSED CONSOLIDATED STATEMENT OF CHANGES IN EQUITY</t>
  </si>
  <si>
    <t>FOR THE PERIOD ENDED 30 SEP 2007</t>
  </si>
  <si>
    <t>Attributable to Shareholders of the Company</t>
  </si>
  <si>
    <t xml:space="preserve">Share </t>
  </si>
  <si>
    <t>Share</t>
  </si>
  <si>
    <t>Capital</t>
  </si>
  <si>
    <t xml:space="preserve">Accumulated </t>
  </si>
  <si>
    <t>Total</t>
  </si>
  <si>
    <t>Minority</t>
  </si>
  <si>
    <t>Premium</t>
  </si>
  <si>
    <t>Reserve</t>
  </si>
  <si>
    <t>Interest</t>
  </si>
  <si>
    <t>Equity</t>
  </si>
  <si>
    <t>Period ended</t>
  </si>
  <si>
    <t>30th Sept 2007</t>
  </si>
  <si>
    <t>At 1 July 2007</t>
  </si>
  <si>
    <t>Rights issue</t>
  </si>
  <si>
    <t>Capitalization for rights issue</t>
  </si>
  <si>
    <t>Reversal of surplus revaluation by an associate</t>
  </si>
  <si>
    <t>Disposal of subsidiary</t>
  </si>
  <si>
    <t>Rights issue expenses</t>
  </si>
  <si>
    <t>At 30th Sept 2007</t>
  </si>
  <si>
    <t>30th Sept 2006</t>
  </si>
  <si>
    <t>At 1 July 2006</t>
  </si>
  <si>
    <t>At 30th Sept 2006</t>
  </si>
  <si>
    <t>(The Condensed Consolidated Statement Of Changes In Equity should be read in conjunction</t>
  </si>
  <si>
    <t>CONDENSED CONSOLIDATED CASH FLOW STATEMENT</t>
  </si>
  <si>
    <t>3 months</t>
  </si>
  <si>
    <t>ended</t>
  </si>
  <si>
    <t>30 Sep 2007</t>
  </si>
  <si>
    <t>30 Sept 2006</t>
  </si>
  <si>
    <t>RM' 000</t>
  </si>
  <si>
    <t>CASH FLOW FROM OPERATING ACTIVITIES</t>
  </si>
  <si>
    <t>Adjustments for:</t>
  </si>
  <si>
    <t>Non-cash items</t>
  </si>
  <si>
    <t>Share of results in associated companies</t>
  </si>
  <si>
    <t>Non-operating items</t>
  </si>
  <si>
    <t>Net changes in current assets</t>
  </si>
  <si>
    <t>Net changes in current liabilities</t>
  </si>
  <si>
    <t>Interest income received</t>
  </si>
  <si>
    <t>Interest expense paid</t>
  </si>
  <si>
    <t>CASH FLOW FROM INVESTING ACTIVITIES</t>
  </si>
  <si>
    <t>Proceeds from disposal of :</t>
  </si>
  <si>
    <t>property, plant and equipment</t>
  </si>
  <si>
    <t>investment in associate</t>
  </si>
  <si>
    <t>investment in subsidiary</t>
  </si>
  <si>
    <t>Net cash outflow from disposal of subsidiary</t>
  </si>
  <si>
    <t>Purchase of property, plant and equipment</t>
  </si>
  <si>
    <t>Proceeds from disposal of unquoted shares</t>
  </si>
  <si>
    <t>CASH FLOW FROM FINANCING ACTIVITIES</t>
  </si>
  <si>
    <t>Proceeds from rights issue</t>
  </si>
  <si>
    <t>Short-term borrowings</t>
  </si>
  <si>
    <t>Dividend paid to minorities</t>
  </si>
  <si>
    <t>NET CHANGES IN CASH AND CASH EQUIVALENTS</t>
  </si>
  <si>
    <t>CASH AND CASH EQUIVALENTS AT BEGINNING OF PERIOD</t>
  </si>
  <si>
    <t>CASH AND CASH EQUIVALENTS AT END OF PERIOD</t>
  </si>
  <si>
    <t>CASH AND CASH EQUIVALENTS COMPRISE</t>
  </si>
  <si>
    <t>Bank Overdraft</t>
  </si>
  <si>
    <t>(The Condensed Consolidated Cash Flow Statement should be read in conjunction</t>
  </si>
  <si>
    <t>(The Condensed Consolidated Balance Sheet should be read in conjunction</t>
  </si>
  <si>
    <t>Investment Property</t>
  </si>
  <si>
    <t>Other Investments</t>
  </si>
  <si>
    <t xml:space="preserve">Deposits with licensed banks </t>
  </si>
  <si>
    <t>Net Current Assets</t>
  </si>
  <si>
    <t>Net profit for the period, representing total recognised income and expenses for the period</t>
  </si>
  <si>
    <t>Net loss for the period, representing total recognised income and expenses for the period</t>
  </si>
  <si>
    <t>Losses</t>
  </si>
  <si>
    <t>Profit / (Loss) before tax</t>
  </si>
  <si>
    <t>Operating loss before working capital changes</t>
  </si>
  <si>
    <t>Net cash flow generated from / (used in) investing activities</t>
  </si>
  <si>
    <t>Deposits with licensed banks</t>
  </si>
  <si>
    <t>Gross Profit</t>
  </si>
  <si>
    <t>Tax paid</t>
  </si>
  <si>
    <t>CONDENSED BALANCE SHEET AS AT 30 SEP 2007</t>
  </si>
  <si>
    <t>Cash generated from / (used in) operations</t>
  </si>
  <si>
    <t>Net cash flow generated from / (used in) operating activities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</si>
</sst>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_);\(&quot;RM&quot;\ #,##0\)"/>
    <numFmt numFmtId="165" formatCode="&quot;RM&quot;\ #,##0_);[Red]\(&quot;RM&quot;\ #,##0\)"/>
    <numFmt numFmtId="166" formatCode="&quot;RM&quot;\ #,##0.00_);\(&quot;RM&quot;\ #,##0.00\)"/>
    <numFmt numFmtId="167" formatCode="&quot;RM&quot;\ #,##0.00_);[Red]\(&quot;RM&quot;\ #,##0.00\)"/>
    <numFmt numFmtId="168" formatCode="_(&quot;RM&quot;\ * #,##0_);_(&quot;RM&quot;\ * \(#,##0\);_(&quot;RM&quot;\ * &quot;-&quot;_);_(@_)"/>
    <numFmt numFmtId="169" formatCode="_(&quot;RM&quot;\ * #,##0.00_);_(&quot;RM&quot;\ * \(#,##0.00\);_(&quot;RM&quot;\ * &quot;-&quot;??_);_(@_)"/>
    <numFmt numFmtId="170" formatCode="_-* #,##0.00_-;\-* #,##0.00_-;_-* &quot;-&quot;??_-;_-@_-"/>
    <numFmt numFmtId="171" formatCode="_(* #,##0_);_(* \(#,##0\);_(* &quot;-&quot;??_);_(@_)"/>
    <numFmt numFmtId="172" formatCode="_(* #,##0.000_);_(* \(#,##0.000\);_(* &quot;-&quot;??_);_(@_)"/>
    <numFmt numFmtId="173" formatCode="_-* #,##0_-;\-* #,##0_-;_-* &quot;-&quot;??_-;_-@_-"/>
    <numFmt numFmtId="174" formatCode="#,##0.0_);\(#,##0.0\)"/>
    <numFmt numFmtId="175" formatCode="#,##0.000_);\(#,##0.000\)"/>
    <numFmt numFmtId="176" formatCode="_(* #,##0.0_);_(* \(#,##0.0\);_(* &quot;-&quot;??_);_(@_)"/>
    <numFmt numFmtId="177" formatCode="[$-409]dddd\,\ mmmm\ dd\,\ yyyy"/>
    <numFmt numFmtId="178" formatCode="[$-409]mmm\-yy;@"/>
    <numFmt numFmtId="179" formatCode="0.0%"/>
    <numFmt numFmtId="180" formatCode="#,##0.0000_);\(#,##0.0000\)"/>
    <numFmt numFmtId="181" formatCode="#,##0.00000_);\(#,##0.00000\)"/>
    <numFmt numFmtId="182" formatCode="_(* #,##0.0000_);_(* \(#,##0.0000\);_(* &quot;-&quot;_);_(@_)"/>
    <numFmt numFmtId="183" formatCode="[$-409]d\-mmm\-yy;@"/>
    <numFmt numFmtId="184" formatCode="[$-409]h:mm:ss\ AM/PM"/>
    <numFmt numFmtId="185" formatCode="[$-409]h:mm\ AM/PM;@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0.0"/>
    <numFmt numFmtId="193" formatCode="0.0000"/>
    <numFmt numFmtId="194" formatCode="0.000"/>
    <numFmt numFmtId="195" formatCode="#,##0.000000_);\(#,##0.000000\)"/>
    <numFmt numFmtId="196" formatCode="#,##0.0000000_);\(#,##0.0000000\)"/>
    <numFmt numFmtId="197" formatCode="#,##0.00000000_);\(#,##0.00000000\)"/>
    <numFmt numFmtId="198" formatCode="#,##0.000000000_);\(#,##0.000000000\)"/>
    <numFmt numFmtId="199" formatCode="_(* #,##0.0000000000_);_(* \(#,##0.0000000000\);_(* &quot;-&quot;??_);_(@_)"/>
    <numFmt numFmtId="200" formatCode="_(* #,##0.00000000000_);_(* \(#,##0.00000000000\);_(* &quot;-&quot;??_);_(@_)"/>
    <numFmt numFmtId="201" formatCode="[$-409]d\-mmm;@"/>
    <numFmt numFmtId="202" formatCode="mmm\-yyyy"/>
    <numFmt numFmtId="203" formatCode="0.000%"/>
    <numFmt numFmtId="204" formatCode="0.0000%"/>
  </numFmts>
  <fonts count="18">
    <font>
      <sz val="10"/>
      <name val="Arial"/>
      <family val="0"/>
    </font>
    <font>
      <u val="single"/>
      <sz val="10"/>
      <color indexed="36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color indexed="12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sz val="10"/>
      <color indexed="14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37" fontId="5" fillId="0" borderId="0" xfId="23" applyNumberFormat="1" applyFont="1">
      <alignment/>
      <protection/>
    </xf>
    <xf numFmtId="37" fontId="4" fillId="0" borderId="0" xfId="23" applyNumberFormat="1" applyFont="1">
      <alignment/>
      <protection/>
    </xf>
    <xf numFmtId="37" fontId="6" fillId="0" borderId="0" xfId="23" applyNumberFormat="1" applyFont="1">
      <alignment/>
      <protection/>
    </xf>
    <xf numFmtId="37" fontId="4" fillId="0" borderId="0" xfId="23" applyNumberFormat="1" applyFont="1" applyAlignment="1">
      <alignment horizontal="center"/>
      <protection/>
    </xf>
    <xf numFmtId="39" fontId="4" fillId="0" borderId="0" xfId="23" applyNumberFormat="1" applyFont="1">
      <alignment/>
      <protection/>
    </xf>
    <xf numFmtId="37" fontId="4" fillId="0" borderId="0" xfId="15" applyNumberFormat="1" applyFont="1" applyAlignment="1">
      <alignment/>
    </xf>
    <xf numFmtId="37" fontId="9" fillId="0" borderId="3" xfId="15" applyNumberFormat="1" applyFont="1" applyFill="1" applyBorder="1" applyAlignment="1">
      <alignment/>
    </xf>
    <xf numFmtId="37" fontId="4" fillId="0" borderId="0" xfId="23" applyNumberFormat="1" applyFont="1" applyAlignment="1" quotePrefix="1">
      <alignment horizontal="center"/>
      <protection/>
    </xf>
    <xf numFmtId="37" fontId="4" fillId="0" borderId="4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15" applyNumberFormat="1" applyFont="1" applyFill="1" applyBorder="1" applyAlignment="1">
      <alignment/>
    </xf>
    <xf numFmtId="37" fontId="4" fillId="0" borderId="4" xfId="15" applyNumberFormat="1" applyFont="1" applyFill="1" applyBorder="1" applyAlignment="1">
      <alignment/>
    </xf>
    <xf numFmtId="37" fontId="4" fillId="0" borderId="0" xfId="15" applyNumberFormat="1" applyFont="1" applyFill="1" applyAlignment="1">
      <alignment/>
    </xf>
    <xf numFmtId="37" fontId="8" fillId="0" borderId="0" xfId="23" applyNumberFormat="1" applyFont="1">
      <alignment/>
      <protection/>
    </xf>
    <xf numFmtId="37" fontId="8" fillId="0" borderId="0" xfId="23" applyNumberFormat="1" applyFont="1" applyFill="1">
      <alignment/>
      <protection/>
    </xf>
    <xf numFmtId="0" fontId="4" fillId="0" borderId="0" xfId="23">
      <alignment/>
      <protection/>
    </xf>
    <xf numFmtId="37" fontId="4" fillId="0" borderId="2" xfId="15" applyNumberFormat="1" applyFont="1" applyBorder="1" applyAlignment="1">
      <alignment/>
    </xf>
    <xf numFmtId="37" fontId="4" fillId="0" borderId="2" xfId="15" applyNumberFormat="1" applyFont="1" applyFill="1" applyBorder="1" applyAlignment="1">
      <alignment/>
    </xf>
    <xf numFmtId="37" fontId="4" fillId="0" borderId="5" xfId="15" applyNumberFormat="1" applyFont="1" applyBorder="1" applyAlignment="1">
      <alignment/>
    </xf>
    <xf numFmtId="37" fontId="4" fillId="0" borderId="6" xfId="23" applyNumberFormat="1" applyFont="1" applyBorder="1">
      <alignment/>
      <protection/>
    </xf>
    <xf numFmtId="37" fontId="10" fillId="0" borderId="2" xfId="23" applyNumberFormat="1" applyFont="1" applyBorder="1" applyAlignment="1">
      <alignment/>
      <protection/>
    </xf>
    <xf numFmtId="37" fontId="10" fillId="0" borderId="2" xfId="23" applyNumberFormat="1" applyFont="1" applyBorder="1" applyAlignment="1">
      <alignment horizontal="center"/>
      <protection/>
    </xf>
    <xf numFmtId="37" fontId="4" fillId="0" borderId="7" xfId="23" applyNumberFormat="1" applyFont="1" applyBorder="1">
      <alignment/>
      <protection/>
    </xf>
    <xf numFmtId="37" fontId="4" fillId="0" borderId="4" xfId="23" applyNumberFormat="1" applyFont="1" applyBorder="1" quotePrefix="1">
      <alignment/>
      <protection/>
    </xf>
    <xf numFmtId="37" fontId="12" fillId="0" borderId="0" xfId="15" applyNumberFormat="1" applyFont="1" applyAlignment="1">
      <alignment/>
    </xf>
    <xf numFmtId="37" fontId="7" fillId="0" borderId="0" xfId="15" applyNumberFormat="1" applyFont="1" applyAlignment="1">
      <alignment/>
    </xf>
    <xf numFmtId="37" fontId="11" fillId="0" borderId="0" xfId="23" applyNumberFormat="1" applyFont="1">
      <alignment/>
      <protection/>
    </xf>
    <xf numFmtId="37" fontId="4" fillId="0" borderId="8" xfId="23" applyNumberFormat="1" applyFont="1" applyBorder="1">
      <alignment/>
      <protection/>
    </xf>
    <xf numFmtId="37" fontId="9" fillId="0" borderId="0" xfId="15" applyNumberFormat="1" applyFont="1" applyAlignment="1">
      <alignment/>
    </xf>
    <xf numFmtId="37" fontId="9" fillId="0" borderId="0" xfId="23" applyNumberFormat="1" applyFont="1">
      <alignment/>
      <protection/>
    </xf>
    <xf numFmtId="37" fontId="9" fillId="0" borderId="0" xfId="15" applyNumberFormat="1" applyFont="1" applyFill="1" applyAlignment="1">
      <alignment/>
    </xf>
    <xf numFmtId="37" fontId="9" fillId="0" borderId="5" xfId="15" applyNumberFormat="1" applyFont="1" applyBorder="1" applyAlignment="1">
      <alignment/>
    </xf>
    <xf numFmtId="37" fontId="13" fillId="0" borderId="0" xfId="23" applyNumberFormat="1" applyFont="1">
      <alignment/>
      <protection/>
    </xf>
    <xf numFmtId="37" fontId="9" fillId="0" borderId="0" xfId="15" applyNumberFormat="1" applyFont="1" applyBorder="1" applyAlignment="1">
      <alignment/>
    </xf>
    <xf numFmtId="37" fontId="14" fillId="0" borderId="0" xfId="23" applyNumberFormat="1" applyFont="1">
      <alignment/>
      <protection/>
    </xf>
    <xf numFmtId="37" fontId="9" fillId="0" borderId="0" xfId="15" applyNumberFormat="1" applyFont="1" applyFill="1" applyBorder="1" applyAlignment="1">
      <alignment/>
    </xf>
    <xf numFmtId="37" fontId="9" fillId="0" borderId="0" xfId="15" applyNumberFormat="1" applyFont="1" applyAlignment="1">
      <alignment horizontal="center"/>
    </xf>
    <xf numFmtId="37" fontId="9" fillId="0" borderId="0" xfId="15" applyNumberFormat="1" applyFont="1" applyBorder="1" applyAlignment="1">
      <alignment horizontal="center"/>
    </xf>
    <xf numFmtId="37" fontId="9" fillId="0" borderId="0" xfId="15" applyNumberFormat="1" applyFont="1" applyAlignment="1" quotePrefix="1">
      <alignment horizontal="center"/>
    </xf>
    <xf numFmtId="37" fontId="9" fillId="0" borderId="4" xfId="15" applyNumberFormat="1" applyFont="1" applyBorder="1" applyAlignment="1">
      <alignment/>
    </xf>
    <xf numFmtId="37" fontId="9" fillId="0" borderId="2" xfId="15" applyNumberFormat="1" applyFont="1" applyBorder="1" applyAlignment="1">
      <alignment/>
    </xf>
    <xf numFmtId="37" fontId="13" fillId="0" borderId="0" xfId="15" applyNumberFormat="1" applyFont="1" applyFill="1" applyAlignment="1">
      <alignment/>
    </xf>
    <xf numFmtId="0" fontId="9" fillId="0" borderId="0" xfId="23" applyFont="1">
      <alignment/>
      <protection/>
    </xf>
    <xf numFmtId="37" fontId="9" fillId="0" borderId="5" xfId="15" applyNumberFormat="1" applyFont="1" applyFill="1" applyBorder="1" applyAlignment="1">
      <alignment/>
    </xf>
    <xf numFmtId="171" fontId="9" fillId="0" borderId="0" xfId="15" applyNumberFormat="1" applyFont="1" applyAlignment="1">
      <alignment/>
    </xf>
    <xf numFmtId="43" fontId="9" fillId="0" borderId="0" xfId="15" applyFont="1" applyBorder="1" applyAlignment="1">
      <alignment/>
    </xf>
    <xf numFmtId="43" fontId="9" fillId="0" borderId="0" xfId="15" applyFont="1" applyAlignment="1">
      <alignment/>
    </xf>
    <xf numFmtId="37" fontId="15" fillId="0" borderId="0" xfId="23" applyNumberFormat="1" applyFont="1">
      <alignment/>
      <protection/>
    </xf>
    <xf numFmtId="0" fontId="13" fillId="0" borderId="0" xfId="23" applyFont="1">
      <alignment/>
      <protection/>
    </xf>
    <xf numFmtId="37" fontId="13" fillId="0" borderId="0" xfId="23" applyNumberFormat="1" applyFont="1" applyFill="1">
      <alignment/>
      <protection/>
    </xf>
    <xf numFmtId="37" fontId="9" fillId="0" borderId="0" xfId="23" applyNumberFormat="1" applyFont="1" applyFill="1">
      <alignment/>
      <protection/>
    </xf>
    <xf numFmtId="37" fontId="9" fillId="2" borderId="9" xfId="23" applyNumberFormat="1" applyFont="1" applyFill="1" applyBorder="1" applyAlignment="1">
      <alignment horizontal="center"/>
      <protection/>
    </xf>
    <xf numFmtId="0" fontId="9" fillId="2" borderId="10" xfId="23" applyFont="1" applyFill="1" applyBorder="1" applyAlignment="1">
      <alignment horizontal="center"/>
      <protection/>
    </xf>
    <xf numFmtId="37" fontId="9" fillId="2" borderId="10" xfId="23" applyNumberFormat="1" applyFont="1" applyFill="1" applyBorder="1" applyAlignment="1">
      <alignment horizontal="center"/>
      <protection/>
    </xf>
    <xf numFmtId="37" fontId="9" fillId="2" borderId="11" xfId="23" applyNumberFormat="1" applyFont="1" applyFill="1" applyBorder="1" applyAlignment="1">
      <alignment horizontal="center"/>
      <protection/>
    </xf>
    <xf numFmtId="37" fontId="9" fillId="0" borderId="0" xfId="23" applyNumberFormat="1" applyFont="1" applyAlignment="1">
      <alignment horizontal="center"/>
      <protection/>
    </xf>
    <xf numFmtId="37" fontId="9" fillId="2" borderId="12" xfId="23" applyNumberFormat="1" applyFont="1" applyFill="1" applyBorder="1" applyAlignment="1">
      <alignment horizontal="center"/>
      <protection/>
    </xf>
    <xf numFmtId="0" fontId="9" fillId="2" borderId="0" xfId="23" applyFont="1" applyFill="1" applyBorder="1" applyAlignment="1">
      <alignment horizontal="center"/>
      <protection/>
    </xf>
    <xf numFmtId="37" fontId="9" fillId="2" borderId="0" xfId="23" applyNumberFormat="1" applyFont="1" applyFill="1" applyBorder="1" applyAlignment="1">
      <alignment horizontal="center"/>
      <protection/>
    </xf>
    <xf numFmtId="37" fontId="9" fillId="2" borderId="0" xfId="23" applyNumberFormat="1" applyFont="1" applyFill="1" applyBorder="1">
      <alignment/>
      <protection/>
    </xf>
    <xf numFmtId="37" fontId="9" fillId="2" borderId="13" xfId="23" applyNumberFormat="1" applyFont="1" applyFill="1" applyBorder="1">
      <alignment/>
      <protection/>
    </xf>
    <xf numFmtId="16" fontId="9" fillId="2" borderId="0" xfId="23" applyNumberFormat="1" applyFont="1" applyFill="1" applyBorder="1" applyAlignment="1">
      <alignment horizontal="center"/>
      <protection/>
    </xf>
    <xf numFmtId="16" fontId="9" fillId="0" borderId="0" xfId="23" applyNumberFormat="1" applyFont="1" applyAlignment="1">
      <alignment horizontal="center"/>
      <protection/>
    </xf>
    <xf numFmtId="16" fontId="9" fillId="0" borderId="0" xfId="23" applyNumberFormat="1" applyFont="1">
      <alignment/>
      <protection/>
    </xf>
    <xf numFmtId="37" fontId="9" fillId="0" borderId="0" xfId="23" applyNumberFormat="1" applyFont="1" applyAlignment="1" quotePrefix="1">
      <alignment horizontal="center"/>
      <protection/>
    </xf>
    <xf numFmtId="16" fontId="9" fillId="2" borderId="12" xfId="23" applyNumberFormat="1" applyFont="1" applyFill="1" applyBorder="1" applyAlignment="1">
      <alignment horizontal="center"/>
      <protection/>
    </xf>
    <xf numFmtId="201" fontId="9" fillId="2" borderId="0" xfId="23" applyNumberFormat="1" applyFont="1" applyFill="1" applyBorder="1" applyAlignment="1">
      <alignment horizontal="center"/>
      <protection/>
    </xf>
    <xf numFmtId="37" fontId="9" fillId="2" borderId="12" xfId="23" applyNumberFormat="1" applyFont="1" applyFill="1" applyBorder="1" applyAlignment="1" quotePrefix="1">
      <alignment horizontal="center"/>
      <protection/>
    </xf>
    <xf numFmtId="43" fontId="9" fillId="0" borderId="0" xfId="15" applyFont="1" applyAlignment="1">
      <alignment horizontal="center"/>
    </xf>
    <xf numFmtId="43" fontId="9" fillId="2" borderId="12" xfId="15" applyFont="1" applyFill="1" applyBorder="1" applyAlignment="1">
      <alignment horizontal="center"/>
    </xf>
    <xf numFmtId="43" fontId="9" fillId="2" borderId="0" xfId="15" applyFont="1" applyFill="1" applyBorder="1" applyAlignment="1">
      <alignment horizontal="center"/>
    </xf>
    <xf numFmtId="43" fontId="9" fillId="2" borderId="13" xfId="15" applyFont="1" applyFill="1" applyBorder="1" applyAlignment="1">
      <alignment horizontal="center"/>
    </xf>
    <xf numFmtId="37" fontId="9" fillId="2" borderId="12" xfId="23" applyNumberFormat="1" applyFont="1" applyFill="1" applyBorder="1">
      <alignment/>
      <protection/>
    </xf>
    <xf numFmtId="37" fontId="9" fillId="0" borderId="0" xfId="15" applyNumberFormat="1" applyFont="1" applyAlignment="1">
      <alignment/>
    </xf>
    <xf numFmtId="37" fontId="9" fillId="2" borderId="12" xfId="15" applyNumberFormat="1" applyFont="1" applyFill="1" applyBorder="1" applyAlignment="1">
      <alignment/>
    </xf>
    <xf numFmtId="171" fontId="9" fillId="2" borderId="0" xfId="15" applyNumberFormat="1" applyFont="1" applyFill="1" applyBorder="1" applyAlignment="1">
      <alignment/>
    </xf>
    <xf numFmtId="37" fontId="9" fillId="2" borderId="0" xfId="15" applyNumberFormat="1" applyFont="1" applyFill="1" applyBorder="1" applyAlignment="1">
      <alignment/>
    </xf>
    <xf numFmtId="37" fontId="9" fillId="2" borderId="14" xfId="15" applyNumberFormat="1" applyFont="1" applyFill="1" applyBorder="1" applyAlignment="1">
      <alignment/>
    </xf>
    <xf numFmtId="171" fontId="9" fillId="2" borderId="4" xfId="15" applyNumberFormat="1" applyFont="1" applyFill="1" applyBorder="1" applyAlignment="1">
      <alignment/>
    </xf>
    <xf numFmtId="37" fontId="9" fillId="2" borderId="4" xfId="15" applyNumberFormat="1" applyFont="1" applyFill="1" applyBorder="1" applyAlignment="1">
      <alignment/>
    </xf>
    <xf numFmtId="37" fontId="9" fillId="2" borderId="4" xfId="23" applyNumberFormat="1" applyFont="1" applyFill="1" applyBorder="1">
      <alignment/>
      <protection/>
    </xf>
    <xf numFmtId="37" fontId="9" fillId="2" borderId="15" xfId="23" applyNumberFormat="1" applyFont="1" applyFill="1" applyBorder="1">
      <alignment/>
      <protection/>
    </xf>
    <xf numFmtId="37" fontId="9" fillId="2" borderId="13" xfId="15" applyNumberFormat="1" applyFont="1" applyFill="1" applyBorder="1" applyAlignment="1">
      <alignment/>
    </xf>
    <xf numFmtId="9" fontId="16" fillId="0" borderId="0" xfId="24" applyFont="1" applyAlignment="1">
      <alignment/>
    </xf>
    <xf numFmtId="9" fontId="9" fillId="2" borderId="12" xfId="24" applyFont="1" applyFill="1" applyBorder="1" applyAlignment="1">
      <alignment/>
    </xf>
    <xf numFmtId="9" fontId="9" fillId="2" borderId="0" xfId="24" applyFont="1" applyFill="1" applyBorder="1" applyAlignment="1">
      <alignment/>
    </xf>
    <xf numFmtId="9" fontId="9" fillId="2" borderId="13" xfId="24" applyFont="1" applyFill="1" applyBorder="1" applyAlignment="1">
      <alignment/>
    </xf>
    <xf numFmtId="37" fontId="9" fillId="0" borderId="4" xfId="15" applyNumberFormat="1" applyFont="1" applyFill="1" applyBorder="1" applyAlignment="1">
      <alignment/>
    </xf>
    <xf numFmtId="37" fontId="9" fillId="2" borderId="14" xfId="23" applyNumberFormat="1" applyFont="1" applyFill="1" applyBorder="1">
      <alignment/>
      <protection/>
    </xf>
    <xf numFmtId="171" fontId="9" fillId="2" borderId="16" xfId="15" applyNumberFormat="1" applyFont="1" applyFill="1" applyBorder="1" applyAlignment="1">
      <alignment/>
    </xf>
    <xf numFmtId="37" fontId="9" fillId="0" borderId="0" xfId="23" applyNumberFormat="1" applyFont="1" applyBorder="1">
      <alignment/>
      <protection/>
    </xf>
    <xf numFmtId="37" fontId="9" fillId="0" borderId="12" xfId="15" applyNumberFormat="1" applyFont="1" applyFill="1" applyBorder="1" applyAlignment="1">
      <alignment/>
    </xf>
    <xf numFmtId="171" fontId="9" fillId="0" borderId="0" xfId="15" applyNumberFormat="1" applyFont="1" applyFill="1" applyBorder="1" applyAlignment="1">
      <alignment/>
    </xf>
    <xf numFmtId="37" fontId="9" fillId="0" borderId="0" xfId="23" applyNumberFormat="1" applyFont="1" applyFill="1" applyBorder="1">
      <alignment/>
      <protection/>
    </xf>
    <xf numFmtId="37" fontId="9" fillId="0" borderId="13" xfId="23" applyNumberFormat="1" applyFont="1" applyFill="1" applyBorder="1">
      <alignment/>
      <protection/>
    </xf>
    <xf numFmtId="37" fontId="9" fillId="2" borderId="17" xfId="15" applyNumberFormat="1" applyFont="1" applyFill="1" applyBorder="1" applyAlignment="1">
      <alignment/>
    </xf>
    <xf numFmtId="37" fontId="9" fillId="2" borderId="5" xfId="15" applyNumberFormat="1" applyFont="1" applyFill="1" applyBorder="1" applyAlignment="1">
      <alignment/>
    </xf>
    <xf numFmtId="37" fontId="9" fillId="2" borderId="18" xfId="15" applyNumberFormat="1" applyFont="1" applyFill="1" applyBorder="1" applyAlignment="1">
      <alignment/>
    </xf>
    <xf numFmtId="39" fontId="9" fillId="0" borderId="0" xfId="23" applyNumberFormat="1" applyFont="1">
      <alignment/>
      <protection/>
    </xf>
    <xf numFmtId="39" fontId="9" fillId="0" borderId="0" xfId="23" applyNumberFormat="1" applyFont="1" quotePrefix="1">
      <alignment/>
      <protection/>
    </xf>
    <xf numFmtId="39" fontId="9" fillId="0" borderId="0" xfId="15" applyNumberFormat="1" applyFont="1" applyFill="1" applyAlignment="1">
      <alignment/>
    </xf>
    <xf numFmtId="39" fontId="9" fillId="0" borderId="0" xfId="15" applyNumberFormat="1" applyFont="1" applyFill="1" applyAlignment="1">
      <alignment/>
    </xf>
    <xf numFmtId="39" fontId="9" fillId="2" borderId="12" xfId="15" applyNumberFormat="1" applyFont="1" applyFill="1" applyBorder="1" applyAlignment="1">
      <alignment/>
    </xf>
    <xf numFmtId="39" fontId="9" fillId="2" borderId="0" xfId="15" applyNumberFormat="1" applyFont="1" applyFill="1" applyBorder="1" applyAlignment="1">
      <alignment/>
    </xf>
    <xf numFmtId="39" fontId="9" fillId="2" borderId="0" xfId="15" applyNumberFormat="1" applyFont="1" applyFill="1" applyBorder="1" applyAlignment="1">
      <alignment/>
    </xf>
    <xf numFmtId="39" fontId="9" fillId="2" borderId="0" xfId="23" applyNumberFormat="1" applyFont="1" applyFill="1" applyBorder="1">
      <alignment/>
      <protection/>
    </xf>
    <xf numFmtId="39" fontId="9" fillId="2" borderId="12" xfId="15" applyNumberFormat="1" applyFont="1" applyFill="1" applyBorder="1" applyAlignment="1">
      <alignment/>
    </xf>
    <xf numFmtId="39" fontId="9" fillId="2" borderId="13" xfId="23" applyNumberFormat="1" applyFont="1" applyFill="1" applyBorder="1">
      <alignment/>
      <protection/>
    </xf>
    <xf numFmtId="43" fontId="9" fillId="0" borderId="0" xfId="15" applyFont="1" applyFill="1" applyAlignment="1">
      <alignment horizontal="right"/>
    </xf>
    <xf numFmtId="43" fontId="9" fillId="2" borderId="12" xfId="15" applyFont="1" applyFill="1" applyBorder="1" applyAlignment="1">
      <alignment horizontal="right"/>
    </xf>
    <xf numFmtId="171" fontId="9" fillId="2" borderId="0" xfId="15" applyNumberFormat="1" applyFont="1" applyFill="1" applyBorder="1" applyAlignment="1">
      <alignment horizontal="right"/>
    </xf>
    <xf numFmtId="43" fontId="9" fillId="2" borderId="0" xfId="15" applyFont="1" applyFill="1" applyBorder="1" applyAlignment="1">
      <alignment horizontal="right"/>
    </xf>
    <xf numFmtId="37" fontId="9" fillId="2" borderId="19" xfId="15" applyNumberFormat="1" applyFont="1" applyFill="1" applyBorder="1" applyAlignment="1">
      <alignment/>
    </xf>
    <xf numFmtId="37" fontId="9" fillId="2" borderId="20" xfId="23" applyNumberFormat="1" applyFont="1" applyFill="1" applyBorder="1">
      <alignment/>
      <protection/>
    </xf>
    <xf numFmtId="37" fontId="9" fillId="2" borderId="20" xfId="15" applyNumberFormat="1" applyFont="1" applyFill="1" applyBorder="1" applyAlignment="1">
      <alignment/>
    </xf>
    <xf numFmtId="37" fontId="9" fillId="2" borderId="21" xfId="23" applyNumberFormat="1" applyFont="1" applyFill="1" applyBorder="1">
      <alignment/>
      <protection/>
    </xf>
    <xf numFmtId="37" fontId="16" fillId="0" borderId="0" xfId="23" applyNumberFormat="1" applyFont="1" applyFill="1" applyBorder="1">
      <alignment/>
      <protection/>
    </xf>
    <xf numFmtId="37" fontId="15" fillId="0" borderId="0" xfId="23" applyNumberFormat="1" applyFont="1" applyFill="1">
      <alignment/>
      <protection/>
    </xf>
    <xf numFmtId="37" fontId="9" fillId="0" borderId="3" xfId="23" applyNumberFormat="1" applyFont="1" applyBorder="1">
      <alignment/>
      <protection/>
    </xf>
    <xf numFmtId="37" fontId="13" fillId="0" borderId="3" xfId="23" applyNumberFormat="1" applyFont="1" applyBorder="1" applyAlignment="1">
      <alignment horizontal="center"/>
      <protection/>
    </xf>
    <xf numFmtId="37" fontId="9" fillId="0" borderId="3" xfId="23" applyNumberFormat="1" applyFont="1" applyBorder="1" applyAlignment="1">
      <alignment horizontal="center"/>
      <protection/>
    </xf>
    <xf numFmtId="37" fontId="13" fillId="0" borderId="3" xfId="23" applyNumberFormat="1" applyFont="1" applyBorder="1" applyAlignment="1">
      <alignment horizontal="center" wrapText="1"/>
      <protection/>
    </xf>
    <xf numFmtId="37" fontId="13" fillId="0" borderId="3" xfId="23" applyNumberFormat="1" applyFont="1" applyFill="1" applyBorder="1" applyAlignment="1" quotePrefix="1">
      <alignment horizontal="center"/>
      <protection/>
    </xf>
    <xf numFmtId="37" fontId="9" fillId="0" borderId="3" xfId="15" applyNumberFormat="1" applyFont="1" applyBorder="1" applyAlignment="1">
      <alignment/>
    </xf>
    <xf numFmtId="37" fontId="9" fillId="0" borderId="3" xfId="23" applyNumberFormat="1" applyFont="1" applyBorder="1" applyAlignment="1">
      <alignment vertical="top"/>
      <protection/>
    </xf>
    <xf numFmtId="37" fontId="9" fillId="0" borderId="3" xfId="23" applyNumberFormat="1" applyFont="1" applyBorder="1" applyAlignment="1">
      <alignment wrapText="1"/>
      <protection/>
    </xf>
    <xf numFmtId="39" fontId="9" fillId="0" borderId="3" xfId="23" applyNumberFormat="1" applyFont="1" applyBorder="1">
      <alignment/>
      <protection/>
    </xf>
    <xf numFmtId="39" fontId="9" fillId="0" borderId="3" xfId="15" applyNumberFormat="1" applyFont="1" applyBorder="1" applyAlignment="1">
      <alignment/>
    </xf>
    <xf numFmtId="37" fontId="13" fillId="0" borderId="3" xfId="15" applyNumberFormat="1" applyFont="1" applyBorder="1" applyAlignment="1">
      <alignment horizontal="center" wrapText="1"/>
    </xf>
    <xf numFmtId="37" fontId="13" fillId="0" borderId="0" xfId="15" applyNumberFormat="1" applyFont="1" applyAlignment="1">
      <alignment horizontal="center"/>
    </xf>
    <xf numFmtId="37" fontId="13" fillId="0" borderId="0" xfId="23" applyNumberFormat="1" applyFont="1" applyAlignment="1">
      <alignment horizontal="center"/>
      <protection/>
    </xf>
    <xf numFmtId="39" fontId="9" fillId="0" borderId="3" xfId="15" applyNumberFormat="1" applyFont="1" applyFill="1" applyBorder="1" applyAlignment="1">
      <alignment/>
    </xf>
    <xf numFmtId="37" fontId="13" fillId="0" borderId="3" xfId="23" applyNumberFormat="1" applyFont="1" applyBorder="1" applyAlignment="1" quotePrefix="1">
      <alignment horizontal="center"/>
      <protection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wrapText="1"/>
    </xf>
    <xf numFmtId="37" fontId="13" fillId="0" borderId="3" xfId="23" applyNumberFormat="1" applyFont="1" applyBorder="1" applyAlignment="1">
      <alignment horizontal="center"/>
      <protection/>
    </xf>
    <xf numFmtId="37" fontId="15" fillId="0" borderId="0" xfId="23" applyNumberFormat="1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1" xfId="20"/>
    <cellStyle name="Header2" xfId="21"/>
    <cellStyle name="Hyperlink" xfId="22"/>
    <cellStyle name="Normal_consolQ1-Sept'07FY2008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OLK83C2\consolQ1-Sept'07FY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teoh\Local%20Settings\Temporary%20Internet%20Files\Content.IE5\8YVIKYMP\CWLO\2006-2007\console\Consol-own%20ref\consolQ3-Mar'07F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Associate provn"/>
      <sheetName val="CJE"/>
      <sheetName val="Sheet1"/>
      <sheetName val="CL"/>
      <sheetName val="dormant"/>
      <sheetName val="Index"/>
      <sheetName val="kfi"/>
      <sheetName val="CIS"/>
      <sheetName val="CBS"/>
      <sheetName val="CCIE"/>
      <sheetName val="CCF"/>
      <sheetName val="FCWH pl"/>
      <sheetName val="FCWH bs"/>
      <sheetName val="8-FCWH CF"/>
      <sheetName val="FCWH adj"/>
      <sheetName val="10-FCWH wrkg"/>
      <sheetName val="9-FCWH Wrk"/>
      <sheetName val="interco Charge"/>
      <sheetName val="inter-co1"/>
      <sheetName val="FCW I pl"/>
      <sheetName val="FCW I bs"/>
      <sheetName val="11-FCW I cf"/>
      <sheetName val="FCW I adj"/>
      <sheetName val="12-FCW I wrkg"/>
      <sheetName val="13-FCW I Wrk"/>
      <sheetName val="FFCSB"/>
      <sheetName val="FT pl"/>
      <sheetName val="FT bs"/>
      <sheetName val="14-FT cf"/>
      <sheetName val="FT adj"/>
      <sheetName val="15-FT wrkg"/>
      <sheetName val="16-FT Wrk"/>
      <sheetName val="FTRS pl"/>
      <sheetName val="FTRS bs"/>
      <sheetName val="17-FTRS cf"/>
      <sheetName val="FTRS adj"/>
      <sheetName val="18-FTRS wrkg"/>
      <sheetName val="19-FTRS Wrk"/>
      <sheetName val="Analysis for board"/>
      <sheetName val="Investment"/>
      <sheetName val="Disposal of DSSB"/>
      <sheetName val="DGS pl"/>
      <sheetName val="DGS bs"/>
      <sheetName val="20-DSSB cf"/>
      <sheetName val="DGS adj"/>
      <sheetName val="21-DSSB wrkg"/>
      <sheetName val="22-DSSB Wrk"/>
      <sheetName val="Fed Pwr"/>
      <sheetName val="asso"/>
      <sheetName val="UR Profit"/>
      <sheetName val="Disposal"/>
      <sheetName val="asso 2"/>
      <sheetName val="23"/>
      <sheetName val="Wrkgs to Stats Rpt"/>
      <sheetName val="Wrkgs to Stats Rpt 1"/>
      <sheetName val="No Shares"/>
      <sheetName val="Recon"/>
      <sheetName val="RV reports"/>
      <sheetName val="associates"/>
      <sheetName val="19a"/>
      <sheetName val="Contract"/>
      <sheetName val="Sheet2"/>
      <sheetName val="Sheet4"/>
    </sheetNames>
    <sheetDataSet>
      <sheetData sheetId="12">
        <row r="24">
          <cell r="N24">
            <v>232</v>
          </cell>
        </row>
      </sheetData>
      <sheetData sheetId="14">
        <row r="39">
          <cell r="F39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2">
          <cell r="F52">
            <v>0</v>
          </cell>
        </row>
        <row r="53">
          <cell r="F53">
            <v>0.194</v>
          </cell>
        </row>
        <row r="59">
          <cell r="F59">
            <v>0</v>
          </cell>
        </row>
        <row r="62">
          <cell r="F62">
            <v>0</v>
          </cell>
        </row>
        <row r="63">
          <cell r="F63">
            <v>0</v>
          </cell>
        </row>
        <row r="75">
          <cell r="F75">
            <v>0</v>
          </cell>
        </row>
      </sheetData>
      <sheetData sheetId="36">
        <row r="209">
          <cell r="R20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Associate provn"/>
      <sheetName val="CJE"/>
      <sheetName val="index"/>
      <sheetName val="kfi"/>
      <sheetName val="CIS"/>
      <sheetName val="CBS"/>
      <sheetName val="Sheet1"/>
      <sheetName val="CL"/>
      <sheetName val="dormant"/>
      <sheetName val="CCIE"/>
      <sheetName val="CCF"/>
      <sheetName val="FCWH pl"/>
      <sheetName val="FCWH bs"/>
      <sheetName val="FCWH adj"/>
      <sheetName val="GCF"/>
      <sheetName val="FCW H cf wrkg"/>
      <sheetName val="Fed Pwr"/>
      <sheetName val="gcf-wrk"/>
      <sheetName val="FCW I pl"/>
      <sheetName val="FCW I bs"/>
      <sheetName val="FCW I adj"/>
      <sheetName val="FCWI CF"/>
      <sheetName val="FCW I cf wrkg"/>
      <sheetName val="FCWI CF WRK"/>
      <sheetName val="asso"/>
      <sheetName val="FT pl"/>
      <sheetName val="FT bs"/>
      <sheetName val="UR Profit"/>
      <sheetName val="Disposal"/>
      <sheetName val="FT adj"/>
      <sheetName val="FT CF"/>
      <sheetName val="FT cf wrkg "/>
      <sheetName val="FT CF WRK"/>
      <sheetName val="asso 2"/>
      <sheetName val="FTRS pl"/>
      <sheetName val="FTRS bs"/>
      <sheetName val="FTRS adj"/>
      <sheetName val="FTRS CF"/>
      <sheetName val="FTRS cf wrkg"/>
      <sheetName val="FTRS CF Wrk"/>
      <sheetName val="DGS pl"/>
      <sheetName val="DGS bs"/>
      <sheetName val="DGS adj"/>
      <sheetName val="DGS cf"/>
      <sheetName val="DGS cf wrkg"/>
      <sheetName val="DGS CF Wrk"/>
      <sheetName val="inter-co1"/>
      <sheetName val="interco Charge"/>
      <sheetName val="Analysis for Board"/>
      <sheetName val="Wrkgs to Stats Rpt 05"/>
      <sheetName val="Wrkgs to Stats Rpt 05(1)"/>
      <sheetName val="investment"/>
      <sheetName val="RV reports"/>
      <sheetName val="No Shares"/>
      <sheetName val="associates"/>
      <sheetName val="recon"/>
      <sheetName val="Disposal of DSSB"/>
      <sheetName val="Contract"/>
      <sheetName val="Sheet2"/>
      <sheetName val="Sheet4"/>
    </sheetNames>
    <sheetDataSet>
      <sheetData sheetId="11">
        <row r="32">
          <cell r="D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 topLeftCell="A22">
      <selection activeCell="B50" sqref="B50"/>
    </sheetView>
  </sheetViews>
  <sheetFormatPr defaultColWidth="9.140625" defaultRowHeight="12.75"/>
  <cols>
    <col min="1" max="1" width="2.8515625" style="30" customWidth="1"/>
    <col min="2" max="2" width="31.421875" style="30" customWidth="1"/>
    <col min="3" max="3" width="11.421875" style="30" customWidth="1"/>
    <col min="4" max="4" width="12.57421875" style="30" customWidth="1"/>
    <col min="5" max="5" width="11.28125" style="30" customWidth="1"/>
    <col min="6" max="6" width="12.421875" style="30" customWidth="1"/>
    <col min="7" max="7" width="2.57421875" style="30" customWidth="1"/>
    <col min="8" max="16384" width="8.00390625" style="30" customWidth="1"/>
  </cols>
  <sheetData>
    <row r="1" ht="12.75">
      <c r="A1" s="33" t="s">
        <v>0</v>
      </c>
    </row>
    <row r="2" ht="13.5">
      <c r="A2" s="35" t="s">
        <v>1</v>
      </c>
    </row>
    <row r="3" ht="12.75">
      <c r="A3" s="33"/>
    </row>
    <row r="4" ht="12.75">
      <c r="A4" s="33" t="s">
        <v>2</v>
      </c>
    </row>
    <row r="6" spans="1:6" ht="12.75">
      <c r="A6" s="119"/>
      <c r="B6" s="119"/>
      <c r="C6" s="136" t="s">
        <v>3</v>
      </c>
      <c r="D6" s="136"/>
      <c r="E6" s="136" t="s">
        <v>4</v>
      </c>
      <c r="F6" s="136"/>
    </row>
    <row r="7" spans="1:6" s="56" customFormat="1" ht="38.25">
      <c r="A7" s="121"/>
      <c r="B7" s="121"/>
      <c r="C7" s="122" t="s">
        <v>5</v>
      </c>
      <c r="D7" s="122" t="s">
        <v>6</v>
      </c>
      <c r="E7" s="122" t="s">
        <v>7</v>
      </c>
      <c r="F7" s="122" t="s">
        <v>8</v>
      </c>
    </row>
    <row r="8" spans="1:6" ht="12.75">
      <c r="A8" s="119"/>
      <c r="B8" s="119"/>
      <c r="C8" s="123" t="s">
        <v>9</v>
      </c>
      <c r="D8" s="123" t="s">
        <v>10</v>
      </c>
      <c r="E8" s="123" t="str">
        <f>+C8</f>
        <v>30/09/2007</v>
      </c>
      <c r="F8" s="123" t="str">
        <f>+D8</f>
        <v>30/09/2006</v>
      </c>
    </row>
    <row r="9" spans="1:6" ht="12.75">
      <c r="A9" s="119"/>
      <c r="B9" s="119"/>
      <c r="C9" s="120" t="s">
        <v>11</v>
      </c>
      <c r="D9" s="120" t="s">
        <v>11</v>
      </c>
      <c r="E9" s="120" t="s">
        <v>11</v>
      </c>
      <c r="F9" s="120" t="s">
        <v>11</v>
      </c>
    </row>
    <row r="10" spans="1:6" ht="12.75">
      <c r="A10" s="119"/>
      <c r="B10" s="119"/>
      <c r="C10" s="119"/>
      <c r="D10" s="119"/>
      <c r="E10" s="119"/>
      <c r="F10" s="119"/>
    </row>
    <row r="11" spans="1:6" ht="12.75">
      <c r="A11" s="119">
        <v>1</v>
      </c>
      <c r="B11" s="119" t="s">
        <v>12</v>
      </c>
      <c r="C11" s="124">
        <f>+CIS!C16</f>
        <v>1791</v>
      </c>
      <c r="D11" s="124">
        <f>CIS!E16</f>
        <v>1646.31233</v>
      </c>
      <c r="E11" s="119">
        <f>+CIS!G16</f>
        <v>1791</v>
      </c>
      <c r="F11" s="119">
        <f>D11</f>
        <v>1646.31233</v>
      </c>
    </row>
    <row r="12" spans="1:6" ht="12.75">
      <c r="A12" s="119"/>
      <c r="B12" s="119"/>
      <c r="C12" s="119"/>
      <c r="D12" s="119"/>
      <c r="E12" s="119"/>
      <c r="F12" s="119"/>
    </row>
    <row r="13" spans="1:6" ht="12.75">
      <c r="A13" s="119">
        <v>2</v>
      </c>
      <c r="B13" s="119" t="s">
        <v>13</v>
      </c>
      <c r="C13" s="124">
        <f>+CIS!C28</f>
        <v>1352.1562291379996</v>
      </c>
      <c r="D13" s="124">
        <f>CIS!E28</f>
        <v>-259.1286399999999</v>
      </c>
      <c r="E13" s="119">
        <f>+CIS!G28</f>
        <v>1352.1562291379996</v>
      </c>
      <c r="F13" s="119">
        <f>D13</f>
        <v>-259.1286399999999</v>
      </c>
    </row>
    <row r="14" spans="1:6" ht="12.75">
      <c r="A14" s="119"/>
      <c r="B14" s="119"/>
      <c r="C14" s="119"/>
      <c r="D14" s="119"/>
      <c r="E14" s="119"/>
      <c r="F14" s="119"/>
    </row>
    <row r="15" spans="1:6" ht="12.75">
      <c r="A15" s="119">
        <v>3</v>
      </c>
      <c r="B15" s="119" t="s">
        <v>14</v>
      </c>
      <c r="C15" s="124">
        <f>+CIS!C32</f>
        <v>1352.3882291379996</v>
      </c>
      <c r="D15" s="124">
        <f>CIS!E32</f>
        <v>-259.1286399999999</v>
      </c>
      <c r="E15" s="119">
        <f>+CIS!G32</f>
        <v>1352.3882291379996</v>
      </c>
      <c r="F15" s="119">
        <f>D15</f>
        <v>-259.1286399999999</v>
      </c>
    </row>
    <row r="16" spans="1:6" ht="12.75">
      <c r="A16" s="119"/>
      <c r="B16" s="119"/>
      <c r="C16" s="119"/>
      <c r="D16" s="119"/>
      <c r="E16" s="119"/>
      <c r="F16" s="119"/>
    </row>
    <row r="17" spans="1:6" ht="25.5">
      <c r="A17" s="125">
        <v>4</v>
      </c>
      <c r="B17" s="126" t="s">
        <v>15</v>
      </c>
      <c r="C17" s="119">
        <f>CIS!C36</f>
        <v>1352.3882291379996</v>
      </c>
      <c r="D17" s="119">
        <f>CIS!E36</f>
        <v>-255.1286399999999</v>
      </c>
      <c r="E17" s="119">
        <f>CIS!G36</f>
        <v>1352.3882291379996</v>
      </c>
      <c r="F17" s="119">
        <f>D17</f>
        <v>-255.1286399999999</v>
      </c>
    </row>
    <row r="18" spans="1:6" ht="12.75">
      <c r="A18" s="119"/>
      <c r="B18" s="119"/>
      <c r="C18" s="119"/>
      <c r="D18" s="119"/>
      <c r="E18" s="119"/>
      <c r="F18" s="119"/>
    </row>
    <row r="19" spans="1:6" s="99" customFormat="1" ht="12.75">
      <c r="A19" s="119">
        <v>5</v>
      </c>
      <c r="B19" s="127" t="s">
        <v>16</v>
      </c>
      <c r="C19" s="128">
        <f>+CIS!C42</f>
        <v>0.48531978457484964</v>
      </c>
      <c r="D19" s="128">
        <f>CIS!E42</f>
        <v>-0.09155579288248868</v>
      </c>
      <c r="E19" s="128">
        <f>+CIS!G42</f>
        <v>0.48531978457484964</v>
      </c>
      <c r="F19" s="128">
        <f>D19</f>
        <v>-0.09155579288248868</v>
      </c>
    </row>
    <row r="20" spans="1:6" ht="12.75">
      <c r="A20" s="119"/>
      <c r="B20" s="119"/>
      <c r="C20" s="119"/>
      <c r="D20" s="119"/>
      <c r="E20" s="119"/>
      <c r="F20" s="119"/>
    </row>
    <row r="21" spans="1:6" s="99" customFormat="1" ht="12.75">
      <c r="A21" s="119">
        <v>6</v>
      </c>
      <c r="B21" s="127" t="s">
        <v>17</v>
      </c>
      <c r="C21" s="128">
        <v>0</v>
      </c>
      <c r="D21" s="128">
        <v>0</v>
      </c>
      <c r="E21" s="128">
        <v>0</v>
      </c>
      <c r="F21" s="128">
        <v>0</v>
      </c>
    </row>
    <row r="22" spans="3:6" ht="12.75">
      <c r="C22" s="29"/>
      <c r="D22" s="29"/>
      <c r="E22" s="29"/>
      <c r="F22" s="29"/>
    </row>
    <row r="23" spans="1:6" s="131" customFormat="1" ht="51">
      <c r="A23" s="120"/>
      <c r="B23" s="120"/>
      <c r="C23" s="129" t="s">
        <v>18</v>
      </c>
      <c r="D23" s="129" t="s">
        <v>19</v>
      </c>
      <c r="E23" s="130"/>
      <c r="F23" s="130"/>
    </row>
    <row r="24" spans="1:6" ht="12.75">
      <c r="A24" s="119"/>
      <c r="B24" s="119"/>
      <c r="C24" s="124"/>
      <c r="D24" s="124"/>
      <c r="E24" s="29"/>
      <c r="F24" s="29"/>
    </row>
    <row r="25" spans="1:4" ht="12.75">
      <c r="A25" s="119"/>
      <c r="B25" s="119"/>
      <c r="C25" s="119"/>
      <c r="D25" s="119"/>
    </row>
    <row r="26" spans="1:7" ht="25.5">
      <c r="A26" s="125">
        <v>7</v>
      </c>
      <c r="B26" s="126" t="s">
        <v>20</v>
      </c>
      <c r="C26" s="132">
        <f>+(CBS!C36)/(CBS!C34*2)</f>
        <v>0.1036883301441834</v>
      </c>
      <c r="D26" s="132">
        <f>+(CBS!E36)/(CBS!E34*2)</f>
        <v>0.09883663560426492</v>
      </c>
      <c r="E26" s="30" t="s">
        <v>21</v>
      </c>
      <c r="F26" s="30" t="s">
        <v>21</v>
      </c>
      <c r="G26" s="30" t="s">
        <v>21</v>
      </c>
    </row>
    <row r="29" spans="2:6" ht="12.75">
      <c r="B29" s="137"/>
      <c r="C29" s="137"/>
      <c r="D29" s="137"/>
      <c r="E29" s="137"/>
      <c r="F29" s="137"/>
    </row>
    <row r="32" ht="12.75">
      <c r="A32" s="33" t="s">
        <v>22</v>
      </c>
    </row>
    <row r="34" spans="1:6" ht="12.75">
      <c r="A34" s="119"/>
      <c r="B34" s="119"/>
      <c r="C34" s="136" t="s">
        <v>3</v>
      </c>
      <c r="D34" s="136"/>
      <c r="E34" s="136" t="s">
        <v>4</v>
      </c>
      <c r="F34" s="136"/>
    </row>
    <row r="35" spans="1:6" ht="38.25">
      <c r="A35" s="121"/>
      <c r="B35" s="121"/>
      <c r="C35" s="122" t="s">
        <v>5</v>
      </c>
      <c r="D35" s="122" t="s">
        <v>6</v>
      </c>
      <c r="E35" s="122" t="s">
        <v>7</v>
      </c>
      <c r="F35" s="122" t="s">
        <v>8</v>
      </c>
    </row>
    <row r="36" spans="1:6" ht="12.75">
      <c r="A36" s="119"/>
      <c r="B36" s="119"/>
      <c r="C36" s="133" t="str">
        <f>+C8</f>
        <v>30/09/2007</v>
      </c>
      <c r="D36" s="133" t="str">
        <f>+D8</f>
        <v>30/09/2006</v>
      </c>
      <c r="E36" s="133" t="str">
        <f>+E8</f>
        <v>30/09/2007</v>
      </c>
      <c r="F36" s="133" t="str">
        <f>+F8</f>
        <v>30/09/2006</v>
      </c>
    </row>
    <row r="37" spans="1:6" ht="12.75">
      <c r="A37" s="119"/>
      <c r="B37" s="119"/>
      <c r="C37" s="120" t="s">
        <v>11</v>
      </c>
      <c r="D37" s="120" t="s">
        <v>11</v>
      </c>
      <c r="E37" s="120" t="s">
        <v>11</v>
      </c>
      <c r="F37" s="120" t="s">
        <v>11</v>
      </c>
    </row>
    <row r="38" spans="1:6" ht="12.75">
      <c r="A38" s="119"/>
      <c r="B38" s="119"/>
      <c r="C38" s="119"/>
      <c r="D38" s="119"/>
      <c r="E38" s="119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  <row r="41" spans="1:6" ht="12.75">
      <c r="A41" s="119">
        <v>1</v>
      </c>
      <c r="B41" s="119" t="s">
        <v>23</v>
      </c>
      <c r="C41" s="7">
        <f>+E41-C53</f>
        <v>62</v>
      </c>
      <c r="D41" s="7">
        <f>+F41-D53</f>
        <v>69</v>
      </c>
      <c r="E41" s="119">
        <f>+CCF!D21</f>
        <v>62</v>
      </c>
      <c r="F41" s="119">
        <f>+CCF!F21</f>
        <v>69</v>
      </c>
    </row>
    <row r="42" spans="1:6" ht="12.75">
      <c r="A42" s="119"/>
      <c r="B42" s="119"/>
      <c r="C42" s="119"/>
      <c r="D42" s="119"/>
      <c r="E42" s="119"/>
      <c r="F42" s="119"/>
    </row>
    <row r="43" spans="1:6" ht="12.75">
      <c r="A43" s="119">
        <v>2</v>
      </c>
      <c r="B43" s="119" t="s">
        <v>24</v>
      </c>
      <c r="C43" s="7">
        <f>+E43-C62</f>
        <v>0</v>
      </c>
      <c r="D43" s="124">
        <f>+F43-D62</f>
        <v>0</v>
      </c>
      <c r="E43" s="119">
        <f>CCF!D22</f>
        <v>0</v>
      </c>
      <c r="F43" s="119">
        <f>CCF!F22</f>
        <v>0</v>
      </c>
    </row>
    <row r="44" spans="1:6" ht="12.75">
      <c r="A44" s="119"/>
      <c r="B44" s="119"/>
      <c r="C44" s="119"/>
      <c r="D44" s="119"/>
      <c r="E44" s="119"/>
      <c r="F44" s="119"/>
    </row>
  </sheetData>
  <mergeCells count="5">
    <mergeCell ref="C6:D6"/>
    <mergeCell ref="E6:F6"/>
    <mergeCell ref="B29:F29"/>
    <mergeCell ref="C34:D34"/>
    <mergeCell ref="E34:F34"/>
  </mergeCells>
  <printOptions horizontalCentered="1"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0"/>
  <sheetViews>
    <sheetView workbookViewId="0" topLeftCell="A7">
      <selection activeCell="A40" sqref="A40"/>
    </sheetView>
  </sheetViews>
  <sheetFormatPr defaultColWidth="9.140625" defaultRowHeight="12.75"/>
  <cols>
    <col min="1" max="1" width="9.00390625" style="30" customWidth="1"/>
    <col min="2" max="2" width="26.140625" style="30" customWidth="1"/>
    <col min="3" max="3" width="10.8515625" style="30" customWidth="1"/>
    <col min="4" max="4" width="1.421875" style="30" customWidth="1"/>
    <col min="5" max="5" width="10.8515625" style="30" customWidth="1"/>
    <col min="6" max="6" width="1.421875" style="30" customWidth="1"/>
    <col min="7" max="7" width="10.8515625" style="30" customWidth="1"/>
    <col min="8" max="8" width="1.421875" style="30" customWidth="1"/>
    <col min="9" max="9" width="10.8515625" style="30" customWidth="1"/>
    <col min="10" max="10" width="1.421875" style="30" customWidth="1"/>
    <col min="11" max="28" width="11.00390625" style="30" customWidth="1"/>
    <col min="29" max="29" width="0" style="30" hidden="1" customWidth="1"/>
    <col min="30" max="30" width="11.00390625" style="30" hidden="1" customWidth="1"/>
    <col min="31" max="31" width="11.00390625" style="43" hidden="1" customWidth="1"/>
    <col min="32" max="32" width="8.28125" style="30" hidden="1" customWidth="1"/>
    <col min="33" max="33" width="0.9921875" style="30" hidden="1" customWidth="1"/>
    <col min="34" max="34" width="0" style="30" hidden="1" customWidth="1"/>
    <col min="35" max="35" width="9.140625" style="30" hidden="1" customWidth="1"/>
    <col min="36" max="16384" width="8.00390625" style="30" customWidth="1"/>
  </cols>
  <sheetData>
    <row r="1" spans="1:31" ht="12.75">
      <c r="A1" s="33" t="s">
        <v>0</v>
      </c>
      <c r="AE1" s="49"/>
    </row>
    <row r="2" spans="1:31" ht="13.5">
      <c r="A2" s="35" t="s">
        <v>25</v>
      </c>
      <c r="AE2" s="49"/>
    </row>
    <row r="3" spans="1:31" ht="13.5">
      <c r="A3" s="35"/>
      <c r="AE3" s="49"/>
    </row>
    <row r="4" spans="1:31" ht="12.75">
      <c r="A4" s="33" t="s">
        <v>26</v>
      </c>
      <c r="AE4" s="49"/>
    </row>
    <row r="5" spans="1:31" ht="12.75">
      <c r="A5" s="50" t="s">
        <v>27</v>
      </c>
      <c r="AE5" s="49"/>
    </row>
    <row r="6" spans="1:31" ht="13.5" thickBot="1">
      <c r="A6" s="33" t="s">
        <v>28</v>
      </c>
      <c r="AE6" s="49"/>
    </row>
    <row r="7" spans="5:35" ht="12.75">
      <c r="E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D7" s="52" t="s">
        <v>29</v>
      </c>
      <c r="AE7" s="53" t="s">
        <v>30</v>
      </c>
      <c r="AF7" s="54" t="s">
        <v>31</v>
      </c>
      <c r="AG7" s="54"/>
      <c r="AH7" s="54" t="s">
        <v>32</v>
      </c>
      <c r="AI7" s="55" t="s">
        <v>33</v>
      </c>
    </row>
    <row r="8" spans="3:35" ht="12.75">
      <c r="C8" s="56" t="s">
        <v>34</v>
      </c>
      <c r="D8" s="56" t="s">
        <v>21</v>
      </c>
      <c r="E8" s="56" t="s">
        <v>35</v>
      </c>
      <c r="G8" s="56" t="str">
        <f>+C8</f>
        <v>FY 2007/08</v>
      </c>
      <c r="H8" s="56"/>
      <c r="I8" s="56" t="s">
        <v>35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D8" s="57" t="s">
        <v>35</v>
      </c>
      <c r="AE8" s="58" t="s">
        <v>35</v>
      </c>
      <c r="AF8" s="59" t="s">
        <v>36</v>
      </c>
      <c r="AG8" s="60"/>
      <c r="AH8" s="60"/>
      <c r="AI8" s="61"/>
    </row>
    <row r="9" spans="3:35" ht="12.75">
      <c r="C9" s="56" t="s">
        <v>36</v>
      </c>
      <c r="E9" s="56" t="s">
        <v>37</v>
      </c>
      <c r="G9" s="56" t="s">
        <v>36</v>
      </c>
      <c r="I9" s="56" t="s">
        <v>37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D9" s="57" t="s">
        <v>36</v>
      </c>
      <c r="AE9" s="58" t="s">
        <v>36</v>
      </c>
      <c r="AF9" s="59" t="s">
        <v>38</v>
      </c>
      <c r="AG9" s="60"/>
      <c r="AH9" s="60"/>
      <c r="AI9" s="61"/>
    </row>
    <row r="10" spans="3:35" ht="12.75">
      <c r="C10" s="56" t="s">
        <v>38</v>
      </c>
      <c r="E10" s="56" t="s">
        <v>38</v>
      </c>
      <c r="G10" s="56" t="s">
        <v>39</v>
      </c>
      <c r="I10" s="56" t="s">
        <v>39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D10" s="57" t="s">
        <v>38</v>
      </c>
      <c r="AE10" s="58" t="s">
        <v>38</v>
      </c>
      <c r="AF10" s="59" t="s">
        <v>40</v>
      </c>
      <c r="AG10" s="60"/>
      <c r="AH10" s="60"/>
      <c r="AI10" s="61"/>
    </row>
    <row r="11" spans="3:35" ht="12.75">
      <c r="C11" s="56" t="s">
        <v>40</v>
      </c>
      <c r="E11" s="56" t="s">
        <v>40</v>
      </c>
      <c r="G11" s="56" t="s">
        <v>41</v>
      </c>
      <c r="I11" s="56" t="s">
        <v>41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D11" s="57" t="s">
        <v>40</v>
      </c>
      <c r="AE11" s="58" t="s">
        <v>40</v>
      </c>
      <c r="AF11" s="62">
        <v>39172</v>
      </c>
      <c r="AG11" s="60"/>
      <c r="AH11" s="60"/>
      <c r="AI11" s="61"/>
    </row>
    <row r="12" spans="3:35" ht="12.75">
      <c r="C12" s="63">
        <v>39355</v>
      </c>
      <c r="D12" s="64"/>
      <c r="E12" s="63">
        <v>39355</v>
      </c>
      <c r="G12" s="56" t="s">
        <v>42</v>
      </c>
      <c r="I12" s="63" t="s">
        <v>42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D12" s="66">
        <v>38990</v>
      </c>
      <c r="AE12" s="67">
        <v>39082</v>
      </c>
      <c r="AF12" s="60"/>
      <c r="AG12" s="60"/>
      <c r="AH12" s="60"/>
      <c r="AI12" s="61"/>
    </row>
    <row r="13" spans="3:35" ht="12.75">
      <c r="C13" s="65"/>
      <c r="D13" s="65"/>
      <c r="E13" s="56"/>
      <c r="F13" s="65"/>
      <c r="G13" s="56"/>
      <c r="I13" s="56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D13" s="68"/>
      <c r="AE13" s="58"/>
      <c r="AF13" s="60"/>
      <c r="AG13" s="60"/>
      <c r="AH13" s="60"/>
      <c r="AI13" s="61"/>
    </row>
    <row r="14" spans="3:35" ht="12.75">
      <c r="C14" s="69" t="s">
        <v>11</v>
      </c>
      <c r="D14" s="69"/>
      <c r="E14" s="69" t="s">
        <v>11</v>
      </c>
      <c r="G14" s="69" t="s">
        <v>11</v>
      </c>
      <c r="H14" s="69"/>
      <c r="I14" s="69" t="s">
        <v>11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D14" s="70" t="s">
        <v>11</v>
      </c>
      <c r="AE14" s="58" t="s">
        <v>11</v>
      </c>
      <c r="AF14" s="71" t="s">
        <v>11</v>
      </c>
      <c r="AG14" s="60"/>
      <c r="AH14" s="71" t="s">
        <v>11</v>
      </c>
      <c r="AI14" s="72" t="s">
        <v>11</v>
      </c>
    </row>
    <row r="15" spans="30:35" ht="12.75">
      <c r="AD15" s="73"/>
      <c r="AE15" s="58"/>
      <c r="AF15" s="60"/>
      <c r="AG15" s="60"/>
      <c r="AH15" s="60"/>
      <c r="AI15" s="61"/>
    </row>
    <row r="16" spans="1:35" ht="12.75">
      <c r="A16" s="33" t="s">
        <v>12</v>
      </c>
      <c r="C16" s="29">
        <f>+G16-L16</f>
        <v>1791</v>
      </c>
      <c r="D16" s="29"/>
      <c r="E16" s="74">
        <v>1646.31233</v>
      </c>
      <c r="G16" s="74">
        <v>1791</v>
      </c>
      <c r="H16" s="29"/>
      <c r="I16" s="74">
        <v>1646.31233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0">
        <f>SUM(AD16:AF16)</f>
        <v>5939.002800000001</v>
      </c>
      <c r="AD16" s="75">
        <v>1646.31233</v>
      </c>
      <c r="AE16" s="76">
        <v>2501.6904700000014</v>
      </c>
      <c r="AF16" s="77">
        <f>+C16</f>
        <v>1791</v>
      </c>
      <c r="AG16" s="60"/>
      <c r="AH16" s="60">
        <f>+AF16-AD16</f>
        <v>144.68767000000003</v>
      </c>
      <c r="AI16" s="61">
        <f>+AF16-AE16</f>
        <v>-710.6904700000014</v>
      </c>
    </row>
    <row r="17" spans="3:35" ht="12.75">
      <c r="C17" s="29"/>
      <c r="D17" s="29"/>
      <c r="E17" s="29"/>
      <c r="G17" s="29"/>
      <c r="H17" s="29"/>
      <c r="I17" s="29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D17" s="75"/>
      <c r="AE17" s="76"/>
      <c r="AF17" s="77"/>
      <c r="AG17" s="60"/>
      <c r="AH17" s="60"/>
      <c r="AI17" s="61"/>
    </row>
    <row r="18" spans="1:35" ht="12.75">
      <c r="A18" s="30" t="s">
        <v>43</v>
      </c>
      <c r="C18" s="40">
        <f>+G18-L18</f>
        <v>-1614.2053000000003</v>
      </c>
      <c r="D18" s="29"/>
      <c r="E18" s="40">
        <v>-1346.4409699999999</v>
      </c>
      <c r="G18" s="40">
        <v>-1614.2053000000003</v>
      </c>
      <c r="H18" s="29"/>
      <c r="I18" s="40">
        <v>-1346.44097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0">
        <f>SUM(AD18:AF18)</f>
        <v>-5038.46338</v>
      </c>
      <c r="AD18" s="78">
        <v>-1346.4409699999999</v>
      </c>
      <c r="AE18" s="79">
        <v>-2077.81711</v>
      </c>
      <c r="AF18" s="80">
        <f>+C18</f>
        <v>-1614.2053000000003</v>
      </c>
      <c r="AG18" s="60"/>
      <c r="AH18" s="81">
        <f>+AF18-AD18</f>
        <v>-267.7643300000004</v>
      </c>
      <c r="AI18" s="82">
        <f>+AF18-AE18</f>
        <v>463.61180999999965</v>
      </c>
    </row>
    <row r="19" spans="1:35" ht="12.75">
      <c r="A19" s="30" t="s">
        <v>153</v>
      </c>
      <c r="C19" s="29">
        <f>SUM(C16:C18)</f>
        <v>176.7946999999997</v>
      </c>
      <c r="D19" s="29"/>
      <c r="E19" s="29">
        <f>SUM(E16:E18)</f>
        <v>299.8713600000001</v>
      </c>
      <c r="G19" s="29">
        <f>SUM(G16:G18)</f>
        <v>176.7946999999997</v>
      </c>
      <c r="H19" s="29"/>
      <c r="I19" s="29">
        <f>SUM(I16:I18)</f>
        <v>299.87135999999987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>
        <f>SUM(AD19:AF19)</f>
        <v>807.8446400000021</v>
      </c>
      <c r="AD19" s="75">
        <f>SUM(AD16:AD18)</f>
        <v>299.8713600000001</v>
      </c>
      <c r="AE19" s="77">
        <f>SUM(AE16:AE18)</f>
        <v>423.8733600000014</v>
      </c>
      <c r="AF19" s="77">
        <v>84.09992000000057</v>
      </c>
      <c r="AG19" s="60"/>
      <c r="AH19" s="77">
        <f>SUM(AH16:AH18)</f>
        <v>-123.0766600000004</v>
      </c>
      <c r="AI19" s="83">
        <f>SUM(AI16:AI18)</f>
        <v>-247.07866000000172</v>
      </c>
    </row>
    <row r="20" spans="3:35" ht="12.75"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D20" s="85">
        <f>AD19/AD16</f>
        <v>0.18214730858512132</v>
      </c>
      <c r="AE20" s="86">
        <f>AE19/AE16</f>
        <v>0.16943477423887743</v>
      </c>
      <c r="AF20" s="86">
        <f>AF19/AF16</f>
        <v>0.04695696259073175</v>
      </c>
      <c r="AG20" s="86"/>
      <c r="AH20" s="86">
        <f>AH19/AH16</f>
        <v>-0.8506368234418342</v>
      </c>
      <c r="AI20" s="87">
        <f>AI19/AI16</f>
        <v>0.3476600157590424</v>
      </c>
    </row>
    <row r="21" spans="3:35" ht="12.75"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D21" s="85"/>
      <c r="AE21" s="86"/>
      <c r="AF21" s="86"/>
      <c r="AG21" s="86"/>
      <c r="AH21" s="86"/>
      <c r="AI21" s="87"/>
    </row>
    <row r="22" spans="1:35" ht="12.75">
      <c r="A22" s="30" t="s">
        <v>44</v>
      </c>
      <c r="C22" s="34">
        <f>+G22-L22</f>
        <v>-743.89543</v>
      </c>
      <c r="D22" s="29"/>
      <c r="E22" s="29">
        <v>-786</v>
      </c>
      <c r="F22" s="29"/>
      <c r="G22" s="29">
        <v>-743.89543</v>
      </c>
      <c r="H22" s="29"/>
      <c r="I22" s="29">
        <v>-786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0">
        <f>SUM(AD22:AF22)</f>
        <v>-2467.86499</v>
      </c>
      <c r="AD22" s="75">
        <v>-786.19849</v>
      </c>
      <c r="AE22" s="76">
        <v>-937.77107</v>
      </c>
      <c r="AF22" s="77">
        <f>+C22</f>
        <v>-743.89543</v>
      </c>
      <c r="AG22" s="60"/>
      <c r="AH22" s="60">
        <f>+AF22-AD22</f>
        <v>42.30305999999996</v>
      </c>
      <c r="AI22" s="61">
        <f>+AF22-AE22</f>
        <v>193.87563999999998</v>
      </c>
    </row>
    <row r="23" spans="3:35" ht="12.75">
      <c r="C23" s="29" t="s">
        <v>21</v>
      </c>
      <c r="D23" s="29"/>
      <c r="E23" s="29" t="s">
        <v>21</v>
      </c>
      <c r="F23" s="29"/>
      <c r="G23" s="29"/>
      <c r="H23" s="29"/>
      <c r="I23" s="29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D23" s="75" t="s">
        <v>21</v>
      </c>
      <c r="AE23" s="76"/>
      <c r="AF23" s="77" t="s">
        <v>21</v>
      </c>
      <c r="AG23" s="60"/>
      <c r="AH23" s="60"/>
      <c r="AI23" s="61"/>
    </row>
    <row r="24" spans="1:35" ht="12.75">
      <c r="A24" s="30" t="s">
        <v>45</v>
      </c>
      <c r="C24" s="34">
        <f>+G24-L24</f>
        <v>74.78702</v>
      </c>
      <c r="D24" s="29"/>
      <c r="E24" s="34">
        <v>227</v>
      </c>
      <c r="F24" s="29"/>
      <c r="G24" s="34">
        <v>74.78702</v>
      </c>
      <c r="H24" s="29"/>
      <c r="I24" s="34">
        <v>227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0">
        <f>SUM(AD24:AF24)</f>
        <v>379.4643299999999</v>
      </c>
      <c r="AD24" s="75">
        <v>227.13363999999999</v>
      </c>
      <c r="AE24" s="76">
        <v>77.54366999999996</v>
      </c>
      <c r="AF24" s="77">
        <f>+C24</f>
        <v>74.78702</v>
      </c>
      <c r="AG24" s="60"/>
      <c r="AH24" s="60">
        <f>+AF24-AD24</f>
        <v>-152.34661999999997</v>
      </c>
      <c r="AI24" s="61">
        <f>+AF24-AE24</f>
        <v>-2.756649999999965</v>
      </c>
    </row>
    <row r="25" spans="3:35" ht="12.75">
      <c r="C25" s="34"/>
      <c r="D25" s="34"/>
      <c r="E25" s="34"/>
      <c r="F25" s="34"/>
      <c r="G25" s="34"/>
      <c r="H25" s="34"/>
      <c r="I25" s="34"/>
      <c r="J25" s="34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D25" s="73"/>
      <c r="AE25" s="76"/>
      <c r="AF25" s="77"/>
      <c r="AG25" s="60"/>
      <c r="AH25" s="60"/>
      <c r="AI25" s="61"/>
    </row>
    <row r="26" spans="1:35" ht="12.75">
      <c r="A26" s="30" t="s">
        <v>46</v>
      </c>
      <c r="C26" s="40">
        <f>+G26-L26</f>
        <v>1844.469939138</v>
      </c>
      <c r="D26" s="29"/>
      <c r="E26" s="88">
        <v>0</v>
      </c>
      <c r="F26" s="29"/>
      <c r="G26" s="40">
        <v>1844.469939138</v>
      </c>
      <c r="H26" s="29"/>
      <c r="I26" s="88">
        <v>0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0">
        <f>SUM(AD26:AF26)</f>
        <v>2388.0164725679997</v>
      </c>
      <c r="AD26" s="89"/>
      <c r="AE26" s="79">
        <f>(1277730.45*42.54%)/1000</f>
        <v>543.54653343</v>
      </c>
      <c r="AF26" s="80">
        <f>+C26</f>
        <v>1844.469939138</v>
      </c>
      <c r="AG26" s="60"/>
      <c r="AH26" s="81">
        <f>+AF26-AD26</f>
        <v>1844.469939138</v>
      </c>
      <c r="AI26" s="82">
        <f>+AF26-AE26</f>
        <v>1300.923405708</v>
      </c>
    </row>
    <row r="27" spans="3:35" ht="12.75">
      <c r="C27" s="34"/>
      <c r="D27" s="34"/>
      <c r="E27" s="34" t="s">
        <v>21</v>
      </c>
      <c r="F27" s="34"/>
      <c r="G27" s="34"/>
      <c r="H27" s="34"/>
      <c r="I27" s="34"/>
      <c r="AD27" s="75"/>
      <c r="AE27" s="76"/>
      <c r="AF27" s="77"/>
      <c r="AG27" s="60"/>
      <c r="AH27" s="60"/>
      <c r="AI27" s="61"/>
    </row>
    <row r="28" spans="1:35" ht="12.75">
      <c r="A28" s="33" t="s">
        <v>47</v>
      </c>
      <c r="C28" s="34">
        <f>SUM(C22:C26)+C19</f>
        <v>1352.1562291379996</v>
      </c>
      <c r="D28" s="29"/>
      <c r="E28" s="34">
        <f>SUM(E22:E26)+E19</f>
        <v>-259.1286399999999</v>
      </c>
      <c r="F28" s="29"/>
      <c r="G28" s="34">
        <f>SUM(G22:G26)+G19</f>
        <v>1352.1562291379996</v>
      </c>
      <c r="H28" s="29"/>
      <c r="I28" s="34">
        <f>SUM(I22:I26)+I19</f>
        <v>-259.12864000000013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0">
        <f>SUM(AD28:AF28)</f>
        <v>1108.460452568002</v>
      </c>
      <c r="AD28" s="77">
        <f>+AD19+SUM(AD22:AD26)</f>
        <v>-259.1934899999999</v>
      </c>
      <c r="AE28" s="77">
        <f>+AE19+SUM(AE22:AE26)+1</f>
        <v>108.19249343000138</v>
      </c>
      <c r="AF28" s="77">
        <f>+AF19+SUM(AF22:AF26)</f>
        <v>1259.4614491380005</v>
      </c>
      <c r="AG28" s="77">
        <f>+AG19+AG22+AG24</f>
        <v>0</v>
      </c>
      <c r="AH28" s="77">
        <f>+AH19+SUM(AH22:AH26)</f>
        <v>1611.3497191379995</v>
      </c>
      <c r="AI28" s="77">
        <f>+AI19+SUM(AI22:AI26)</f>
        <v>1244.9637357079982</v>
      </c>
    </row>
    <row r="29" spans="3:35" ht="12.75">
      <c r="C29" s="31"/>
      <c r="D29" s="29"/>
      <c r="E29" s="29"/>
      <c r="F29" s="29"/>
      <c r="G29" s="29"/>
      <c r="H29" s="29"/>
      <c r="I29" s="29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D29" s="75"/>
      <c r="AE29" s="76"/>
      <c r="AF29" s="77"/>
      <c r="AG29" s="60"/>
      <c r="AH29" s="60"/>
      <c r="AI29" s="61"/>
    </row>
    <row r="30" spans="1:35" ht="12.75">
      <c r="A30" s="30" t="s">
        <v>48</v>
      </c>
      <c r="C30" s="40">
        <f>+G30-L30</f>
        <v>0.232</v>
      </c>
      <c r="D30" s="29"/>
      <c r="E30" s="40">
        <v>0</v>
      </c>
      <c r="F30" s="29"/>
      <c r="G30" s="40">
        <f>'[1]FCWH pl'!N24/1000</f>
        <v>0.232</v>
      </c>
      <c r="H30" s="29"/>
      <c r="I30" s="40">
        <v>0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0">
        <f>SUM(AD30:AF30)</f>
        <v>-59.768</v>
      </c>
      <c r="AD30" s="78">
        <v>0</v>
      </c>
      <c r="AE30" s="80">
        <v>-60</v>
      </c>
      <c r="AF30" s="80">
        <f>+C30</f>
        <v>0.232</v>
      </c>
      <c r="AG30" s="60"/>
      <c r="AH30" s="81">
        <f>+AF30-AD30</f>
        <v>0.232</v>
      </c>
      <c r="AI30" s="82">
        <f>+AG30-AE30</f>
        <v>60</v>
      </c>
    </row>
    <row r="31" spans="3:35" ht="12.75">
      <c r="C31" s="34"/>
      <c r="D31" s="29"/>
      <c r="E31" s="34"/>
      <c r="F31" s="29"/>
      <c r="G31" s="34"/>
      <c r="H31" s="29"/>
      <c r="I31" s="34"/>
      <c r="AD31" s="75"/>
      <c r="AE31" s="90"/>
      <c r="AF31" s="77"/>
      <c r="AG31" s="60"/>
      <c r="AH31" s="60"/>
      <c r="AI31" s="61"/>
    </row>
    <row r="32" spans="1:35" ht="12.75">
      <c r="A32" s="33" t="s">
        <v>49</v>
      </c>
      <c r="C32" s="34">
        <f>+C28+C30</f>
        <v>1352.3882291379996</v>
      </c>
      <c r="D32" s="34"/>
      <c r="E32" s="34">
        <f>+E28+E30</f>
        <v>-259.1286399999999</v>
      </c>
      <c r="F32" s="34"/>
      <c r="G32" s="34">
        <f>+G28+G30</f>
        <v>1352.3882291379996</v>
      </c>
      <c r="H32" s="34"/>
      <c r="I32" s="34">
        <f>+I28+I30</f>
        <v>-259.12864000000013</v>
      </c>
      <c r="J32" s="91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0">
        <f>SUM(AD32:AF32)</f>
        <v>1141.387232568001</v>
      </c>
      <c r="AD32" s="75">
        <f>+AD28+AD30</f>
        <v>-259.1934899999999</v>
      </c>
      <c r="AE32" s="77">
        <f>+AE28+AE30</f>
        <v>48.19249343000138</v>
      </c>
      <c r="AF32" s="77">
        <f>+C32</f>
        <v>1352.3882291379996</v>
      </c>
      <c r="AG32" s="60"/>
      <c r="AH32" s="77">
        <f>+AH28+AH30</f>
        <v>1611.5817191379995</v>
      </c>
      <c r="AI32" s="77">
        <f>+AI28+AI30</f>
        <v>1304.9637357079982</v>
      </c>
    </row>
    <row r="33" spans="3:35" ht="12.75">
      <c r="C33" s="31"/>
      <c r="D33" s="29"/>
      <c r="E33" s="29"/>
      <c r="F33" s="29"/>
      <c r="G33" s="29"/>
      <c r="H33" s="29"/>
      <c r="I33" s="29"/>
      <c r="J33" s="29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D33" s="75"/>
      <c r="AE33" s="76"/>
      <c r="AF33" s="77"/>
      <c r="AG33" s="60"/>
      <c r="AH33" s="60"/>
      <c r="AI33" s="61"/>
    </row>
    <row r="34" spans="1:35" ht="12.75">
      <c r="A34" s="33" t="s">
        <v>50</v>
      </c>
      <c r="C34" s="31"/>
      <c r="D34" s="29"/>
      <c r="E34" s="29"/>
      <c r="F34" s="29"/>
      <c r="G34" s="29"/>
      <c r="H34" s="29"/>
      <c r="I34" s="29"/>
      <c r="J34" s="29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D34" s="75"/>
      <c r="AE34" s="76"/>
      <c r="AF34" s="77"/>
      <c r="AG34" s="60"/>
      <c r="AH34" s="60"/>
      <c r="AI34" s="61"/>
    </row>
    <row r="35" spans="3:35" ht="6.75" customHeight="1">
      <c r="C35" s="31"/>
      <c r="D35" s="29"/>
      <c r="E35" s="29"/>
      <c r="F35" s="29"/>
      <c r="G35" s="29"/>
      <c r="H35" s="29"/>
      <c r="I35" s="29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D35" s="75"/>
      <c r="AE35" s="76"/>
      <c r="AF35" s="77"/>
      <c r="AG35" s="60"/>
      <c r="AH35" s="60"/>
      <c r="AI35" s="61"/>
    </row>
    <row r="36" spans="1:35" s="51" customFormat="1" ht="12.75">
      <c r="A36" s="51" t="s">
        <v>51</v>
      </c>
      <c r="C36" s="31">
        <f>+C32-C38</f>
        <v>1352.3882291379996</v>
      </c>
      <c r="D36" s="31"/>
      <c r="E36" s="31">
        <v>-255.1286399999999</v>
      </c>
      <c r="F36" s="31"/>
      <c r="G36" s="31">
        <f>+G32-G38</f>
        <v>1352.3882291379996</v>
      </c>
      <c r="H36" s="31"/>
      <c r="I36" s="31">
        <v>-255.1286399999999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D36" s="92"/>
      <c r="AE36" s="93"/>
      <c r="AF36" s="36"/>
      <c r="AG36" s="94"/>
      <c r="AH36" s="94"/>
      <c r="AI36" s="95"/>
    </row>
    <row r="37" spans="3:35" s="51" customFormat="1" ht="12.7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D37" s="92"/>
      <c r="AE37" s="93"/>
      <c r="AF37" s="36"/>
      <c r="AG37" s="94"/>
      <c r="AH37" s="94"/>
      <c r="AI37" s="95"/>
    </row>
    <row r="38" spans="1:35" s="51" customFormat="1" ht="12.75">
      <c r="A38" s="51" t="s">
        <v>52</v>
      </c>
      <c r="C38" s="36">
        <f>+G38-L38</f>
        <v>0</v>
      </c>
      <c r="D38" s="31"/>
      <c r="E38" s="31">
        <v>-4</v>
      </c>
      <c r="F38" s="31"/>
      <c r="G38" s="31">
        <v>0</v>
      </c>
      <c r="H38" s="31"/>
      <c r="I38" s="31">
        <v>-4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51">
        <f>SUM(AD38:AF38)</f>
        <v>53.07718500000002</v>
      </c>
      <c r="AD38" s="92">
        <v>0</v>
      </c>
      <c r="AE38" s="93">
        <v>53.07718500000002</v>
      </c>
      <c r="AF38" s="36">
        <f>+C38</f>
        <v>0</v>
      </c>
      <c r="AG38" s="94"/>
      <c r="AH38" s="94">
        <f>+AF38-AD38</f>
        <v>0</v>
      </c>
      <c r="AI38" s="95">
        <f>+AF38-AE38</f>
        <v>-53.07718500000002</v>
      </c>
    </row>
    <row r="39" spans="3:35" ht="12.75">
      <c r="C39" s="29"/>
      <c r="D39" s="29"/>
      <c r="E39" s="29"/>
      <c r="F39" s="29"/>
      <c r="G39" s="29"/>
      <c r="H39" s="29"/>
      <c r="I39" s="29"/>
      <c r="J39" s="29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D39" s="75"/>
      <c r="AE39" s="76"/>
      <c r="AF39" s="77"/>
      <c r="AG39" s="60"/>
      <c r="AH39" s="60"/>
      <c r="AI39" s="61"/>
    </row>
    <row r="40" spans="1:35" ht="13.5" thickBot="1">
      <c r="A40" s="33" t="s">
        <v>53</v>
      </c>
      <c r="C40" s="44">
        <f>C36+C38</f>
        <v>1352.3882291379996</v>
      </c>
      <c r="D40" s="29"/>
      <c r="E40" s="44">
        <f>E36+E38</f>
        <v>-259.1286399999999</v>
      </c>
      <c r="F40" s="29"/>
      <c r="G40" s="44">
        <f>G36+G38</f>
        <v>1352.3882291379996</v>
      </c>
      <c r="H40" s="29"/>
      <c r="I40" s="44">
        <f>I36+I38</f>
        <v>-259.1286399999999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0">
        <f>SUM(AD40:AF40)</f>
        <v>1088.310047568001</v>
      </c>
      <c r="AD40" s="96">
        <f>AD32-AD38</f>
        <v>-259.1934899999999</v>
      </c>
      <c r="AE40" s="97">
        <f>AE32-AE38</f>
        <v>-4.884691569998644</v>
      </c>
      <c r="AF40" s="97">
        <f>+C40</f>
        <v>1352.3882291379996</v>
      </c>
      <c r="AG40" s="60"/>
      <c r="AH40" s="97">
        <f>AH32-AH38</f>
        <v>1611.5817191379995</v>
      </c>
      <c r="AI40" s="98">
        <f>AI32-AI38</f>
        <v>1358.0409207079983</v>
      </c>
    </row>
    <row r="41" spans="3:35" ht="12.75">
      <c r="C41" s="29"/>
      <c r="D41" s="29"/>
      <c r="E41" s="29"/>
      <c r="F41" s="29"/>
      <c r="G41" s="29"/>
      <c r="H41" s="29"/>
      <c r="I41" s="29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D41" s="75"/>
      <c r="AE41" s="76"/>
      <c r="AF41" s="77"/>
      <c r="AG41" s="60"/>
      <c r="AH41" s="60"/>
      <c r="AI41" s="61"/>
    </row>
    <row r="42" spans="1:35" s="99" customFormat="1" ht="12.75">
      <c r="A42" s="99" t="s">
        <v>54</v>
      </c>
      <c r="B42" s="100" t="s">
        <v>55</v>
      </c>
      <c r="C42" s="101">
        <f>+C36/(139329600/1000*2)*100</f>
        <v>0.48531978457484964</v>
      </c>
      <c r="D42" s="101"/>
      <c r="E42" s="101">
        <v>-0.09155579288248868</v>
      </c>
      <c r="F42" s="102"/>
      <c r="G42" s="101">
        <f>+G36/(139329600/1000*2)*100</f>
        <v>0.48531978457484964</v>
      </c>
      <c r="H42" s="101"/>
      <c r="I42" s="101">
        <v>-0.09155579288248868</v>
      </c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99">
        <f>SUM(AD42:AF42)</f>
        <v>0.39055234765907637</v>
      </c>
      <c r="AD42" s="103">
        <f>+AD40/(139329600*2/1000)*100</f>
        <v>-0.09301451019740237</v>
      </c>
      <c r="AE42" s="104">
        <f>+AE40/(139329600*2/1000)*100</f>
        <v>-0.0017529267183709145</v>
      </c>
      <c r="AF42" s="105">
        <f>+C42</f>
        <v>0.48531978457484964</v>
      </c>
      <c r="AG42" s="106"/>
      <c r="AH42" s="60">
        <f>+AF42-AD42</f>
        <v>0.5783342947722521</v>
      </c>
      <c r="AI42" s="61">
        <f>+AF42-AE42</f>
        <v>0.48707271129322055</v>
      </c>
    </row>
    <row r="43" spans="3:35" s="99" customFormat="1" ht="12.75"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D43" s="107"/>
      <c r="AE43" s="76"/>
      <c r="AF43" s="105"/>
      <c r="AG43" s="106"/>
      <c r="AH43" s="106"/>
      <c r="AI43" s="108"/>
    </row>
    <row r="44" spans="1:35" s="99" customFormat="1" ht="12.75">
      <c r="A44" s="99" t="s">
        <v>56</v>
      </c>
      <c r="B44" s="100" t="s">
        <v>57</v>
      </c>
      <c r="C44" s="101">
        <f>+C36/(139329600/1000*2)*100</f>
        <v>0.48531978457484964</v>
      </c>
      <c r="D44" s="109"/>
      <c r="E44" s="109">
        <v>-0.09155579288248868</v>
      </c>
      <c r="F44" s="109"/>
      <c r="G44" s="101">
        <f>+G36/(139329600/1000*2)*100</f>
        <v>0.48531978457484964</v>
      </c>
      <c r="H44" s="109"/>
      <c r="I44" s="109">
        <v>-0.09155579288248868</v>
      </c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D44" s="110" t="s">
        <v>58</v>
      </c>
      <c r="AE44" s="111" t="s">
        <v>58</v>
      </c>
      <c r="AF44" s="112" t="s">
        <v>58</v>
      </c>
      <c r="AG44" s="106"/>
      <c r="AH44" s="60"/>
      <c r="AI44" s="61"/>
    </row>
    <row r="45" spans="3:35" ht="13.5" thickBot="1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D45" s="113"/>
      <c r="AE45" s="114"/>
      <c r="AF45" s="115"/>
      <c r="AG45" s="114"/>
      <c r="AH45" s="114"/>
      <c r="AI45" s="116"/>
    </row>
    <row r="46" spans="1:30" ht="12.75">
      <c r="A46" s="48"/>
      <c r="C46" s="29"/>
      <c r="D46" s="29"/>
      <c r="E46" s="29"/>
      <c r="F46" s="29"/>
      <c r="G46" s="29"/>
      <c r="H46" s="29"/>
      <c r="I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D46" s="31"/>
    </row>
    <row r="47" spans="2:31" ht="12.75">
      <c r="B47" s="117"/>
      <c r="C47" s="36"/>
      <c r="D47" s="36"/>
      <c r="E47" s="36"/>
      <c r="F47" s="36"/>
      <c r="G47" s="36"/>
      <c r="H47" s="36"/>
      <c r="I47" s="36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D47" s="31"/>
      <c r="AE47" s="30"/>
    </row>
    <row r="48" spans="1:30" ht="12.75">
      <c r="A48" s="118" t="s">
        <v>59</v>
      </c>
      <c r="B48" s="51"/>
      <c r="C48" s="31"/>
      <c r="D48" s="31"/>
      <c r="E48" s="31"/>
      <c r="F48" s="31"/>
      <c r="G48" s="31"/>
      <c r="H48" s="31"/>
      <c r="I48" s="31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D48" s="29"/>
    </row>
    <row r="49" spans="1:30" ht="12.75">
      <c r="A49" s="118" t="s">
        <v>60</v>
      </c>
      <c r="B49" s="51"/>
      <c r="C49" s="31"/>
      <c r="D49" s="31"/>
      <c r="E49" s="31"/>
      <c r="F49" s="31"/>
      <c r="G49" s="31"/>
      <c r="H49" s="31"/>
      <c r="I49" s="31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D49" s="29"/>
    </row>
    <row r="50" spans="3:30" ht="12.75">
      <c r="C50" s="29"/>
      <c r="D50" s="29"/>
      <c r="E50" s="29"/>
      <c r="F50" s="29"/>
      <c r="G50" s="29"/>
      <c r="H50" s="29"/>
      <c r="I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D50" s="29"/>
    </row>
    <row r="51" spans="3:30" ht="12.75">
      <c r="C51" s="29"/>
      <c r="D51" s="29"/>
      <c r="E51" s="29"/>
      <c r="F51" s="29"/>
      <c r="G51" s="29"/>
      <c r="H51" s="29"/>
      <c r="I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D51" s="29"/>
    </row>
    <row r="52" spans="3:30" ht="12.75">
      <c r="C52" s="29"/>
      <c r="D52" s="29"/>
      <c r="E52" s="29"/>
      <c r="F52" s="29"/>
      <c r="G52" s="29"/>
      <c r="H52" s="29"/>
      <c r="I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D52" s="101"/>
    </row>
    <row r="53" spans="3:31" ht="12.75">
      <c r="C53" s="29"/>
      <c r="D53" s="29"/>
      <c r="E53" s="29"/>
      <c r="F53" s="29"/>
      <c r="G53" s="29"/>
      <c r="H53" s="29"/>
      <c r="I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D53" s="102"/>
      <c r="AE53" s="49"/>
    </row>
    <row r="54" spans="3:31" ht="12.75">
      <c r="C54" s="29"/>
      <c r="D54" s="29"/>
      <c r="E54" s="29"/>
      <c r="F54" s="29"/>
      <c r="G54" s="29"/>
      <c r="H54" s="29"/>
      <c r="I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D54" s="109"/>
      <c r="AE54" s="49"/>
    </row>
    <row r="55" spans="3:30" ht="12.75">
      <c r="C55" s="29"/>
      <c r="D55" s="29"/>
      <c r="E55" s="29"/>
      <c r="F55" s="29"/>
      <c r="G55" s="29"/>
      <c r="H55" s="29"/>
      <c r="I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D55" s="31"/>
    </row>
    <row r="56" spans="3:30" ht="12.75">
      <c r="C56" s="29"/>
      <c r="D56" s="29"/>
      <c r="E56" s="29"/>
      <c r="F56" s="29"/>
      <c r="G56" s="29"/>
      <c r="H56" s="29"/>
      <c r="I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D56" s="29"/>
    </row>
    <row r="57" spans="3:30" ht="12.75">
      <c r="C57" s="29"/>
      <c r="D57" s="29"/>
      <c r="E57" s="29"/>
      <c r="F57" s="29"/>
      <c r="G57" s="29"/>
      <c r="H57" s="29"/>
      <c r="I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D57" s="29"/>
    </row>
    <row r="58" spans="3:30" ht="12.75">
      <c r="C58" s="29"/>
      <c r="D58" s="29"/>
      <c r="E58" s="29"/>
      <c r="F58" s="29"/>
      <c r="G58" s="29"/>
      <c r="H58" s="29"/>
      <c r="I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D58" s="29"/>
    </row>
    <row r="59" spans="3:30" ht="12.75">
      <c r="C59" s="29"/>
      <c r="D59" s="29"/>
      <c r="E59" s="29"/>
      <c r="F59" s="29"/>
      <c r="G59" s="29"/>
      <c r="H59" s="29"/>
      <c r="I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D59" s="29"/>
    </row>
    <row r="60" spans="3:30" ht="12.75">
      <c r="C60" s="29"/>
      <c r="D60" s="29"/>
      <c r="E60" s="29"/>
      <c r="F60" s="29"/>
      <c r="G60" s="29"/>
      <c r="H60" s="29"/>
      <c r="I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D60" s="29"/>
    </row>
    <row r="61" spans="3:30" ht="12.75">
      <c r="C61" s="29"/>
      <c r="D61" s="29"/>
      <c r="E61" s="29"/>
      <c r="F61" s="29"/>
      <c r="G61" s="29"/>
      <c r="H61" s="29"/>
      <c r="I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D61" s="29"/>
    </row>
    <row r="62" spans="3:30" ht="12.75">
      <c r="C62" s="29"/>
      <c r="D62" s="29"/>
      <c r="E62" s="29"/>
      <c r="F62" s="29"/>
      <c r="G62" s="29"/>
      <c r="H62" s="29"/>
      <c r="I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D62" s="29"/>
    </row>
    <row r="63" spans="3:30" ht="12.75">
      <c r="C63" s="29"/>
      <c r="D63" s="29"/>
      <c r="E63" s="29"/>
      <c r="F63" s="29"/>
      <c r="G63" s="29"/>
      <c r="H63" s="29"/>
      <c r="I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D63" s="29"/>
    </row>
    <row r="64" spans="3:30" ht="12.75">
      <c r="C64" s="29"/>
      <c r="D64" s="29"/>
      <c r="E64" s="29"/>
      <c r="F64" s="29"/>
      <c r="G64" s="29"/>
      <c r="H64" s="29"/>
      <c r="I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D64" s="29"/>
    </row>
    <row r="65" spans="3:30" ht="12.75">
      <c r="C65" s="29"/>
      <c r="D65" s="29"/>
      <c r="E65" s="29"/>
      <c r="F65" s="29"/>
      <c r="G65" s="29"/>
      <c r="H65" s="29"/>
      <c r="I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D65" s="29"/>
    </row>
    <row r="66" spans="3:30" ht="12.75">
      <c r="C66" s="29"/>
      <c r="D66" s="29"/>
      <c r="E66" s="29"/>
      <c r="F66" s="29"/>
      <c r="G66" s="29"/>
      <c r="H66" s="29"/>
      <c r="I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D66" s="29"/>
    </row>
    <row r="67" spans="3:30" ht="12.75">
      <c r="C67" s="29"/>
      <c r="D67" s="29"/>
      <c r="E67" s="29"/>
      <c r="F67" s="29"/>
      <c r="G67" s="29"/>
      <c r="H67" s="29"/>
      <c r="I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D67" s="29"/>
    </row>
    <row r="68" spans="3:30" ht="12.75">
      <c r="C68" s="29"/>
      <c r="D68" s="29"/>
      <c r="E68" s="29"/>
      <c r="F68" s="29"/>
      <c r="G68" s="29"/>
      <c r="H68" s="29"/>
      <c r="I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D68" s="29"/>
    </row>
    <row r="69" spans="3:30" ht="12.75">
      <c r="C69" s="29"/>
      <c r="D69" s="29"/>
      <c r="E69" s="29"/>
      <c r="F69" s="29"/>
      <c r="G69" s="29"/>
      <c r="H69" s="29"/>
      <c r="I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D69" s="29"/>
    </row>
    <row r="70" spans="3:30" ht="12.75">
      <c r="C70" s="29"/>
      <c r="D70" s="29"/>
      <c r="E70" s="29"/>
      <c r="F70" s="29"/>
      <c r="G70" s="29"/>
      <c r="H70" s="29"/>
      <c r="I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D70" s="29"/>
    </row>
    <row r="71" spans="3:30" ht="12.75">
      <c r="C71" s="29"/>
      <c r="D71" s="29"/>
      <c r="E71" s="29"/>
      <c r="F71" s="29"/>
      <c r="G71" s="29"/>
      <c r="H71" s="29"/>
      <c r="I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D71" s="29"/>
    </row>
    <row r="72" spans="3:30" ht="12.75">
      <c r="C72" s="29"/>
      <c r="D72" s="29"/>
      <c r="E72" s="29"/>
      <c r="F72" s="29"/>
      <c r="G72" s="29"/>
      <c r="H72" s="29"/>
      <c r="I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D72" s="29"/>
    </row>
    <row r="73" spans="3:30" ht="12.75">
      <c r="C73" s="29"/>
      <c r="D73" s="29"/>
      <c r="E73" s="29"/>
      <c r="F73" s="29"/>
      <c r="G73" s="29"/>
      <c r="H73" s="29"/>
      <c r="I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D73" s="29"/>
    </row>
    <row r="74" spans="3:30" ht="12.75">
      <c r="C74" s="29"/>
      <c r="D74" s="29"/>
      <c r="E74" s="29"/>
      <c r="F74" s="29"/>
      <c r="G74" s="29"/>
      <c r="H74" s="29"/>
      <c r="I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D74" s="29"/>
    </row>
    <row r="75" spans="3:30" ht="12.75">
      <c r="C75" s="29"/>
      <c r="D75" s="29"/>
      <c r="E75" s="29"/>
      <c r="F75" s="29"/>
      <c r="G75" s="29"/>
      <c r="H75" s="29"/>
      <c r="I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D75" s="29"/>
    </row>
    <row r="76" spans="3:30" ht="12.75">
      <c r="C76" s="29"/>
      <c r="D76" s="29"/>
      <c r="E76" s="29"/>
      <c r="F76" s="29"/>
      <c r="G76" s="29"/>
      <c r="H76" s="29"/>
      <c r="I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D76" s="29"/>
    </row>
    <row r="77" spans="3:30" ht="12.75">
      <c r="C77" s="29"/>
      <c r="D77" s="29"/>
      <c r="E77" s="29"/>
      <c r="F77" s="29"/>
      <c r="G77" s="29"/>
      <c r="H77" s="29"/>
      <c r="I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D77" s="29"/>
    </row>
    <row r="78" spans="3:30" ht="12.75">
      <c r="C78" s="29"/>
      <c r="D78" s="29"/>
      <c r="E78" s="29"/>
      <c r="F78" s="29"/>
      <c r="G78" s="29"/>
      <c r="H78" s="29"/>
      <c r="I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D78" s="29"/>
    </row>
    <row r="79" spans="3:30" ht="12.75">
      <c r="C79" s="29"/>
      <c r="D79" s="29"/>
      <c r="E79" s="29"/>
      <c r="F79" s="29"/>
      <c r="G79" s="29"/>
      <c r="H79" s="29"/>
      <c r="I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D79" s="29"/>
    </row>
    <row r="80" spans="3:30" ht="12.75">
      <c r="C80" s="29"/>
      <c r="D80" s="29"/>
      <c r="E80" s="29"/>
      <c r="F80" s="29"/>
      <c r="G80" s="29"/>
      <c r="H80" s="29"/>
      <c r="I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D80" s="29"/>
    </row>
    <row r="81" spans="3:30" ht="12.75">
      <c r="C81" s="29"/>
      <c r="D81" s="29"/>
      <c r="E81" s="29"/>
      <c r="F81" s="29"/>
      <c r="G81" s="29"/>
      <c r="H81" s="29"/>
      <c r="I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D81" s="29"/>
    </row>
    <row r="82" spans="3:30" ht="12.75">
      <c r="C82" s="29"/>
      <c r="D82" s="29"/>
      <c r="E82" s="29"/>
      <c r="F82" s="29"/>
      <c r="G82" s="29"/>
      <c r="H82" s="29"/>
      <c r="I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D82" s="29"/>
    </row>
    <row r="83" spans="3:30" ht="12.75">
      <c r="C83" s="29"/>
      <c r="D83" s="29"/>
      <c r="E83" s="29"/>
      <c r="F83" s="29"/>
      <c r="G83" s="29"/>
      <c r="H83" s="29"/>
      <c r="I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D83" s="29"/>
    </row>
    <row r="84" spans="3:30" ht="12.75">
      <c r="C84" s="29"/>
      <c r="D84" s="29"/>
      <c r="E84" s="29"/>
      <c r="F84" s="29"/>
      <c r="G84" s="29"/>
      <c r="H84" s="29"/>
      <c r="I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D84" s="29"/>
    </row>
    <row r="85" spans="3:30" ht="12.75">
      <c r="C85" s="29"/>
      <c r="D85" s="29"/>
      <c r="E85" s="29"/>
      <c r="F85" s="29"/>
      <c r="G85" s="29"/>
      <c r="H85" s="29"/>
      <c r="I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D85" s="29"/>
    </row>
    <row r="86" spans="3:30" ht="12.75">
      <c r="C86" s="29"/>
      <c r="D86" s="29"/>
      <c r="E86" s="29"/>
      <c r="F86" s="29"/>
      <c r="G86" s="29"/>
      <c r="H86" s="29"/>
      <c r="I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D86" s="29"/>
    </row>
    <row r="87" spans="3:30" ht="12.75">
      <c r="C87" s="29"/>
      <c r="D87" s="29"/>
      <c r="E87" s="29"/>
      <c r="F87" s="29"/>
      <c r="G87" s="29"/>
      <c r="H87" s="29"/>
      <c r="I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D87" s="29"/>
    </row>
    <row r="88" spans="3:30" ht="12.75">
      <c r="C88" s="29"/>
      <c r="D88" s="29"/>
      <c r="E88" s="29"/>
      <c r="F88" s="29"/>
      <c r="G88" s="29"/>
      <c r="H88" s="29"/>
      <c r="I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D88" s="29"/>
    </row>
    <row r="89" spans="3:30" ht="12.75">
      <c r="C89" s="29"/>
      <c r="D89" s="29"/>
      <c r="E89" s="29"/>
      <c r="F89" s="29"/>
      <c r="G89" s="29"/>
      <c r="H89" s="29"/>
      <c r="I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D89" s="29"/>
    </row>
    <row r="90" spans="3:30" ht="12.75">
      <c r="C90" s="29"/>
      <c r="D90" s="29"/>
      <c r="E90" s="29"/>
      <c r="F90" s="29"/>
      <c r="G90" s="29"/>
      <c r="H90" s="29"/>
      <c r="I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D90" s="29"/>
    </row>
    <row r="91" spans="3:30" ht="12.75">
      <c r="C91" s="29"/>
      <c r="D91" s="29"/>
      <c r="E91" s="29"/>
      <c r="F91" s="29"/>
      <c r="G91" s="29"/>
      <c r="H91" s="29"/>
      <c r="I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D91" s="29"/>
    </row>
    <row r="92" spans="3:30" ht="12.75">
      <c r="C92" s="29"/>
      <c r="D92" s="29"/>
      <c r="E92" s="29"/>
      <c r="F92" s="29"/>
      <c r="G92" s="29"/>
      <c r="H92" s="29"/>
      <c r="I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D92" s="29"/>
    </row>
    <row r="93" spans="3:30" ht="12.75">
      <c r="C93" s="29"/>
      <c r="D93" s="29"/>
      <c r="E93" s="29"/>
      <c r="F93" s="29"/>
      <c r="G93" s="29"/>
      <c r="H93" s="29"/>
      <c r="I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D93" s="29"/>
    </row>
    <row r="94" spans="3:30" ht="12.75">
      <c r="C94" s="29"/>
      <c r="D94" s="29"/>
      <c r="E94" s="29"/>
      <c r="F94" s="29"/>
      <c r="G94" s="29"/>
      <c r="H94" s="29"/>
      <c r="I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D94" s="29"/>
    </row>
    <row r="95" spans="3:30" ht="12.75">
      <c r="C95" s="29"/>
      <c r="D95" s="29"/>
      <c r="E95" s="29"/>
      <c r="F95" s="29"/>
      <c r="G95" s="29"/>
      <c r="H95" s="29"/>
      <c r="I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D95" s="29"/>
    </row>
    <row r="96" spans="3:30" ht="12.75">
      <c r="C96" s="29"/>
      <c r="D96" s="29"/>
      <c r="E96" s="29"/>
      <c r="F96" s="29"/>
      <c r="G96" s="29"/>
      <c r="H96" s="29"/>
      <c r="I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D96" s="29"/>
    </row>
    <row r="97" spans="3:30" ht="12.75">
      <c r="C97" s="29"/>
      <c r="D97" s="29"/>
      <c r="E97" s="29"/>
      <c r="F97" s="29"/>
      <c r="G97" s="29"/>
      <c r="H97" s="29"/>
      <c r="I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D97" s="29"/>
    </row>
    <row r="98" spans="3:30" ht="12.75">
      <c r="C98" s="29"/>
      <c r="D98" s="29"/>
      <c r="E98" s="29"/>
      <c r="F98" s="29"/>
      <c r="G98" s="29"/>
      <c r="H98" s="29"/>
      <c r="I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D98" s="29"/>
    </row>
    <row r="99" spans="3:30" ht="12.75">
      <c r="C99" s="29"/>
      <c r="D99" s="29"/>
      <c r="E99" s="29"/>
      <c r="F99" s="29"/>
      <c r="G99" s="29"/>
      <c r="H99" s="29"/>
      <c r="I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D99" s="29"/>
    </row>
    <row r="100" spans="3:30" ht="12.75">
      <c r="C100" s="29"/>
      <c r="D100" s="29"/>
      <c r="E100" s="29"/>
      <c r="F100" s="29"/>
      <c r="G100" s="29"/>
      <c r="H100" s="29"/>
      <c r="I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D100" s="29"/>
    </row>
    <row r="101" spans="3:30" ht="12.75">
      <c r="C101" s="29"/>
      <c r="D101" s="29"/>
      <c r="E101" s="29"/>
      <c r="F101" s="29"/>
      <c r="G101" s="29"/>
      <c r="H101" s="29"/>
      <c r="I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D101" s="29"/>
    </row>
    <row r="102" spans="3:30" ht="12.75">
      <c r="C102" s="29"/>
      <c r="D102" s="29"/>
      <c r="E102" s="29"/>
      <c r="F102" s="29"/>
      <c r="G102" s="29"/>
      <c r="H102" s="29"/>
      <c r="I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D102" s="29"/>
    </row>
    <row r="103" spans="3:30" ht="12.75">
      <c r="C103" s="29"/>
      <c r="D103" s="29"/>
      <c r="E103" s="29"/>
      <c r="F103" s="29"/>
      <c r="G103" s="29"/>
      <c r="H103" s="29"/>
      <c r="I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D103" s="29"/>
    </row>
    <row r="104" spans="3:30" ht="12.75">
      <c r="C104" s="29"/>
      <c r="D104" s="29"/>
      <c r="E104" s="29"/>
      <c r="F104" s="29"/>
      <c r="G104" s="29"/>
      <c r="H104" s="29"/>
      <c r="I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D104" s="29"/>
    </row>
    <row r="105" spans="3:30" ht="12.75">
      <c r="C105" s="29"/>
      <c r="D105" s="29"/>
      <c r="E105" s="29"/>
      <c r="F105" s="29"/>
      <c r="G105" s="29"/>
      <c r="H105" s="29"/>
      <c r="I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D105" s="29"/>
    </row>
    <row r="106" spans="3:30" ht="12.75">
      <c r="C106" s="29"/>
      <c r="D106" s="29"/>
      <c r="E106" s="29"/>
      <c r="F106" s="29"/>
      <c r="G106" s="29"/>
      <c r="H106" s="29"/>
      <c r="I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D106" s="29"/>
    </row>
    <row r="107" spans="3:30" ht="12.75">
      <c r="C107" s="29"/>
      <c r="D107" s="29"/>
      <c r="E107" s="29"/>
      <c r="F107" s="29"/>
      <c r="G107" s="29"/>
      <c r="H107" s="29"/>
      <c r="I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D107" s="29"/>
    </row>
    <row r="108" spans="3:30" ht="12.75">
      <c r="C108" s="29"/>
      <c r="D108" s="29"/>
      <c r="E108" s="29"/>
      <c r="F108" s="29"/>
      <c r="G108" s="29"/>
      <c r="H108" s="29"/>
      <c r="I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D108" s="29"/>
    </row>
    <row r="109" spans="3:30" ht="12.75">
      <c r="C109" s="29"/>
      <c r="D109" s="29"/>
      <c r="E109" s="29"/>
      <c r="F109" s="29"/>
      <c r="G109" s="29"/>
      <c r="H109" s="29"/>
      <c r="I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D109" s="29"/>
    </row>
    <row r="110" spans="3:30" ht="12.75">
      <c r="C110" s="29"/>
      <c r="D110" s="29"/>
      <c r="E110" s="29"/>
      <c r="F110" s="29"/>
      <c r="G110" s="29"/>
      <c r="H110" s="29"/>
      <c r="I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D110" s="29"/>
    </row>
    <row r="111" spans="3:30" ht="12.75">
      <c r="C111" s="29"/>
      <c r="D111" s="29"/>
      <c r="E111" s="29"/>
      <c r="F111" s="29"/>
      <c r="G111" s="29"/>
      <c r="H111" s="29"/>
      <c r="I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D111" s="29"/>
    </row>
    <row r="112" spans="3:30" ht="12.75">
      <c r="C112" s="29"/>
      <c r="D112" s="29"/>
      <c r="E112" s="29"/>
      <c r="F112" s="29"/>
      <c r="G112" s="29"/>
      <c r="H112" s="29"/>
      <c r="I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D112" s="29"/>
    </row>
    <row r="113" spans="3:30" ht="12.75">
      <c r="C113" s="29"/>
      <c r="D113" s="29"/>
      <c r="E113" s="29"/>
      <c r="F113" s="29"/>
      <c r="G113" s="29"/>
      <c r="H113" s="29"/>
      <c r="I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D113" s="29"/>
    </row>
    <row r="114" spans="3:30" ht="12.75">
      <c r="C114" s="29"/>
      <c r="D114" s="29"/>
      <c r="E114" s="29"/>
      <c r="F114" s="29"/>
      <c r="G114" s="29"/>
      <c r="H114" s="29"/>
      <c r="I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D114" s="29"/>
    </row>
    <row r="115" spans="3:30" ht="12.75">
      <c r="C115" s="29"/>
      <c r="D115" s="29"/>
      <c r="E115" s="29"/>
      <c r="F115" s="29"/>
      <c r="G115" s="29"/>
      <c r="H115" s="29"/>
      <c r="I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D115" s="29"/>
    </row>
    <row r="116" spans="3:30" ht="12.75">
      <c r="C116" s="29"/>
      <c r="D116" s="29"/>
      <c r="E116" s="29"/>
      <c r="F116" s="29"/>
      <c r="G116" s="29"/>
      <c r="H116" s="29"/>
      <c r="I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D116" s="29"/>
    </row>
    <row r="117" spans="3:30" ht="12.75">
      <c r="C117" s="29"/>
      <c r="D117" s="29"/>
      <c r="E117" s="29"/>
      <c r="F117" s="29"/>
      <c r="G117" s="29"/>
      <c r="H117" s="29"/>
      <c r="I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D117" s="29"/>
    </row>
    <row r="118" spans="3:30" ht="12.75">
      <c r="C118" s="29"/>
      <c r="D118" s="29"/>
      <c r="E118" s="29"/>
      <c r="F118" s="29"/>
      <c r="G118" s="29"/>
      <c r="H118" s="29"/>
      <c r="I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D118" s="29"/>
    </row>
    <row r="119" spans="3:30" ht="12.75">
      <c r="C119" s="29"/>
      <c r="D119" s="29"/>
      <c r="E119" s="29"/>
      <c r="F119" s="29"/>
      <c r="G119" s="29"/>
      <c r="H119" s="29"/>
      <c r="I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D119" s="29"/>
    </row>
    <row r="120" spans="3:30" ht="12.75">
      <c r="C120" s="29"/>
      <c r="D120" s="29"/>
      <c r="E120" s="29"/>
      <c r="F120" s="29"/>
      <c r="G120" s="29"/>
      <c r="H120" s="29"/>
      <c r="I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D120" s="29"/>
    </row>
    <row r="121" spans="3:30" ht="12.75">
      <c r="C121" s="29"/>
      <c r="D121" s="29"/>
      <c r="E121" s="29"/>
      <c r="F121" s="29"/>
      <c r="G121" s="29"/>
      <c r="H121" s="29"/>
      <c r="I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D121" s="29"/>
    </row>
    <row r="122" spans="3:30" ht="12.75">
      <c r="C122" s="29"/>
      <c r="D122" s="29"/>
      <c r="E122" s="29"/>
      <c r="F122" s="29"/>
      <c r="G122" s="29"/>
      <c r="H122" s="29"/>
      <c r="I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D122" s="29"/>
    </row>
    <row r="123" spans="3:30" ht="12.75">
      <c r="C123" s="29"/>
      <c r="D123" s="29"/>
      <c r="E123" s="29"/>
      <c r="F123" s="29"/>
      <c r="G123" s="29"/>
      <c r="H123" s="29"/>
      <c r="I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D123" s="29"/>
    </row>
    <row r="124" spans="3:30" ht="12.75">
      <c r="C124" s="29"/>
      <c r="D124" s="29"/>
      <c r="E124" s="29"/>
      <c r="F124" s="29"/>
      <c r="G124" s="29"/>
      <c r="H124" s="29"/>
      <c r="I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D124" s="29"/>
    </row>
    <row r="125" spans="3:30" ht="12.75">
      <c r="C125" s="29"/>
      <c r="D125" s="29"/>
      <c r="E125" s="29"/>
      <c r="F125" s="29"/>
      <c r="G125" s="29"/>
      <c r="H125" s="29"/>
      <c r="I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D125" s="29"/>
    </row>
    <row r="126" spans="3:30" ht="12.75">
      <c r="C126" s="29"/>
      <c r="D126" s="29"/>
      <c r="E126" s="29"/>
      <c r="F126" s="29"/>
      <c r="G126" s="29"/>
      <c r="H126" s="29"/>
      <c r="I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D126" s="29"/>
    </row>
    <row r="127" spans="3:30" ht="12.75">
      <c r="C127" s="29"/>
      <c r="D127" s="29"/>
      <c r="E127" s="29"/>
      <c r="F127" s="29"/>
      <c r="G127" s="29"/>
      <c r="H127" s="29"/>
      <c r="I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D127" s="29"/>
    </row>
    <row r="128" spans="3:30" ht="12.75">
      <c r="C128" s="29"/>
      <c r="D128" s="29"/>
      <c r="E128" s="29"/>
      <c r="F128" s="29"/>
      <c r="G128" s="29"/>
      <c r="H128" s="29"/>
      <c r="I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D128" s="29"/>
    </row>
    <row r="129" spans="3:30" ht="12.75">
      <c r="C129" s="29"/>
      <c r="D129" s="29"/>
      <c r="E129" s="29"/>
      <c r="F129" s="29"/>
      <c r="G129" s="29"/>
      <c r="H129" s="29"/>
      <c r="I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D129" s="29"/>
    </row>
    <row r="130" spans="3:30" ht="12.75">
      <c r="C130" s="29"/>
      <c r="D130" s="29"/>
      <c r="E130" s="29"/>
      <c r="F130" s="29"/>
      <c r="G130" s="29"/>
      <c r="H130" s="29"/>
      <c r="I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D130" s="29"/>
    </row>
    <row r="131" spans="3:30" ht="12.75">
      <c r="C131" s="29"/>
      <c r="D131" s="29"/>
      <c r="E131" s="29"/>
      <c r="F131" s="29"/>
      <c r="G131" s="29"/>
      <c r="H131" s="29"/>
      <c r="I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D131" s="29"/>
    </row>
    <row r="132" spans="3:30" ht="12.75">
      <c r="C132" s="29"/>
      <c r="D132" s="29"/>
      <c r="E132" s="29"/>
      <c r="F132" s="29"/>
      <c r="G132" s="29"/>
      <c r="H132" s="29"/>
      <c r="I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D132" s="29"/>
    </row>
    <row r="133" spans="3:30" ht="12.75">
      <c r="C133" s="29"/>
      <c r="D133" s="29"/>
      <c r="E133" s="29"/>
      <c r="F133" s="29"/>
      <c r="G133" s="29"/>
      <c r="H133" s="29"/>
      <c r="I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D133" s="29"/>
    </row>
    <row r="134" spans="3:30" ht="12.75">
      <c r="C134" s="29"/>
      <c r="D134" s="29"/>
      <c r="E134" s="29"/>
      <c r="F134" s="29"/>
      <c r="G134" s="29"/>
      <c r="H134" s="29"/>
      <c r="I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D134" s="29"/>
    </row>
    <row r="135" spans="3:30" ht="12.75">
      <c r="C135" s="29"/>
      <c r="D135" s="29"/>
      <c r="E135" s="29"/>
      <c r="F135" s="29"/>
      <c r="G135" s="29"/>
      <c r="H135" s="29"/>
      <c r="I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D135" s="29"/>
    </row>
    <row r="136" spans="3:30" ht="12.75">
      <c r="C136" s="29"/>
      <c r="D136" s="29"/>
      <c r="E136" s="29"/>
      <c r="F136" s="29"/>
      <c r="G136" s="29"/>
      <c r="H136" s="29"/>
      <c r="I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D136" s="29"/>
    </row>
    <row r="137" spans="3:30" ht="12.75">
      <c r="C137" s="29"/>
      <c r="D137" s="29"/>
      <c r="E137" s="29"/>
      <c r="F137" s="29"/>
      <c r="G137" s="29"/>
      <c r="H137" s="29"/>
      <c r="I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D137" s="29"/>
    </row>
    <row r="138" spans="3:30" ht="12.75">
      <c r="C138" s="29"/>
      <c r="D138" s="29"/>
      <c r="E138" s="29"/>
      <c r="F138" s="29"/>
      <c r="G138" s="29"/>
      <c r="H138" s="29"/>
      <c r="I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D138" s="29"/>
    </row>
    <row r="139" spans="3:30" ht="12.75">
      <c r="C139" s="29"/>
      <c r="D139" s="29"/>
      <c r="E139" s="29"/>
      <c r="F139" s="29"/>
      <c r="G139" s="29"/>
      <c r="H139" s="29"/>
      <c r="I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D139" s="29"/>
    </row>
    <row r="140" spans="3:30" ht="12.75">
      <c r="C140" s="29"/>
      <c r="D140" s="29"/>
      <c r="E140" s="29"/>
      <c r="F140" s="29"/>
      <c r="G140" s="29"/>
      <c r="H140" s="29"/>
      <c r="I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D140" s="29"/>
    </row>
    <row r="141" spans="3:30" ht="12.75">
      <c r="C141" s="29"/>
      <c r="D141" s="29"/>
      <c r="E141" s="29"/>
      <c r="F141" s="29"/>
      <c r="G141" s="29"/>
      <c r="H141" s="29"/>
      <c r="I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D141" s="29"/>
    </row>
    <row r="142" spans="3:30" ht="12.75">
      <c r="C142" s="29"/>
      <c r="D142" s="29"/>
      <c r="E142" s="29"/>
      <c r="F142" s="29"/>
      <c r="G142" s="29"/>
      <c r="H142" s="29"/>
      <c r="I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D142" s="29"/>
    </row>
    <row r="143" spans="3:30" ht="12.75">
      <c r="C143" s="29"/>
      <c r="D143" s="29"/>
      <c r="E143" s="29"/>
      <c r="F143" s="29"/>
      <c r="G143" s="29"/>
      <c r="H143" s="29"/>
      <c r="I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D143" s="29"/>
    </row>
    <row r="144" spans="3:30" ht="12.75">
      <c r="C144" s="29"/>
      <c r="D144" s="29"/>
      <c r="E144" s="29"/>
      <c r="F144" s="29"/>
      <c r="G144" s="29"/>
      <c r="H144" s="29"/>
      <c r="I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D144" s="29"/>
    </row>
    <row r="145" spans="3:30" ht="12.75">
      <c r="C145" s="29"/>
      <c r="D145" s="29"/>
      <c r="E145" s="29"/>
      <c r="F145" s="29"/>
      <c r="G145" s="29"/>
      <c r="H145" s="29"/>
      <c r="I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D145" s="29"/>
    </row>
    <row r="146" spans="3:30" ht="12.75">
      <c r="C146" s="29"/>
      <c r="D146" s="29"/>
      <c r="E146" s="29"/>
      <c r="F146" s="29"/>
      <c r="G146" s="29"/>
      <c r="H146" s="29"/>
      <c r="I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D146" s="29"/>
    </row>
    <row r="147" spans="3:30" ht="12.75">
      <c r="C147" s="29"/>
      <c r="D147" s="29"/>
      <c r="E147" s="29"/>
      <c r="F147" s="29"/>
      <c r="G147" s="29"/>
      <c r="H147" s="29"/>
      <c r="I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D147" s="29"/>
    </row>
    <row r="148" spans="3:30" ht="12.75">
      <c r="C148" s="29"/>
      <c r="D148" s="29"/>
      <c r="E148" s="29"/>
      <c r="F148" s="29"/>
      <c r="G148" s="29"/>
      <c r="H148" s="29"/>
      <c r="I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D148" s="29"/>
    </row>
    <row r="149" spans="3:30" ht="12.75">
      <c r="C149" s="29"/>
      <c r="D149" s="29"/>
      <c r="E149" s="29"/>
      <c r="F149" s="29"/>
      <c r="G149" s="29"/>
      <c r="H149" s="29"/>
      <c r="I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D149" s="29"/>
    </row>
    <row r="150" spans="3:30" ht="12.75">
      <c r="C150" s="29"/>
      <c r="D150" s="29"/>
      <c r="E150" s="29"/>
      <c r="F150" s="29"/>
      <c r="G150" s="29"/>
      <c r="H150" s="29"/>
      <c r="I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D150" s="29"/>
    </row>
    <row r="151" spans="3:30" ht="12.75">
      <c r="C151" s="29"/>
      <c r="D151" s="29"/>
      <c r="E151" s="29"/>
      <c r="F151" s="29"/>
      <c r="G151" s="29"/>
      <c r="H151" s="29"/>
      <c r="I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D151" s="29"/>
    </row>
    <row r="152" spans="3:30" ht="12.75">
      <c r="C152" s="29"/>
      <c r="D152" s="29"/>
      <c r="E152" s="29"/>
      <c r="F152" s="29"/>
      <c r="G152" s="29"/>
      <c r="H152" s="29"/>
      <c r="I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D152" s="29"/>
    </row>
    <row r="153" spans="3:30" ht="12.75">
      <c r="C153" s="29"/>
      <c r="D153" s="29"/>
      <c r="E153" s="29"/>
      <c r="F153" s="29"/>
      <c r="G153" s="29"/>
      <c r="H153" s="29"/>
      <c r="I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D153" s="29"/>
    </row>
    <row r="154" spans="3:30" ht="12.75">
      <c r="C154" s="29"/>
      <c r="D154" s="29"/>
      <c r="E154" s="29"/>
      <c r="F154" s="29"/>
      <c r="G154" s="29"/>
      <c r="H154" s="29"/>
      <c r="I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D154" s="29"/>
    </row>
    <row r="155" spans="3:30" ht="12.75">
      <c r="C155" s="29"/>
      <c r="D155" s="29"/>
      <c r="E155" s="29"/>
      <c r="F155" s="29"/>
      <c r="G155" s="29"/>
      <c r="H155" s="29"/>
      <c r="I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D155" s="29"/>
    </row>
    <row r="156" spans="3:30" ht="12.75">
      <c r="C156" s="29"/>
      <c r="D156" s="29"/>
      <c r="E156" s="29"/>
      <c r="F156" s="29"/>
      <c r="G156" s="29"/>
      <c r="H156" s="29"/>
      <c r="I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D156" s="29"/>
    </row>
    <row r="157" spans="3:30" ht="12.75">
      <c r="C157" s="29"/>
      <c r="D157" s="29"/>
      <c r="E157" s="29"/>
      <c r="F157" s="29"/>
      <c r="G157" s="29"/>
      <c r="H157" s="29"/>
      <c r="I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D157" s="29"/>
    </row>
    <row r="158" spans="3:30" ht="12.75">
      <c r="C158" s="29"/>
      <c r="D158" s="29"/>
      <c r="E158" s="29"/>
      <c r="F158" s="29"/>
      <c r="G158" s="29"/>
      <c r="H158" s="29"/>
      <c r="I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D158" s="29"/>
    </row>
    <row r="159" spans="3:30" ht="12.75">
      <c r="C159" s="29"/>
      <c r="D159" s="29"/>
      <c r="E159" s="29"/>
      <c r="F159" s="29"/>
      <c r="G159" s="29"/>
      <c r="H159" s="29"/>
      <c r="I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D159" s="29"/>
    </row>
    <row r="160" spans="3:30" ht="12.75">
      <c r="C160" s="29"/>
      <c r="D160" s="29"/>
      <c r="E160" s="29"/>
      <c r="F160" s="29"/>
      <c r="G160" s="29"/>
      <c r="H160" s="29"/>
      <c r="I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D160" s="29"/>
    </row>
    <row r="161" spans="3:30" ht="12.75">
      <c r="C161" s="29"/>
      <c r="D161" s="29"/>
      <c r="E161" s="29"/>
      <c r="F161" s="29"/>
      <c r="G161" s="29"/>
      <c r="H161" s="29"/>
      <c r="I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D161" s="29"/>
    </row>
    <row r="162" spans="3:30" ht="12.75">
      <c r="C162" s="29"/>
      <c r="D162" s="29"/>
      <c r="E162" s="29"/>
      <c r="F162" s="29"/>
      <c r="G162" s="29"/>
      <c r="H162" s="29"/>
      <c r="I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D162" s="29"/>
    </row>
    <row r="163" spans="3:30" ht="12.75">
      <c r="C163" s="29"/>
      <c r="D163" s="29"/>
      <c r="E163" s="29"/>
      <c r="F163" s="29"/>
      <c r="G163" s="29"/>
      <c r="H163" s="29"/>
      <c r="I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D163" s="29"/>
    </row>
    <row r="164" spans="3:30" ht="12.75">
      <c r="C164" s="29"/>
      <c r="D164" s="29"/>
      <c r="E164" s="29"/>
      <c r="F164" s="29"/>
      <c r="G164" s="29"/>
      <c r="H164" s="29"/>
      <c r="I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D164" s="29"/>
    </row>
    <row r="165" spans="3:30" ht="12.75">
      <c r="C165" s="29"/>
      <c r="D165" s="29"/>
      <c r="E165" s="29"/>
      <c r="F165" s="29"/>
      <c r="G165" s="29"/>
      <c r="H165" s="29"/>
      <c r="I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D165" s="29"/>
    </row>
    <row r="166" spans="3:30" ht="12.75">
      <c r="C166" s="29"/>
      <c r="D166" s="29"/>
      <c r="E166" s="29"/>
      <c r="F166" s="29"/>
      <c r="G166" s="29"/>
      <c r="H166" s="29"/>
      <c r="I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D166" s="29"/>
    </row>
    <row r="167" spans="3:30" ht="12.75">
      <c r="C167" s="29"/>
      <c r="D167" s="29"/>
      <c r="E167" s="29"/>
      <c r="F167" s="29"/>
      <c r="G167" s="29"/>
      <c r="H167" s="29"/>
      <c r="I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D167" s="29"/>
    </row>
    <row r="168" spans="3:30" ht="12.75">
      <c r="C168" s="29"/>
      <c r="D168" s="29"/>
      <c r="E168" s="29"/>
      <c r="F168" s="29"/>
      <c r="G168" s="29"/>
      <c r="H168" s="29"/>
      <c r="I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D168" s="29"/>
    </row>
    <row r="169" spans="3:30" ht="12.75">
      <c r="C169" s="29"/>
      <c r="D169" s="29"/>
      <c r="E169" s="29"/>
      <c r="F169" s="29"/>
      <c r="G169" s="29"/>
      <c r="H169" s="29"/>
      <c r="I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D169" s="29"/>
    </row>
    <row r="170" spans="3:30" ht="12.75">
      <c r="C170" s="29"/>
      <c r="D170" s="29"/>
      <c r="E170" s="29"/>
      <c r="F170" s="29"/>
      <c r="G170" s="29"/>
      <c r="H170" s="29"/>
      <c r="I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D170" s="29"/>
    </row>
    <row r="171" spans="3:30" ht="12.75">
      <c r="C171" s="29"/>
      <c r="D171" s="29"/>
      <c r="E171" s="29"/>
      <c r="F171" s="29"/>
      <c r="G171" s="29"/>
      <c r="H171" s="29"/>
      <c r="I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D171" s="29"/>
    </row>
    <row r="172" spans="3:30" ht="12.75">
      <c r="C172" s="29"/>
      <c r="D172" s="29"/>
      <c r="E172" s="29"/>
      <c r="F172" s="29"/>
      <c r="G172" s="29"/>
      <c r="H172" s="29"/>
      <c r="I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D172" s="29"/>
    </row>
    <row r="173" spans="3:30" ht="12.75">
      <c r="C173" s="29"/>
      <c r="D173" s="29"/>
      <c r="E173" s="29"/>
      <c r="F173" s="29"/>
      <c r="G173" s="29"/>
      <c r="H173" s="29"/>
      <c r="I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D173" s="29"/>
    </row>
    <row r="174" spans="3:30" ht="12.75">
      <c r="C174" s="29"/>
      <c r="D174" s="29"/>
      <c r="E174" s="29"/>
      <c r="F174" s="29"/>
      <c r="G174" s="29"/>
      <c r="H174" s="29"/>
      <c r="I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D174" s="29"/>
    </row>
    <row r="175" spans="3:30" ht="12.75">
      <c r="C175" s="29"/>
      <c r="D175" s="29"/>
      <c r="E175" s="29"/>
      <c r="F175" s="29"/>
      <c r="G175" s="29"/>
      <c r="H175" s="29"/>
      <c r="I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D175" s="29"/>
    </row>
    <row r="176" spans="3:30" ht="12.75">
      <c r="C176" s="29"/>
      <c r="D176" s="29"/>
      <c r="E176" s="29"/>
      <c r="F176" s="29"/>
      <c r="G176" s="29"/>
      <c r="H176" s="29"/>
      <c r="I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D176" s="29"/>
    </row>
    <row r="177" spans="3:30" ht="12.75">
      <c r="C177" s="29"/>
      <c r="D177" s="29"/>
      <c r="E177" s="29"/>
      <c r="F177" s="29"/>
      <c r="G177" s="29"/>
      <c r="H177" s="29"/>
      <c r="I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D177" s="29"/>
    </row>
    <row r="178" spans="3:30" ht="12.75">
      <c r="C178" s="29"/>
      <c r="D178" s="29"/>
      <c r="E178" s="29"/>
      <c r="F178" s="29"/>
      <c r="G178" s="29"/>
      <c r="H178" s="29"/>
      <c r="I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D178" s="29"/>
    </row>
    <row r="179" spans="3:30" ht="12.75">
      <c r="C179" s="29"/>
      <c r="D179" s="29"/>
      <c r="E179" s="29"/>
      <c r="F179" s="29"/>
      <c r="G179" s="29"/>
      <c r="H179" s="29"/>
      <c r="I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D179" s="29"/>
    </row>
    <row r="180" spans="3:30" ht="12.75">
      <c r="C180" s="29"/>
      <c r="D180" s="29"/>
      <c r="E180" s="29"/>
      <c r="F180" s="29"/>
      <c r="G180" s="29"/>
      <c r="H180" s="29"/>
      <c r="I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D180" s="29"/>
    </row>
    <row r="181" spans="3:30" ht="12.75">
      <c r="C181" s="29"/>
      <c r="D181" s="29"/>
      <c r="E181" s="29"/>
      <c r="F181" s="29"/>
      <c r="G181" s="29"/>
      <c r="H181" s="29"/>
      <c r="I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D181" s="29"/>
    </row>
    <row r="182" spans="3:30" ht="12.75">
      <c r="C182" s="29"/>
      <c r="D182" s="29"/>
      <c r="E182" s="29"/>
      <c r="F182" s="29"/>
      <c r="G182" s="29"/>
      <c r="H182" s="29"/>
      <c r="I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D182" s="29"/>
    </row>
    <row r="183" spans="3:30" ht="12.75">
      <c r="C183" s="29"/>
      <c r="D183" s="29"/>
      <c r="E183" s="29"/>
      <c r="F183" s="29"/>
      <c r="G183" s="29"/>
      <c r="H183" s="29"/>
      <c r="I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D183" s="29"/>
    </row>
    <row r="184" spans="3:30" ht="12.75">
      <c r="C184" s="29"/>
      <c r="D184" s="29"/>
      <c r="E184" s="29"/>
      <c r="F184" s="29"/>
      <c r="G184" s="29"/>
      <c r="H184" s="29"/>
      <c r="I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D184" s="29"/>
    </row>
    <row r="185" spans="3:30" ht="12.75">
      <c r="C185" s="29"/>
      <c r="D185" s="29"/>
      <c r="E185" s="29"/>
      <c r="F185" s="29"/>
      <c r="G185" s="29"/>
      <c r="H185" s="29"/>
      <c r="I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D185" s="29"/>
    </row>
    <row r="186" spans="3:30" ht="12.75">
      <c r="C186" s="29"/>
      <c r="D186" s="29"/>
      <c r="E186" s="29"/>
      <c r="F186" s="29"/>
      <c r="G186" s="29"/>
      <c r="H186" s="29"/>
      <c r="I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D186" s="29"/>
    </row>
    <row r="187" spans="3:30" ht="12.75">
      <c r="C187" s="29"/>
      <c r="D187" s="29"/>
      <c r="E187" s="29"/>
      <c r="F187" s="29"/>
      <c r="G187" s="29"/>
      <c r="H187" s="29"/>
      <c r="I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D187" s="29"/>
    </row>
    <row r="188" spans="3:30" ht="12.75">
      <c r="C188" s="29"/>
      <c r="D188" s="29"/>
      <c r="E188" s="29"/>
      <c r="F188" s="29"/>
      <c r="G188" s="29"/>
      <c r="H188" s="29"/>
      <c r="I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D188" s="29"/>
    </row>
    <row r="189" spans="3:30" ht="12.75">
      <c r="C189" s="29"/>
      <c r="D189" s="29"/>
      <c r="E189" s="29"/>
      <c r="F189" s="29"/>
      <c r="G189" s="29"/>
      <c r="H189" s="29"/>
      <c r="I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D189" s="29"/>
    </row>
    <row r="190" spans="3:30" ht="12.75">
      <c r="C190" s="29"/>
      <c r="D190" s="29"/>
      <c r="E190" s="29"/>
      <c r="F190" s="29"/>
      <c r="G190" s="29"/>
      <c r="H190" s="29"/>
      <c r="I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D190" s="29"/>
    </row>
    <row r="191" spans="3:30" ht="12.75">
      <c r="C191" s="29"/>
      <c r="D191" s="29"/>
      <c r="E191" s="29"/>
      <c r="F191" s="29"/>
      <c r="G191" s="29"/>
      <c r="H191" s="29"/>
      <c r="I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D191" s="29"/>
    </row>
    <row r="192" spans="3:30" ht="12.75">
      <c r="C192" s="29"/>
      <c r="D192" s="29"/>
      <c r="E192" s="29"/>
      <c r="F192" s="29"/>
      <c r="G192" s="29"/>
      <c r="H192" s="29"/>
      <c r="I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D192" s="29"/>
    </row>
    <row r="193" spans="3:30" ht="12.75">
      <c r="C193" s="29"/>
      <c r="D193" s="29"/>
      <c r="E193" s="29"/>
      <c r="F193" s="29"/>
      <c r="G193" s="29"/>
      <c r="H193" s="29"/>
      <c r="I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D193" s="29"/>
    </row>
    <row r="194" spans="3:30" ht="12.75">
      <c r="C194" s="29"/>
      <c r="D194" s="29"/>
      <c r="E194" s="29"/>
      <c r="F194" s="29"/>
      <c r="G194" s="29"/>
      <c r="H194" s="29"/>
      <c r="I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D194" s="29"/>
    </row>
    <row r="195" spans="3:30" ht="12.75">
      <c r="C195" s="29"/>
      <c r="D195" s="29"/>
      <c r="E195" s="29"/>
      <c r="F195" s="29"/>
      <c r="G195" s="29"/>
      <c r="H195" s="29"/>
      <c r="I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D195" s="29"/>
    </row>
    <row r="196" spans="3:30" ht="12.75">
      <c r="C196" s="29"/>
      <c r="D196" s="29"/>
      <c r="E196" s="29"/>
      <c r="F196" s="29"/>
      <c r="G196" s="29"/>
      <c r="H196" s="29"/>
      <c r="I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D196" s="29"/>
    </row>
    <row r="197" spans="3:30" ht="12.75">
      <c r="C197" s="29"/>
      <c r="D197" s="29"/>
      <c r="E197" s="29"/>
      <c r="F197" s="29"/>
      <c r="G197" s="29"/>
      <c r="H197" s="29"/>
      <c r="I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D197" s="29"/>
    </row>
    <row r="198" spans="3:30" ht="12.75">
      <c r="C198" s="29"/>
      <c r="D198" s="29"/>
      <c r="E198" s="29"/>
      <c r="F198" s="29"/>
      <c r="G198" s="29"/>
      <c r="H198" s="29"/>
      <c r="I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D198" s="29"/>
    </row>
    <row r="199" spans="3:30" ht="12.75">
      <c r="C199" s="29"/>
      <c r="D199" s="29"/>
      <c r="E199" s="29"/>
      <c r="F199" s="29"/>
      <c r="G199" s="29"/>
      <c r="H199" s="29"/>
      <c r="I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D199" s="29"/>
    </row>
    <row r="200" spans="3:30" ht="12.75">
      <c r="C200" s="29"/>
      <c r="D200" s="29"/>
      <c r="E200" s="29"/>
      <c r="F200" s="29"/>
      <c r="G200" s="29"/>
      <c r="H200" s="29"/>
      <c r="I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D200" s="29"/>
    </row>
    <row r="201" spans="3:30" ht="12.75">
      <c r="C201" s="29"/>
      <c r="D201" s="29"/>
      <c r="E201" s="29"/>
      <c r="F201" s="29"/>
      <c r="G201" s="29"/>
      <c r="H201" s="29"/>
      <c r="I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D201" s="29"/>
    </row>
    <row r="202" spans="3:30" ht="12.75">
      <c r="C202" s="29"/>
      <c r="D202" s="29"/>
      <c r="E202" s="29"/>
      <c r="F202" s="29"/>
      <c r="G202" s="29"/>
      <c r="H202" s="29"/>
      <c r="I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D202" s="29"/>
    </row>
    <row r="203" spans="3:30" ht="12.75">
      <c r="C203" s="29"/>
      <c r="D203" s="29"/>
      <c r="E203" s="29"/>
      <c r="F203" s="29"/>
      <c r="G203" s="29"/>
      <c r="H203" s="29"/>
      <c r="I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D203" s="29"/>
    </row>
    <row r="204" spans="3:30" ht="12.75">
      <c r="C204" s="29"/>
      <c r="D204" s="29"/>
      <c r="E204" s="29"/>
      <c r="F204" s="29"/>
      <c r="G204" s="29"/>
      <c r="H204" s="29"/>
      <c r="I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D204" s="29"/>
    </row>
    <row r="205" spans="3:30" ht="12.75">
      <c r="C205" s="29"/>
      <c r="D205" s="29"/>
      <c r="E205" s="29"/>
      <c r="F205" s="29"/>
      <c r="G205" s="29"/>
      <c r="H205" s="29"/>
      <c r="I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D205" s="29"/>
    </row>
    <row r="206" spans="3:30" ht="12.75">
      <c r="C206" s="29"/>
      <c r="D206" s="29"/>
      <c r="E206" s="29"/>
      <c r="F206" s="29"/>
      <c r="G206" s="29"/>
      <c r="H206" s="29"/>
      <c r="I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D206" s="29"/>
    </row>
    <row r="207" spans="3:30" ht="12.75">
      <c r="C207" s="29"/>
      <c r="D207" s="29"/>
      <c r="E207" s="29"/>
      <c r="F207" s="29"/>
      <c r="G207" s="29"/>
      <c r="H207" s="29"/>
      <c r="I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D207" s="29"/>
    </row>
    <row r="208" spans="3:30" ht="12.75">
      <c r="C208" s="29"/>
      <c r="D208" s="29"/>
      <c r="E208" s="29"/>
      <c r="F208" s="29"/>
      <c r="G208" s="29"/>
      <c r="H208" s="29"/>
      <c r="I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D208" s="29"/>
    </row>
    <row r="209" spans="3:30" ht="12.75">
      <c r="C209" s="29"/>
      <c r="D209" s="29"/>
      <c r="E209" s="29"/>
      <c r="F209" s="29"/>
      <c r="G209" s="29"/>
      <c r="H209" s="29"/>
      <c r="I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D209" s="29"/>
    </row>
    <row r="210" spans="3:30" ht="12.75">
      <c r="C210" s="29"/>
      <c r="D210" s="29"/>
      <c r="E210" s="29"/>
      <c r="F210" s="29"/>
      <c r="G210" s="29"/>
      <c r="H210" s="29"/>
      <c r="I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D210" s="29"/>
    </row>
    <row r="211" spans="3:30" ht="12.75">
      <c r="C211" s="29"/>
      <c r="D211" s="29"/>
      <c r="E211" s="29"/>
      <c r="F211" s="29"/>
      <c r="G211" s="29"/>
      <c r="H211" s="29"/>
      <c r="I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D211" s="29"/>
    </row>
    <row r="212" spans="3:30" ht="12.75">
      <c r="C212" s="29"/>
      <c r="D212" s="29"/>
      <c r="E212" s="29"/>
      <c r="F212" s="29"/>
      <c r="G212" s="29"/>
      <c r="H212" s="29"/>
      <c r="I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D212" s="29"/>
    </row>
    <row r="213" spans="3:30" ht="12.75">
      <c r="C213" s="29"/>
      <c r="D213" s="29"/>
      <c r="E213" s="29"/>
      <c r="F213" s="29"/>
      <c r="G213" s="29"/>
      <c r="H213" s="29"/>
      <c r="I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D213" s="29"/>
    </row>
    <row r="214" spans="3:30" ht="12.75">
      <c r="C214" s="29"/>
      <c r="D214" s="29"/>
      <c r="E214" s="29"/>
      <c r="F214" s="29"/>
      <c r="G214" s="29"/>
      <c r="H214" s="29"/>
      <c r="I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D214" s="29"/>
    </row>
    <row r="215" spans="3:30" ht="12.75">
      <c r="C215" s="29"/>
      <c r="D215" s="29"/>
      <c r="E215" s="29"/>
      <c r="F215" s="29"/>
      <c r="G215" s="29"/>
      <c r="H215" s="29"/>
      <c r="I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D215" s="29"/>
    </row>
    <row r="216" spans="3:30" ht="12.75">
      <c r="C216" s="29"/>
      <c r="D216" s="29"/>
      <c r="E216" s="29"/>
      <c r="F216" s="29"/>
      <c r="G216" s="29"/>
      <c r="H216" s="29"/>
      <c r="I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D216" s="29"/>
    </row>
    <row r="217" spans="3:30" ht="12.75">
      <c r="C217" s="29"/>
      <c r="D217" s="29"/>
      <c r="E217" s="29"/>
      <c r="F217" s="29"/>
      <c r="G217" s="29"/>
      <c r="H217" s="29"/>
      <c r="I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D217" s="29"/>
    </row>
    <row r="218" spans="3:30" ht="12.75">
      <c r="C218" s="29"/>
      <c r="D218" s="29"/>
      <c r="E218" s="29"/>
      <c r="F218" s="29"/>
      <c r="G218" s="29"/>
      <c r="H218" s="29"/>
      <c r="I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D218" s="29"/>
    </row>
    <row r="219" spans="3:30" ht="12.75">
      <c r="C219" s="29"/>
      <c r="D219" s="29"/>
      <c r="E219" s="29"/>
      <c r="F219" s="29"/>
      <c r="G219" s="29"/>
      <c r="H219" s="29"/>
      <c r="I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D219" s="29"/>
    </row>
    <row r="220" spans="3:30" ht="12.75">
      <c r="C220" s="29"/>
      <c r="D220" s="29"/>
      <c r="E220" s="29"/>
      <c r="F220" s="29"/>
      <c r="G220" s="29"/>
      <c r="H220" s="29"/>
      <c r="I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D220" s="29"/>
    </row>
    <row r="221" spans="3:30" ht="12.75">
      <c r="C221" s="29"/>
      <c r="D221" s="29"/>
      <c r="E221" s="29"/>
      <c r="F221" s="29"/>
      <c r="G221" s="29"/>
      <c r="H221" s="29"/>
      <c r="I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D221" s="29"/>
    </row>
    <row r="222" spans="3:30" ht="12.75">
      <c r="C222" s="29"/>
      <c r="D222" s="29"/>
      <c r="E222" s="29"/>
      <c r="F222" s="29"/>
      <c r="G222" s="29"/>
      <c r="H222" s="29"/>
      <c r="I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D222" s="29"/>
    </row>
    <row r="223" spans="3:30" ht="12.75">
      <c r="C223" s="29"/>
      <c r="D223" s="29"/>
      <c r="E223" s="29"/>
      <c r="F223" s="29"/>
      <c r="G223" s="29"/>
      <c r="H223" s="29"/>
      <c r="I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D223" s="29"/>
    </row>
    <row r="224" spans="3:30" ht="12.75">
      <c r="C224" s="29"/>
      <c r="D224" s="29"/>
      <c r="E224" s="29"/>
      <c r="F224" s="29"/>
      <c r="G224" s="29"/>
      <c r="H224" s="29"/>
      <c r="I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D224" s="29"/>
    </row>
    <row r="225" spans="3:30" ht="12.75">
      <c r="C225" s="29"/>
      <c r="D225" s="29"/>
      <c r="E225" s="29"/>
      <c r="F225" s="29"/>
      <c r="G225" s="29"/>
      <c r="H225" s="29"/>
      <c r="I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D225" s="29"/>
    </row>
    <row r="226" spans="3:30" ht="12.75">
      <c r="C226" s="29"/>
      <c r="D226" s="29"/>
      <c r="E226" s="29"/>
      <c r="F226" s="29"/>
      <c r="G226" s="29"/>
      <c r="H226" s="29"/>
      <c r="I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D226" s="29"/>
    </row>
    <row r="227" spans="3:30" ht="12.75">
      <c r="C227" s="29"/>
      <c r="D227" s="29"/>
      <c r="E227" s="29"/>
      <c r="F227" s="29"/>
      <c r="G227" s="29"/>
      <c r="H227" s="29"/>
      <c r="I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D227" s="29"/>
    </row>
    <row r="228" spans="3:30" ht="12.75">
      <c r="C228" s="29"/>
      <c r="D228" s="29"/>
      <c r="E228" s="29"/>
      <c r="F228" s="29"/>
      <c r="G228" s="29"/>
      <c r="H228" s="29"/>
      <c r="I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D228" s="29"/>
    </row>
    <row r="229" spans="3:30" ht="12.75">
      <c r="C229" s="29"/>
      <c r="D229" s="29"/>
      <c r="E229" s="29"/>
      <c r="F229" s="29"/>
      <c r="G229" s="29"/>
      <c r="H229" s="29"/>
      <c r="I229" s="29"/>
      <c r="AD229" s="29"/>
    </row>
    <row r="230" spans="3:30" ht="12.75">
      <c r="C230" s="29"/>
      <c r="D230" s="29"/>
      <c r="E230" s="29"/>
      <c r="F230" s="29"/>
      <c r="G230" s="29"/>
      <c r="H230" s="29"/>
      <c r="I230" s="29"/>
      <c r="AD230" s="29"/>
    </row>
    <row r="231" spans="3:30" ht="12.75">
      <c r="C231" s="29"/>
      <c r="D231" s="29"/>
      <c r="E231" s="29"/>
      <c r="F231" s="29"/>
      <c r="G231" s="29"/>
      <c r="H231" s="29"/>
      <c r="I231" s="29"/>
      <c r="AD231" s="29"/>
    </row>
    <row r="232" spans="3:30" ht="12.75">
      <c r="C232" s="29"/>
      <c r="D232" s="29"/>
      <c r="E232" s="29"/>
      <c r="F232" s="29"/>
      <c r="G232" s="29"/>
      <c r="H232" s="29"/>
      <c r="I232" s="29"/>
      <c r="AD232" s="29"/>
    </row>
    <row r="233" spans="3:30" ht="12.75">
      <c r="C233" s="29"/>
      <c r="D233" s="29"/>
      <c r="E233" s="29"/>
      <c r="F233" s="29"/>
      <c r="G233" s="29"/>
      <c r="H233" s="29"/>
      <c r="I233" s="29"/>
      <c r="AD233" s="29"/>
    </row>
    <row r="234" spans="3:30" ht="12.75">
      <c r="C234" s="29"/>
      <c r="D234" s="29"/>
      <c r="E234" s="29"/>
      <c r="F234" s="29"/>
      <c r="G234" s="29"/>
      <c r="H234" s="29"/>
      <c r="I234" s="29"/>
      <c r="AD234" s="29"/>
    </row>
    <row r="235" spans="3:30" ht="12.75">
      <c r="C235" s="29"/>
      <c r="D235" s="29"/>
      <c r="E235" s="29"/>
      <c r="F235" s="29"/>
      <c r="G235" s="29"/>
      <c r="H235" s="29"/>
      <c r="I235" s="29"/>
      <c r="AD235" s="29"/>
    </row>
    <row r="236" spans="3:30" ht="12.75">
      <c r="C236" s="29"/>
      <c r="D236" s="29"/>
      <c r="E236" s="29"/>
      <c r="F236" s="29"/>
      <c r="G236" s="29"/>
      <c r="H236" s="29"/>
      <c r="I236" s="29"/>
      <c r="AD236" s="29"/>
    </row>
    <row r="237" spans="3:30" ht="12.75">
      <c r="C237" s="29"/>
      <c r="D237" s="29"/>
      <c r="E237" s="29"/>
      <c r="F237" s="29"/>
      <c r="G237" s="29"/>
      <c r="H237" s="29"/>
      <c r="I237" s="29"/>
      <c r="AD237" s="29"/>
    </row>
    <row r="238" spans="3:30" ht="12.75">
      <c r="C238" s="29"/>
      <c r="D238" s="29"/>
      <c r="E238" s="29"/>
      <c r="F238" s="29"/>
      <c r="G238" s="29"/>
      <c r="H238" s="29"/>
      <c r="I238" s="29"/>
      <c r="AD238" s="29"/>
    </row>
    <row r="239" spans="3:30" ht="12.75">
      <c r="C239" s="29"/>
      <c r="D239" s="29"/>
      <c r="E239" s="29"/>
      <c r="F239" s="29"/>
      <c r="G239" s="29"/>
      <c r="H239" s="29"/>
      <c r="I239" s="29"/>
      <c r="AD239" s="29"/>
    </row>
    <row r="240" spans="3:30" ht="12.75">
      <c r="C240" s="29"/>
      <c r="D240" s="29"/>
      <c r="E240" s="29"/>
      <c r="F240" s="29"/>
      <c r="G240" s="29"/>
      <c r="H240" s="29"/>
      <c r="I240" s="29"/>
      <c r="AD240" s="29"/>
    </row>
    <row r="241" spans="3:30" ht="12.75">
      <c r="C241" s="29"/>
      <c r="D241" s="29"/>
      <c r="E241" s="29"/>
      <c r="F241" s="29"/>
      <c r="G241" s="29"/>
      <c r="H241" s="29"/>
      <c r="I241" s="29"/>
      <c r="AD241" s="29"/>
    </row>
    <row r="242" spans="3:30" ht="12.75">
      <c r="C242" s="29"/>
      <c r="D242" s="29"/>
      <c r="E242" s="29"/>
      <c r="F242" s="29"/>
      <c r="G242" s="29"/>
      <c r="H242" s="29"/>
      <c r="I242" s="29"/>
      <c r="AD242" s="29"/>
    </row>
    <row r="243" spans="3:30" ht="12.75">
      <c r="C243" s="29"/>
      <c r="D243" s="29"/>
      <c r="E243" s="29"/>
      <c r="F243" s="29"/>
      <c r="G243" s="29"/>
      <c r="H243" s="29"/>
      <c r="I243" s="29"/>
      <c r="AD243" s="29"/>
    </row>
    <row r="244" spans="3:30" ht="12.75">
      <c r="C244" s="29"/>
      <c r="D244" s="29"/>
      <c r="E244" s="29"/>
      <c r="F244" s="29"/>
      <c r="G244" s="29"/>
      <c r="H244" s="29"/>
      <c r="I244" s="29"/>
      <c r="AD244" s="29"/>
    </row>
    <row r="245" spans="3:30" ht="12.75">
      <c r="C245" s="29"/>
      <c r="D245" s="29"/>
      <c r="E245" s="29"/>
      <c r="F245" s="29"/>
      <c r="G245" s="29"/>
      <c r="H245" s="29"/>
      <c r="I245" s="29"/>
      <c r="AD245" s="29"/>
    </row>
    <row r="246" spans="3:30" ht="12.75">
      <c r="C246" s="29"/>
      <c r="D246" s="29"/>
      <c r="E246" s="29"/>
      <c r="F246" s="29"/>
      <c r="G246" s="29"/>
      <c r="H246" s="29"/>
      <c r="I246" s="29"/>
      <c r="AD246" s="29"/>
    </row>
    <row r="247" spans="3:30" ht="12.75">
      <c r="C247" s="29"/>
      <c r="D247" s="29"/>
      <c r="E247" s="29"/>
      <c r="F247" s="29"/>
      <c r="G247" s="29"/>
      <c r="H247" s="29"/>
      <c r="I247" s="29"/>
      <c r="AD247" s="29"/>
    </row>
    <row r="248" spans="3:30" ht="12.75">
      <c r="C248" s="29"/>
      <c r="D248" s="29"/>
      <c r="E248" s="29"/>
      <c r="F248" s="29"/>
      <c r="G248" s="29"/>
      <c r="H248" s="29"/>
      <c r="I248" s="29"/>
      <c r="AD248" s="29"/>
    </row>
    <row r="249" spans="3:30" ht="12.75">
      <c r="C249" s="29"/>
      <c r="D249" s="29"/>
      <c r="E249" s="29"/>
      <c r="F249" s="29"/>
      <c r="G249" s="29"/>
      <c r="H249" s="29"/>
      <c r="I249" s="29"/>
      <c r="AD249" s="29"/>
    </row>
    <row r="250" spans="3:30" ht="12.75">
      <c r="C250" s="29"/>
      <c r="D250" s="29"/>
      <c r="E250" s="29"/>
      <c r="F250" s="29"/>
      <c r="G250" s="29"/>
      <c r="H250" s="29"/>
      <c r="I250" s="29"/>
      <c r="AD250" s="29"/>
    </row>
    <row r="251" spans="3:30" ht="12.75">
      <c r="C251" s="29"/>
      <c r="D251" s="29"/>
      <c r="E251" s="29"/>
      <c r="F251" s="29"/>
      <c r="G251" s="29"/>
      <c r="H251" s="29"/>
      <c r="I251" s="29"/>
      <c r="AD251" s="29"/>
    </row>
    <row r="252" spans="3:30" ht="12.75">
      <c r="C252" s="29"/>
      <c r="D252" s="29"/>
      <c r="E252" s="29"/>
      <c r="F252" s="29"/>
      <c r="G252" s="29"/>
      <c r="H252" s="29"/>
      <c r="I252" s="29"/>
      <c r="AD252" s="29"/>
    </row>
    <row r="253" spans="3:30" ht="12.75">
      <c r="C253" s="29"/>
      <c r="D253" s="29"/>
      <c r="E253" s="29"/>
      <c r="F253" s="29"/>
      <c r="G253" s="29"/>
      <c r="H253" s="29"/>
      <c r="I253" s="29"/>
      <c r="AD253" s="29"/>
    </row>
    <row r="254" spans="3:30" ht="12.75">
      <c r="C254" s="29"/>
      <c r="D254" s="29"/>
      <c r="E254" s="29"/>
      <c r="F254" s="29"/>
      <c r="G254" s="29"/>
      <c r="H254" s="29"/>
      <c r="I254" s="29"/>
      <c r="AD254" s="29"/>
    </row>
    <row r="255" spans="3:30" ht="12.75">
      <c r="C255" s="29"/>
      <c r="D255" s="29"/>
      <c r="E255" s="29"/>
      <c r="F255" s="29"/>
      <c r="G255" s="29"/>
      <c r="H255" s="29"/>
      <c r="I255" s="29"/>
      <c r="AD255" s="29"/>
    </row>
    <row r="256" spans="3:30" ht="12.75">
      <c r="C256" s="29"/>
      <c r="D256" s="29"/>
      <c r="E256" s="29"/>
      <c r="F256" s="29"/>
      <c r="G256" s="29"/>
      <c r="H256" s="29"/>
      <c r="I256" s="29"/>
      <c r="AD256" s="29"/>
    </row>
    <row r="257" spans="3:30" ht="12.75">
      <c r="C257" s="29"/>
      <c r="D257" s="29"/>
      <c r="E257" s="29"/>
      <c r="F257" s="29"/>
      <c r="G257" s="29"/>
      <c r="H257" s="29"/>
      <c r="I257" s="29"/>
      <c r="AD257" s="29"/>
    </row>
    <row r="258" spans="3:30" ht="12.75">
      <c r="C258" s="29"/>
      <c r="D258" s="29"/>
      <c r="E258" s="29"/>
      <c r="F258" s="29"/>
      <c r="G258" s="29"/>
      <c r="H258" s="29"/>
      <c r="I258" s="29"/>
      <c r="AD258" s="29"/>
    </row>
    <row r="259" spans="3:30" ht="12.75">
      <c r="C259" s="29"/>
      <c r="D259" s="29"/>
      <c r="E259" s="29"/>
      <c r="F259" s="29"/>
      <c r="G259" s="29"/>
      <c r="H259" s="29"/>
      <c r="I259" s="29"/>
      <c r="AD259" s="29"/>
    </row>
    <row r="260" spans="3:30" ht="12.75">
      <c r="C260" s="29"/>
      <c r="D260" s="29"/>
      <c r="E260" s="29"/>
      <c r="F260" s="29"/>
      <c r="G260" s="29"/>
      <c r="H260" s="29"/>
      <c r="I260" s="29"/>
      <c r="AD260" s="29"/>
    </row>
    <row r="261" spans="3:30" ht="12.75">
      <c r="C261" s="29"/>
      <c r="D261" s="29"/>
      <c r="E261" s="29"/>
      <c r="F261" s="29"/>
      <c r="G261" s="29"/>
      <c r="H261" s="29"/>
      <c r="I261" s="29"/>
      <c r="AD261" s="29"/>
    </row>
    <row r="262" spans="3:30" ht="12.75">
      <c r="C262" s="29"/>
      <c r="D262" s="29"/>
      <c r="E262" s="29"/>
      <c r="F262" s="29"/>
      <c r="G262" s="29"/>
      <c r="H262" s="29"/>
      <c r="I262" s="29"/>
      <c r="AD262" s="29"/>
    </row>
    <row r="263" spans="3:30" ht="12.75">
      <c r="C263" s="29"/>
      <c r="D263" s="29"/>
      <c r="E263" s="29"/>
      <c r="F263" s="29"/>
      <c r="G263" s="29"/>
      <c r="H263" s="29"/>
      <c r="I263" s="29"/>
      <c r="AD263" s="29"/>
    </row>
    <row r="264" spans="3:30" ht="12.75">
      <c r="C264" s="29"/>
      <c r="D264" s="29"/>
      <c r="E264" s="29"/>
      <c r="F264" s="29"/>
      <c r="G264" s="29"/>
      <c r="H264" s="29"/>
      <c r="I264" s="29"/>
      <c r="AD264" s="29"/>
    </row>
    <row r="265" spans="3:30" ht="12.75">
      <c r="C265" s="29"/>
      <c r="D265" s="29"/>
      <c r="E265" s="29"/>
      <c r="F265" s="29"/>
      <c r="G265" s="29"/>
      <c r="H265" s="29"/>
      <c r="I265" s="29"/>
      <c r="AD265" s="29"/>
    </row>
    <row r="266" spans="3:30" ht="12.75">
      <c r="C266" s="29"/>
      <c r="D266" s="29"/>
      <c r="E266" s="29"/>
      <c r="F266" s="29"/>
      <c r="G266" s="29"/>
      <c r="H266" s="29"/>
      <c r="I266" s="29"/>
      <c r="AD266" s="29"/>
    </row>
    <row r="267" spans="3:30" ht="12.75">
      <c r="C267" s="29"/>
      <c r="D267" s="29"/>
      <c r="E267" s="29"/>
      <c r="F267" s="29"/>
      <c r="G267" s="29"/>
      <c r="H267" s="29"/>
      <c r="I267" s="29"/>
      <c r="AD267" s="29"/>
    </row>
    <row r="268" spans="3:30" ht="12.75">
      <c r="C268" s="29"/>
      <c r="D268" s="29"/>
      <c r="E268" s="29"/>
      <c r="F268" s="29"/>
      <c r="G268" s="29"/>
      <c r="H268" s="29"/>
      <c r="I268" s="29"/>
      <c r="AD268" s="29"/>
    </row>
    <row r="269" spans="3:30" ht="12.75">
      <c r="C269" s="29"/>
      <c r="D269" s="29"/>
      <c r="E269" s="29"/>
      <c r="F269" s="29"/>
      <c r="G269" s="29"/>
      <c r="H269" s="29"/>
      <c r="I269" s="29"/>
      <c r="AD269" s="29"/>
    </row>
    <row r="270" spans="3:30" ht="12.75">
      <c r="C270" s="29"/>
      <c r="D270" s="29"/>
      <c r="E270" s="29"/>
      <c r="F270" s="29"/>
      <c r="G270" s="29"/>
      <c r="H270" s="29"/>
      <c r="I270" s="29"/>
      <c r="AD270" s="29"/>
    </row>
    <row r="271" spans="3:30" ht="12.75">
      <c r="C271" s="29"/>
      <c r="D271" s="29"/>
      <c r="E271" s="29"/>
      <c r="F271" s="29"/>
      <c r="G271" s="29"/>
      <c r="H271" s="29"/>
      <c r="I271" s="29"/>
      <c r="AD271" s="29"/>
    </row>
    <row r="272" spans="3:30" ht="12.75">
      <c r="C272" s="29"/>
      <c r="D272" s="29"/>
      <c r="E272" s="29"/>
      <c r="F272" s="29"/>
      <c r="G272" s="29"/>
      <c r="H272" s="29"/>
      <c r="I272" s="29"/>
      <c r="AD272" s="29"/>
    </row>
    <row r="273" spans="3:30" ht="12.75">
      <c r="C273" s="29"/>
      <c r="D273" s="29"/>
      <c r="E273" s="29"/>
      <c r="F273" s="29"/>
      <c r="G273" s="29"/>
      <c r="H273" s="29"/>
      <c r="I273" s="29"/>
      <c r="AD273" s="29"/>
    </row>
    <row r="274" spans="3:30" ht="12.75">
      <c r="C274" s="29"/>
      <c r="D274" s="29"/>
      <c r="E274" s="29"/>
      <c r="F274" s="29"/>
      <c r="G274" s="29"/>
      <c r="H274" s="29"/>
      <c r="I274" s="29"/>
      <c r="AD274" s="29"/>
    </row>
    <row r="275" spans="3:30" ht="12.75">
      <c r="C275" s="29"/>
      <c r="D275" s="29"/>
      <c r="E275" s="29"/>
      <c r="F275" s="29"/>
      <c r="G275" s="29"/>
      <c r="H275" s="29"/>
      <c r="I275" s="29"/>
      <c r="AD275" s="29"/>
    </row>
    <row r="276" spans="3:30" ht="12.75">
      <c r="C276" s="29"/>
      <c r="D276" s="29"/>
      <c r="E276" s="29"/>
      <c r="F276" s="29"/>
      <c r="G276" s="29"/>
      <c r="H276" s="29"/>
      <c r="I276" s="29"/>
      <c r="AD276" s="29"/>
    </row>
    <row r="277" spans="3:30" ht="12.75">
      <c r="C277" s="29"/>
      <c r="D277" s="29"/>
      <c r="E277" s="29"/>
      <c r="F277" s="29"/>
      <c r="G277" s="29"/>
      <c r="H277" s="29"/>
      <c r="I277" s="29"/>
      <c r="AD277" s="29"/>
    </row>
    <row r="278" spans="3:30" ht="12.75">
      <c r="C278" s="29"/>
      <c r="D278" s="29"/>
      <c r="E278" s="29"/>
      <c r="F278" s="29"/>
      <c r="G278" s="29"/>
      <c r="H278" s="29"/>
      <c r="I278" s="29"/>
      <c r="AD278" s="29"/>
    </row>
    <row r="279" spans="3:30" ht="12.75">
      <c r="C279" s="29"/>
      <c r="D279" s="29"/>
      <c r="E279" s="29"/>
      <c r="F279" s="29"/>
      <c r="G279" s="29"/>
      <c r="H279" s="29"/>
      <c r="I279" s="29"/>
      <c r="AD279" s="29"/>
    </row>
    <row r="280" spans="3:30" ht="12.75">
      <c r="C280" s="29"/>
      <c r="D280" s="29"/>
      <c r="E280" s="29"/>
      <c r="F280" s="29"/>
      <c r="G280" s="29"/>
      <c r="H280" s="29"/>
      <c r="I280" s="29"/>
      <c r="AD280" s="29"/>
    </row>
    <row r="281" spans="3:30" ht="12.75">
      <c r="C281" s="29"/>
      <c r="D281" s="29"/>
      <c r="E281" s="29"/>
      <c r="F281" s="29"/>
      <c r="G281" s="29"/>
      <c r="H281" s="29"/>
      <c r="I281" s="29"/>
      <c r="AD281" s="29"/>
    </row>
    <row r="282" spans="3:30" ht="12.75">
      <c r="C282" s="29"/>
      <c r="D282" s="29"/>
      <c r="E282" s="29"/>
      <c r="F282" s="29"/>
      <c r="G282" s="29"/>
      <c r="H282" s="29"/>
      <c r="I282" s="29"/>
      <c r="AD282" s="29"/>
    </row>
    <row r="283" spans="3:30" ht="12.75">
      <c r="C283" s="29"/>
      <c r="D283" s="29"/>
      <c r="E283" s="29"/>
      <c r="F283" s="29"/>
      <c r="G283" s="29"/>
      <c r="H283" s="29"/>
      <c r="I283" s="29"/>
      <c r="AD283" s="29"/>
    </row>
    <row r="284" spans="3:30" ht="12.75">
      <c r="C284" s="29"/>
      <c r="D284" s="29"/>
      <c r="E284" s="29"/>
      <c r="F284" s="29"/>
      <c r="G284" s="29"/>
      <c r="H284" s="29"/>
      <c r="I284" s="29"/>
      <c r="AD284" s="29"/>
    </row>
    <row r="285" spans="3:30" ht="12.75">
      <c r="C285" s="29"/>
      <c r="D285" s="29"/>
      <c r="E285" s="29"/>
      <c r="F285" s="29"/>
      <c r="G285" s="29"/>
      <c r="H285" s="29"/>
      <c r="I285" s="29"/>
      <c r="AD285" s="29"/>
    </row>
    <row r="286" spans="3:30" ht="12.75">
      <c r="C286" s="29"/>
      <c r="D286" s="29"/>
      <c r="E286" s="29"/>
      <c r="F286" s="29"/>
      <c r="G286" s="29"/>
      <c r="H286" s="29"/>
      <c r="I286" s="29"/>
      <c r="AD286" s="29"/>
    </row>
    <row r="287" spans="3:30" ht="12.75">
      <c r="C287" s="29"/>
      <c r="D287" s="29"/>
      <c r="E287" s="29"/>
      <c r="F287" s="29"/>
      <c r="G287" s="29"/>
      <c r="H287" s="29"/>
      <c r="I287" s="29"/>
      <c r="AD287" s="29"/>
    </row>
    <row r="288" spans="3:30" ht="12.75">
      <c r="C288" s="29"/>
      <c r="D288" s="29"/>
      <c r="E288" s="29"/>
      <c r="F288" s="29"/>
      <c r="G288" s="29"/>
      <c r="H288" s="29"/>
      <c r="I288" s="29"/>
      <c r="AD288" s="29"/>
    </row>
    <row r="289" spans="3:30" ht="12.75">
      <c r="C289" s="29"/>
      <c r="D289" s="29"/>
      <c r="E289" s="29"/>
      <c r="F289" s="29"/>
      <c r="G289" s="29"/>
      <c r="H289" s="29"/>
      <c r="I289" s="29"/>
      <c r="AD289" s="29"/>
    </row>
    <row r="290" spans="3:30" ht="12.75">
      <c r="C290" s="29"/>
      <c r="D290" s="29"/>
      <c r="E290" s="29"/>
      <c r="F290" s="29"/>
      <c r="G290" s="29"/>
      <c r="H290" s="29"/>
      <c r="I290" s="29"/>
      <c r="AD290" s="29"/>
    </row>
    <row r="291" spans="3:30" ht="12.75">
      <c r="C291" s="29"/>
      <c r="D291" s="29"/>
      <c r="E291" s="29"/>
      <c r="F291" s="29"/>
      <c r="G291" s="29"/>
      <c r="H291" s="29"/>
      <c r="I291" s="29"/>
      <c r="AD291" s="29"/>
    </row>
    <row r="292" spans="3:30" ht="12.75">
      <c r="C292" s="29"/>
      <c r="D292" s="29"/>
      <c r="E292" s="29"/>
      <c r="F292" s="29"/>
      <c r="G292" s="29"/>
      <c r="H292" s="29"/>
      <c r="I292" s="29"/>
      <c r="AD292" s="29"/>
    </row>
    <row r="293" spans="3:30" ht="12.75">
      <c r="C293" s="29"/>
      <c r="D293" s="29"/>
      <c r="E293" s="29"/>
      <c r="F293" s="29"/>
      <c r="G293" s="29"/>
      <c r="H293" s="29"/>
      <c r="I293" s="29"/>
      <c r="AD293" s="29"/>
    </row>
    <row r="294" spans="3:30" ht="12.75">
      <c r="C294" s="29"/>
      <c r="D294" s="29"/>
      <c r="E294" s="29"/>
      <c r="F294" s="29"/>
      <c r="G294" s="29"/>
      <c r="H294" s="29"/>
      <c r="I294" s="29"/>
      <c r="AD294" s="29"/>
    </row>
    <row r="295" spans="3:30" ht="12.75">
      <c r="C295" s="29"/>
      <c r="D295" s="29"/>
      <c r="E295" s="29"/>
      <c r="F295" s="29"/>
      <c r="G295" s="29"/>
      <c r="H295" s="29"/>
      <c r="I295" s="29"/>
      <c r="AD295" s="29"/>
    </row>
    <row r="296" spans="3:30" ht="12.75">
      <c r="C296" s="29"/>
      <c r="D296" s="29"/>
      <c r="E296" s="29"/>
      <c r="F296" s="29"/>
      <c r="G296" s="29"/>
      <c r="H296" s="29"/>
      <c r="I296" s="29"/>
      <c r="AD296" s="29"/>
    </row>
    <row r="297" spans="3:30" ht="12.75">
      <c r="C297" s="29"/>
      <c r="D297" s="29"/>
      <c r="E297" s="29"/>
      <c r="F297" s="29"/>
      <c r="G297" s="29"/>
      <c r="H297" s="29"/>
      <c r="I297" s="29"/>
      <c r="AD297" s="29"/>
    </row>
    <row r="298" spans="3:30" ht="12.75">
      <c r="C298" s="29"/>
      <c r="D298" s="29"/>
      <c r="E298" s="29"/>
      <c r="F298" s="29"/>
      <c r="G298" s="29"/>
      <c r="H298" s="29"/>
      <c r="I298" s="29"/>
      <c r="AD298" s="29"/>
    </row>
    <row r="299" spans="3:30" ht="12.75">
      <c r="C299" s="29"/>
      <c r="D299" s="29"/>
      <c r="E299" s="29"/>
      <c r="F299" s="29"/>
      <c r="G299" s="29"/>
      <c r="H299" s="29"/>
      <c r="I299" s="29"/>
      <c r="AD299" s="29"/>
    </row>
    <row r="300" spans="3:30" ht="12.75">
      <c r="C300" s="29"/>
      <c r="D300" s="29"/>
      <c r="E300" s="29"/>
      <c r="F300" s="29"/>
      <c r="G300" s="29"/>
      <c r="H300" s="29"/>
      <c r="I300" s="29"/>
      <c r="AD300" s="29"/>
    </row>
    <row r="301" spans="3:30" ht="12.75">
      <c r="C301" s="29"/>
      <c r="D301" s="29"/>
      <c r="E301" s="29"/>
      <c r="F301" s="29"/>
      <c r="G301" s="29"/>
      <c r="H301" s="29"/>
      <c r="I301" s="29"/>
      <c r="AD301" s="29"/>
    </row>
    <row r="302" spans="3:30" ht="12.75">
      <c r="C302" s="29"/>
      <c r="D302" s="29"/>
      <c r="E302" s="29"/>
      <c r="F302" s="29"/>
      <c r="G302" s="29"/>
      <c r="H302" s="29"/>
      <c r="I302" s="29"/>
      <c r="AD302" s="29"/>
    </row>
    <row r="303" spans="3:30" ht="12.75">
      <c r="C303" s="29"/>
      <c r="D303" s="29"/>
      <c r="E303" s="29"/>
      <c r="F303" s="29"/>
      <c r="G303" s="29"/>
      <c r="H303" s="29"/>
      <c r="I303" s="29"/>
      <c r="AD303" s="29"/>
    </row>
    <row r="304" spans="3:30" ht="12.75">
      <c r="C304" s="29"/>
      <c r="D304" s="29"/>
      <c r="E304" s="29"/>
      <c r="F304" s="29"/>
      <c r="G304" s="29"/>
      <c r="H304" s="29"/>
      <c r="I304" s="29"/>
      <c r="AD304" s="29"/>
    </row>
    <row r="305" spans="3:30" ht="12.75">
      <c r="C305" s="29"/>
      <c r="D305" s="29"/>
      <c r="E305" s="29"/>
      <c r="F305" s="29"/>
      <c r="G305" s="29"/>
      <c r="H305" s="29"/>
      <c r="I305" s="29"/>
      <c r="AD305" s="29"/>
    </row>
    <row r="306" spans="3:30" ht="12.75">
      <c r="C306" s="29"/>
      <c r="D306" s="29"/>
      <c r="E306" s="29"/>
      <c r="F306" s="29"/>
      <c r="G306" s="29"/>
      <c r="H306" s="29"/>
      <c r="I306" s="29"/>
      <c r="AD306" s="29"/>
    </row>
    <row r="307" spans="3:30" ht="12.75">
      <c r="C307" s="29"/>
      <c r="D307" s="29"/>
      <c r="E307" s="29"/>
      <c r="F307" s="29"/>
      <c r="G307" s="29"/>
      <c r="H307" s="29"/>
      <c r="I307" s="29"/>
      <c r="AD307" s="29"/>
    </row>
    <row r="308" spans="3:30" ht="12.75">
      <c r="C308" s="29"/>
      <c r="D308" s="29"/>
      <c r="E308" s="29"/>
      <c r="F308" s="29"/>
      <c r="G308" s="29"/>
      <c r="H308" s="29"/>
      <c r="I308" s="29"/>
      <c r="AD308" s="29"/>
    </row>
    <row r="309" spans="3:30" ht="12.75">
      <c r="C309" s="29"/>
      <c r="D309" s="29"/>
      <c r="E309" s="29"/>
      <c r="F309" s="29"/>
      <c r="G309" s="29"/>
      <c r="H309" s="29"/>
      <c r="I309" s="29"/>
      <c r="AD309" s="29"/>
    </row>
    <row r="310" spans="3:30" ht="12.75">
      <c r="C310" s="29"/>
      <c r="D310" s="29"/>
      <c r="E310" s="29"/>
      <c r="F310" s="29"/>
      <c r="G310" s="29"/>
      <c r="H310" s="29"/>
      <c r="I310" s="29"/>
      <c r="AD310" s="29"/>
    </row>
    <row r="311" spans="3:30" ht="12.75">
      <c r="C311" s="29"/>
      <c r="D311" s="29"/>
      <c r="E311" s="29"/>
      <c r="F311" s="29"/>
      <c r="G311" s="29"/>
      <c r="H311" s="29"/>
      <c r="I311" s="29"/>
      <c r="AD311" s="29"/>
    </row>
    <row r="312" spans="3:30" ht="12.75">
      <c r="C312" s="29"/>
      <c r="D312" s="29"/>
      <c r="E312" s="29"/>
      <c r="F312" s="29"/>
      <c r="G312" s="29"/>
      <c r="H312" s="29"/>
      <c r="I312" s="29"/>
      <c r="AD312" s="29"/>
    </row>
    <row r="313" spans="3:30" ht="12.75">
      <c r="C313" s="29"/>
      <c r="D313" s="29"/>
      <c r="E313" s="29"/>
      <c r="F313" s="29"/>
      <c r="G313" s="29"/>
      <c r="H313" s="29"/>
      <c r="I313" s="29"/>
      <c r="AD313" s="29"/>
    </row>
    <row r="314" spans="3:30" ht="12.75">
      <c r="C314" s="29"/>
      <c r="D314" s="29"/>
      <c r="E314" s="29"/>
      <c r="F314" s="29"/>
      <c r="G314" s="29"/>
      <c r="H314" s="29"/>
      <c r="I314" s="29"/>
      <c r="AD314" s="29"/>
    </row>
    <row r="315" spans="3:30" ht="12.75">
      <c r="C315" s="29"/>
      <c r="D315" s="29"/>
      <c r="E315" s="29"/>
      <c r="F315" s="29"/>
      <c r="G315" s="29"/>
      <c r="H315" s="29"/>
      <c r="I315" s="29"/>
      <c r="AD315" s="29"/>
    </row>
    <row r="316" spans="3:30" ht="12.75">
      <c r="C316" s="29"/>
      <c r="D316" s="29"/>
      <c r="E316" s="29"/>
      <c r="F316" s="29"/>
      <c r="G316" s="29"/>
      <c r="H316" s="29"/>
      <c r="I316" s="29"/>
      <c r="AD316" s="29"/>
    </row>
    <row r="317" spans="3:30" ht="12.75">
      <c r="C317" s="29"/>
      <c r="D317" s="29"/>
      <c r="E317" s="29"/>
      <c r="F317" s="29"/>
      <c r="G317" s="29"/>
      <c r="H317" s="29"/>
      <c r="I317" s="29"/>
      <c r="AD317" s="29"/>
    </row>
    <row r="318" spans="3:30" ht="12.75">
      <c r="C318" s="29"/>
      <c r="D318" s="29"/>
      <c r="E318" s="29"/>
      <c r="F318" s="29"/>
      <c r="G318" s="29"/>
      <c r="H318" s="29"/>
      <c r="I318" s="29"/>
      <c r="AD318" s="29"/>
    </row>
    <row r="319" spans="3:30" ht="12.75">
      <c r="C319" s="29"/>
      <c r="D319" s="29"/>
      <c r="E319" s="29"/>
      <c r="F319" s="29"/>
      <c r="G319" s="29"/>
      <c r="H319" s="29"/>
      <c r="I319" s="29"/>
      <c r="AD319" s="29"/>
    </row>
    <row r="320" spans="3:30" ht="12.75">
      <c r="C320" s="29"/>
      <c r="D320" s="29"/>
      <c r="E320" s="29"/>
      <c r="F320" s="29"/>
      <c r="G320" s="29"/>
      <c r="H320" s="29"/>
      <c r="I320" s="29"/>
      <c r="AD320" s="29"/>
    </row>
    <row r="321" spans="3:30" ht="12.75">
      <c r="C321" s="29"/>
      <c r="D321" s="29"/>
      <c r="E321" s="29"/>
      <c r="F321" s="29"/>
      <c r="G321" s="29"/>
      <c r="H321" s="29"/>
      <c r="I321" s="29"/>
      <c r="AD321" s="29"/>
    </row>
    <row r="322" spans="3:30" ht="12.75">
      <c r="C322" s="29"/>
      <c r="D322" s="29"/>
      <c r="E322" s="29"/>
      <c r="F322" s="29"/>
      <c r="G322" s="29"/>
      <c r="H322" s="29"/>
      <c r="I322" s="29"/>
      <c r="AD322" s="29"/>
    </row>
    <row r="323" spans="3:30" ht="12.75">
      <c r="C323" s="29"/>
      <c r="D323" s="29"/>
      <c r="E323" s="29"/>
      <c r="F323" s="29"/>
      <c r="G323" s="29"/>
      <c r="H323" s="29"/>
      <c r="I323" s="29"/>
      <c r="AD323" s="29"/>
    </row>
    <row r="324" spans="3:30" ht="12.75">
      <c r="C324" s="29"/>
      <c r="D324" s="29"/>
      <c r="E324" s="29"/>
      <c r="F324" s="29"/>
      <c r="G324" s="29"/>
      <c r="H324" s="29"/>
      <c r="I324" s="29"/>
      <c r="AD324" s="29"/>
    </row>
    <row r="325" spans="3:30" ht="12.75">
      <c r="C325" s="29"/>
      <c r="D325" s="29"/>
      <c r="E325" s="29"/>
      <c r="F325" s="29"/>
      <c r="G325" s="29"/>
      <c r="H325" s="29"/>
      <c r="I325" s="29"/>
      <c r="AD325" s="29"/>
    </row>
    <row r="326" spans="3:30" ht="12.75">
      <c r="C326" s="29"/>
      <c r="D326" s="29"/>
      <c r="E326" s="29"/>
      <c r="F326" s="29"/>
      <c r="G326" s="29"/>
      <c r="H326" s="29"/>
      <c r="I326" s="29"/>
      <c r="AD326" s="29"/>
    </row>
    <row r="327" spans="3:30" ht="12.75">
      <c r="C327" s="29"/>
      <c r="D327" s="29"/>
      <c r="E327" s="29"/>
      <c r="F327" s="29"/>
      <c r="G327" s="29"/>
      <c r="H327" s="29"/>
      <c r="I327" s="29"/>
      <c r="AD327" s="29"/>
    </row>
    <row r="328" spans="3:30" ht="12.75">
      <c r="C328" s="29"/>
      <c r="D328" s="29"/>
      <c r="E328" s="29"/>
      <c r="F328" s="29"/>
      <c r="G328" s="29"/>
      <c r="H328" s="29"/>
      <c r="I328" s="29"/>
      <c r="AD328" s="29"/>
    </row>
    <row r="329" spans="3:30" ht="12.75">
      <c r="C329" s="29"/>
      <c r="D329" s="29"/>
      <c r="E329" s="29"/>
      <c r="F329" s="29"/>
      <c r="G329" s="29"/>
      <c r="H329" s="29"/>
      <c r="I329" s="29"/>
      <c r="AD329" s="29"/>
    </row>
    <row r="330" spans="3:30" ht="12.75">
      <c r="C330" s="29"/>
      <c r="D330" s="29"/>
      <c r="E330" s="29"/>
      <c r="F330" s="29"/>
      <c r="G330" s="29"/>
      <c r="H330" s="29"/>
      <c r="I330" s="29"/>
      <c r="AD330" s="29"/>
    </row>
    <row r="331" spans="3:30" ht="12.75">
      <c r="C331" s="29"/>
      <c r="D331" s="29"/>
      <c r="E331" s="29"/>
      <c r="F331" s="29"/>
      <c r="G331" s="29"/>
      <c r="H331" s="29"/>
      <c r="I331" s="29"/>
      <c r="AD331" s="29"/>
    </row>
    <row r="332" spans="3:30" ht="12.75">
      <c r="C332" s="29"/>
      <c r="D332" s="29"/>
      <c r="E332" s="29"/>
      <c r="F332" s="29"/>
      <c r="G332" s="29"/>
      <c r="H332" s="29"/>
      <c r="I332" s="29"/>
      <c r="AD332" s="29"/>
    </row>
    <row r="333" spans="3:30" ht="12.75">
      <c r="C333" s="29"/>
      <c r="D333" s="29"/>
      <c r="E333" s="29"/>
      <c r="F333" s="29"/>
      <c r="G333" s="29"/>
      <c r="H333" s="29"/>
      <c r="I333" s="29"/>
      <c r="AD333" s="29"/>
    </row>
    <row r="334" spans="3:30" ht="12.75">
      <c r="C334" s="29"/>
      <c r="D334" s="29"/>
      <c r="E334" s="29"/>
      <c r="F334" s="29"/>
      <c r="G334" s="29"/>
      <c r="H334" s="29"/>
      <c r="I334" s="29"/>
      <c r="AD334" s="29"/>
    </row>
    <row r="335" spans="3:30" ht="12.75">
      <c r="C335" s="29"/>
      <c r="D335" s="29"/>
      <c r="E335" s="29"/>
      <c r="F335" s="29"/>
      <c r="G335" s="29"/>
      <c r="H335" s="29"/>
      <c r="I335" s="29"/>
      <c r="AD335" s="29"/>
    </row>
    <row r="336" spans="3:30" ht="12.75">
      <c r="C336" s="29"/>
      <c r="D336" s="29"/>
      <c r="E336" s="29"/>
      <c r="F336" s="29"/>
      <c r="G336" s="29"/>
      <c r="H336" s="29"/>
      <c r="I336" s="29"/>
      <c r="AD336" s="29"/>
    </row>
    <row r="337" spans="3:30" ht="12.75">
      <c r="C337" s="29"/>
      <c r="D337" s="29"/>
      <c r="E337" s="29"/>
      <c r="F337" s="29"/>
      <c r="G337" s="29"/>
      <c r="H337" s="29"/>
      <c r="I337" s="29"/>
      <c r="AD337" s="29"/>
    </row>
    <row r="338" spans="3:30" ht="12.75">
      <c r="C338" s="29"/>
      <c r="D338" s="29"/>
      <c r="E338" s="29"/>
      <c r="F338" s="29"/>
      <c r="G338" s="29"/>
      <c r="H338" s="29"/>
      <c r="I338" s="29"/>
      <c r="AD338" s="29"/>
    </row>
    <row r="339" spans="3:30" ht="12.75">
      <c r="C339" s="29"/>
      <c r="D339" s="29"/>
      <c r="E339" s="29"/>
      <c r="F339" s="29"/>
      <c r="G339" s="29"/>
      <c r="H339" s="29"/>
      <c r="I339" s="29"/>
      <c r="AD339" s="29"/>
    </row>
    <row r="340" spans="3:30" ht="12.75">
      <c r="C340" s="29"/>
      <c r="D340" s="29"/>
      <c r="E340" s="29"/>
      <c r="F340" s="29"/>
      <c r="G340" s="29"/>
      <c r="H340" s="29"/>
      <c r="I340" s="29"/>
      <c r="AD340" s="29"/>
    </row>
    <row r="341" spans="3:30" ht="12.75">
      <c r="C341" s="29"/>
      <c r="D341" s="29"/>
      <c r="E341" s="29"/>
      <c r="F341" s="29"/>
      <c r="G341" s="29"/>
      <c r="H341" s="29"/>
      <c r="I341" s="29"/>
      <c r="AD341" s="29"/>
    </row>
    <row r="342" spans="3:30" ht="12.75">
      <c r="C342" s="29"/>
      <c r="D342" s="29"/>
      <c r="E342" s="29"/>
      <c r="F342" s="29"/>
      <c r="G342" s="29"/>
      <c r="H342" s="29"/>
      <c r="I342" s="29"/>
      <c r="AD342" s="29"/>
    </row>
    <row r="343" spans="3:30" ht="12.75">
      <c r="C343" s="29"/>
      <c r="D343" s="29"/>
      <c r="E343" s="29"/>
      <c r="F343" s="29"/>
      <c r="G343" s="29"/>
      <c r="H343" s="29"/>
      <c r="I343" s="29"/>
      <c r="AD343" s="29"/>
    </row>
    <row r="344" spans="3:30" ht="12.75">
      <c r="C344" s="29"/>
      <c r="D344" s="29"/>
      <c r="E344" s="29"/>
      <c r="F344" s="29"/>
      <c r="G344" s="29"/>
      <c r="H344" s="29"/>
      <c r="I344" s="29"/>
      <c r="AD344" s="29"/>
    </row>
    <row r="345" spans="3:30" ht="12.75">
      <c r="C345" s="29"/>
      <c r="D345" s="29"/>
      <c r="E345" s="29"/>
      <c r="F345" s="29"/>
      <c r="G345" s="29"/>
      <c r="H345" s="29"/>
      <c r="I345" s="29"/>
      <c r="AD345" s="29"/>
    </row>
    <row r="346" spans="3:30" ht="12.75">
      <c r="C346" s="29"/>
      <c r="D346" s="29"/>
      <c r="E346" s="29"/>
      <c r="F346" s="29"/>
      <c r="G346" s="29"/>
      <c r="H346" s="29"/>
      <c r="I346" s="29"/>
      <c r="AD346" s="29"/>
    </row>
    <row r="347" spans="3:30" ht="12.75">
      <c r="C347" s="29"/>
      <c r="D347" s="29"/>
      <c r="E347" s="29"/>
      <c r="F347" s="29"/>
      <c r="G347" s="29"/>
      <c r="H347" s="29"/>
      <c r="I347" s="29"/>
      <c r="AD347" s="29"/>
    </row>
    <row r="348" spans="3:30" ht="12.75">
      <c r="C348" s="29"/>
      <c r="D348" s="29"/>
      <c r="E348" s="29"/>
      <c r="F348" s="29"/>
      <c r="G348" s="29"/>
      <c r="H348" s="29"/>
      <c r="I348" s="29"/>
      <c r="AD348" s="29"/>
    </row>
    <row r="349" spans="3:30" ht="12.75">
      <c r="C349" s="29"/>
      <c r="D349" s="29"/>
      <c r="E349" s="29"/>
      <c r="F349" s="29"/>
      <c r="G349" s="29"/>
      <c r="H349" s="29"/>
      <c r="I349" s="29"/>
      <c r="AD349" s="29"/>
    </row>
    <row r="350" spans="3:30" ht="12.75">
      <c r="C350" s="29"/>
      <c r="D350" s="29"/>
      <c r="E350" s="29"/>
      <c r="F350" s="29"/>
      <c r="G350" s="29"/>
      <c r="H350" s="29"/>
      <c r="I350" s="29"/>
      <c r="AD350" s="29"/>
    </row>
    <row r="351" spans="3:30" ht="12.75">
      <c r="C351" s="29"/>
      <c r="D351" s="29"/>
      <c r="E351" s="29"/>
      <c r="F351" s="29"/>
      <c r="G351" s="29"/>
      <c r="H351" s="29"/>
      <c r="I351" s="29"/>
      <c r="AD351" s="29"/>
    </row>
    <row r="352" spans="3:30" ht="12.75">
      <c r="C352" s="29"/>
      <c r="D352" s="29"/>
      <c r="E352" s="29"/>
      <c r="F352" s="29"/>
      <c r="G352" s="29"/>
      <c r="H352" s="29"/>
      <c r="I352" s="29"/>
      <c r="AD352" s="29"/>
    </row>
    <row r="353" spans="3:30" ht="12.75">
      <c r="C353" s="29"/>
      <c r="D353" s="29"/>
      <c r="E353" s="29"/>
      <c r="F353" s="29"/>
      <c r="G353" s="29"/>
      <c r="H353" s="29"/>
      <c r="I353" s="29"/>
      <c r="AD353" s="29"/>
    </row>
    <row r="354" spans="3:30" ht="12.75">
      <c r="C354" s="29"/>
      <c r="D354" s="29"/>
      <c r="E354" s="29"/>
      <c r="F354" s="29"/>
      <c r="G354" s="29"/>
      <c r="H354" s="29"/>
      <c r="I354" s="29"/>
      <c r="AD354" s="29"/>
    </row>
    <row r="355" spans="3:30" ht="12.75">
      <c r="C355" s="29"/>
      <c r="D355" s="29"/>
      <c r="E355" s="29"/>
      <c r="F355" s="29"/>
      <c r="G355" s="29"/>
      <c r="H355" s="29"/>
      <c r="I355" s="29"/>
      <c r="AD355" s="29"/>
    </row>
    <row r="356" spans="3:30" ht="12.75">
      <c r="C356" s="29"/>
      <c r="D356" s="29"/>
      <c r="E356" s="29"/>
      <c r="F356" s="29"/>
      <c r="G356" s="29"/>
      <c r="H356" s="29"/>
      <c r="I356" s="29"/>
      <c r="AD356" s="29"/>
    </row>
    <row r="357" spans="3:30" ht="12.75">
      <c r="C357" s="29"/>
      <c r="D357" s="29"/>
      <c r="E357" s="29"/>
      <c r="F357" s="29"/>
      <c r="G357" s="29"/>
      <c r="H357" s="29"/>
      <c r="I357" s="29"/>
      <c r="AD357" s="29"/>
    </row>
    <row r="358" spans="3:30" ht="12.75">
      <c r="C358" s="29"/>
      <c r="D358" s="29"/>
      <c r="E358" s="29"/>
      <c r="F358" s="29"/>
      <c r="G358" s="29"/>
      <c r="H358" s="29"/>
      <c r="I358" s="29"/>
      <c r="AD358" s="29"/>
    </row>
    <row r="359" spans="3:30" ht="12.75">
      <c r="C359" s="29"/>
      <c r="D359" s="29"/>
      <c r="E359" s="29"/>
      <c r="F359" s="29"/>
      <c r="G359" s="29"/>
      <c r="H359" s="29"/>
      <c r="I359" s="29"/>
      <c r="AD359" s="29"/>
    </row>
    <row r="360" spans="3:30" ht="12.75">
      <c r="C360" s="29"/>
      <c r="D360" s="29"/>
      <c r="E360" s="29"/>
      <c r="F360" s="29"/>
      <c r="G360" s="29"/>
      <c r="H360" s="29"/>
      <c r="I360" s="29"/>
      <c r="AD360" s="29"/>
    </row>
    <row r="361" spans="3:30" ht="12.75">
      <c r="C361" s="29"/>
      <c r="D361" s="29"/>
      <c r="E361" s="29"/>
      <c r="F361" s="29"/>
      <c r="G361" s="29"/>
      <c r="H361" s="29"/>
      <c r="I361" s="29"/>
      <c r="AD361" s="29"/>
    </row>
    <row r="362" spans="3:30" ht="12.75">
      <c r="C362" s="29"/>
      <c r="D362" s="29"/>
      <c r="E362" s="29"/>
      <c r="F362" s="29"/>
      <c r="G362" s="29"/>
      <c r="H362" s="29"/>
      <c r="I362" s="29"/>
      <c r="AD362" s="29"/>
    </row>
    <row r="363" spans="3:30" ht="12.75">
      <c r="C363" s="29"/>
      <c r="D363" s="29"/>
      <c r="E363" s="29"/>
      <c r="F363" s="29"/>
      <c r="G363" s="29"/>
      <c r="H363" s="29"/>
      <c r="I363" s="29"/>
      <c r="AD363" s="29"/>
    </row>
    <row r="364" spans="3:30" ht="12.75">
      <c r="C364" s="29"/>
      <c r="D364" s="29"/>
      <c r="E364" s="29"/>
      <c r="F364" s="29"/>
      <c r="G364" s="29"/>
      <c r="H364" s="29"/>
      <c r="I364" s="29"/>
      <c r="AD364" s="29"/>
    </row>
    <row r="365" ht="12.75">
      <c r="AD365" s="29"/>
    </row>
    <row r="366" ht="12.75">
      <c r="AD366" s="29"/>
    </row>
    <row r="367" ht="12.75">
      <c r="AD367" s="29"/>
    </row>
    <row r="368" ht="12.75">
      <c r="AD368" s="29"/>
    </row>
    <row r="369" ht="12.75">
      <c r="AD369" s="29"/>
    </row>
    <row r="370" ht="12.75">
      <c r="AD370" s="29"/>
    </row>
  </sheetData>
  <printOptions horizontalCentered="1"/>
  <pageMargins left="0.38" right="0.3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pane xSplit="2" ySplit="10" topLeftCell="C11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A4" sqref="A4"/>
    </sheetView>
  </sheetViews>
  <sheetFormatPr defaultColWidth="9.140625" defaultRowHeight="12.75"/>
  <cols>
    <col min="1" max="1" width="1.7109375" style="2" customWidth="1"/>
    <col min="2" max="2" width="39.28125" style="2" customWidth="1"/>
    <col min="3" max="3" width="11.421875" style="2" customWidth="1"/>
    <col min="4" max="4" width="1.7109375" style="2" customWidth="1"/>
    <col min="5" max="5" width="10.00390625" style="2" customWidth="1"/>
    <col min="6" max="6" width="8.00390625" style="2" customWidth="1"/>
    <col min="7" max="10" width="9.140625" style="16" customWidth="1"/>
    <col min="11" max="11" width="8.00390625" style="16" customWidth="1"/>
    <col min="12" max="16384" width="8.00390625" style="2" customWidth="1"/>
  </cols>
  <sheetData>
    <row r="1" ht="12.75">
      <c r="A1" s="1" t="s">
        <v>0</v>
      </c>
    </row>
    <row r="2" spans="1:11" ht="13.5">
      <c r="A2" s="3" t="s">
        <v>25</v>
      </c>
      <c r="G2" s="2"/>
      <c r="H2" s="2"/>
      <c r="I2" s="2"/>
      <c r="J2" s="2"/>
      <c r="K2" s="2"/>
    </row>
    <row r="3" ht="12.75">
      <c r="A3" s="1"/>
    </row>
    <row r="4" ht="12.75">
      <c r="A4" s="1" t="s">
        <v>155</v>
      </c>
    </row>
    <row r="6" spans="3:5" ht="12.75">
      <c r="C6" s="4" t="s">
        <v>61</v>
      </c>
      <c r="E6" s="4" t="s">
        <v>62</v>
      </c>
    </row>
    <row r="7" spans="3:5" ht="12.75">
      <c r="C7" s="4" t="s">
        <v>63</v>
      </c>
      <c r="E7" s="4" t="s">
        <v>64</v>
      </c>
    </row>
    <row r="8" spans="3:5" ht="12.75">
      <c r="C8" s="8" t="s">
        <v>65</v>
      </c>
      <c r="E8" s="8" t="s">
        <v>66</v>
      </c>
    </row>
    <row r="9" spans="3:5" ht="12.75">
      <c r="C9" s="8" t="s">
        <v>67</v>
      </c>
      <c r="E9" s="8" t="s">
        <v>67</v>
      </c>
    </row>
    <row r="10" spans="3:5" ht="12.75">
      <c r="C10" s="4" t="s">
        <v>28</v>
      </c>
      <c r="E10" s="4" t="s">
        <v>68</v>
      </c>
    </row>
    <row r="11" spans="1:5" ht="12.75">
      <c r="A11" s="1"/>
      <c r="C11" s="4" t="s">
        <v>11</v>
      </c>
      <c r="E11" s="4" t="s">
        <v>11</v>
      </c>
    </row>
    <row r="12" ht="12.75">
      <c r="A12" s="1"/>
    </row>
    <row r="13" spans="1:5" ht="12.75">
      <c r="A13" s="1" t="s">
        <v>69</v>
      </c>
      <c r="C13" s="6">
        <v>359</v>
      </c>
      <c r="D13" s="6"/>
      <c r="E13" s="13">
        <v>198.673233</v>
      </c>
    </row>
    <row r="14" spans="1:5" ht="12.75">
      <c r="A14" s="1" t="s">
        <v>142</v>
      </c>
      <c r="C14" s="6">
        <v>3100</v>
      </c>
      <c r="D14" s="6"/>
      <c r="E14" s="6">
        <v>3100.00026</v>
      </c>
    </row>
    <row r="15" spans="1:5" ht="12.75">
      <c r="A15" s="1" t="s">
        <v>70</v>
      </c>
      <c r="C15" s="6">
        <v>6062</v>
      </c>
      <c r="D15" s="6"/>
      <c r="E15" s="6">
        <v>4218.3976281760015</v>
      </c>
    </row>
    <row r="16" spans="1:5" ht="12.75">
      <c r="A16" s="1" t="s">
        <v>143</v>
      </c>
      <c r="C16" s="6">
        <v>1</v>
      </c>
      <c r="D16" s="6"/>
      <c r="E16" s="6">
        <v>1.3186</v>
      </c>
    </row>
    <row r="17" spans="1:5" ht="12.75">
      <c r="A17" s="1"/>
      <c r="C17" s="6"/>
      <c r="D17" s="6"/>
      <c r="E17" s="6"/>
    </row>
    <row r="18" spans="1:5" ht="12.75">
      <c r="A18" s="1" t="s">
        <v>71</v>
      </c>
      <c r="C18" s="6"/>
      <c r="D18" s="6"/>
      <c r="E18" s="6"/>
    </row>
    <row r="19" spans="2:5" ht="12.75">
      <c r="B19" s="2" t="s">
        <v>72</v>
      </c>
      <c r="C19" s="6">
        <f>3847</f>
        <v>3847</v>
      </c>
      <c r="D19" s="6"/>
      <c r="E19" s="6">
        <v>3804.8732</v>
      </c>
    </row>
    <row r="20" spans="2:5" ht="12.75">
      <c r="B20" s="2" t="s">
        <v>73</v>
      </c>
      <c r="C20" s="6">
        <v>10379</v>
      </c>
      <c r="D20" s="6"/>
      <c r="E20" s="13">
        <v>10982.49052</v>
      </c>
    </row>
    <row r="21" spans="2:5" ht="12.75">
      <c r="B21" s="134" t="s">
        <v>144</v>
      </c>
      <c r="C21" s="6">
        <v>6470</v>
      </c>
      <c r="D21" s="6"/>
      <c r="E21" s="13">
        <v>6220</v>
      </c>
    </row>
    <row r="22" spans="2:5" ht="12.75">
      <c r="B22" s="2" t="s">
        <v>74</v>
      </c>
      <c r="C22" s="6">
        <v>557</v>
      </c>
      <c r="D22" s="6"/>
      <c r="E22" s="13">
        <v>620</v>
      </c>
    </row>
    <row r="23" spans="3:5" ht="12.75">
      <c r="C23" s="17">
        <f>SUM(C19:C22)</f>
        <v>21253</v>
      </c>
      <c r="D23" s="6"/>
      <c r="E23" s="18">
        <f>SUM(E19:E22)-0.4</f>
        <v>21626.96372</v>
      </c>
    </row>
    <row r="25" spans="1:5" ht="12.75">
      <c r="A25" s="1" t="s">
        <v>75</v>
      </c>
      <c r="C25" s="6"/>
      <c r="D25" s="6"/>
      <c r="E25" s="6"/>
    </row>
    <row r="26" spans="2:5" ht="12.75">
      <c r="B26" s="2" t="s">
        <v>76</v>
      </c>
      <c r="C26" s="6">
        <v>1639.999</v>
      </c>
      <c r="D26" s="6"/>
      <c r="E26" s="6">
        <v>1301.6897900000001</v>
      </c>
    </row>
    <row r="27" spans="2:5" ht="12.75">
      <c r="B27" s="2" t="s">
        <v>48</v>
      </c>
      <c r="C27" s="6">
        <v>241</v>
      </c>
      <c r="D27" s="6"/>
      <c r="E27" s="6">
        <v>300.50131</v>
      </c>
    </row>
    <row r="28" spans="3:5" ht="12.75">
      <c r="C28" s="17">
        <f>SUM(C26:C27)</f>
        <v>1880.999</v>
      </c>
      <c r="D28" s="6"/>
      <c r="E28" s="17">
        <f>SUM(E26:E27)+1</f>
        <v>1603.1911</v>
      </c>
    </row>
    <row r="29" spans="3:5" ht="12.75">
      <c r="C29" s="10"/>
      <c r="D29" s="6"/>
      <c r="E29" s="10"/>
    </row>
    <row r="30" spans="1:5" ht="12.75">
      <c r="A30" s="1" t="s">
        <v>145</v>
      </c>
      <c r="C30" s="10">
        <f>C23-C28</f>
        <v>19372.001</v>
      </c>
      <c r="D30" s="10"/>
      <c r="E30" s="10">
        <f>E23-E28</f>
        <v>20023.77262</v>
      </c>
    </row>
    <row r="31" spans="3:5" ht="12.75">
      <c r="C31" s="10"/>
      <c r="D31" s="6"/>
      <c r="E31" s="11"/>
    </row>
    <row r="32" spans="1:5" ht="13.5" thickBot="1">
      <c r="A32" s="1"/>
      <c r="C32" s="19">
        <f>SUM(C13:C16)+C30</f>
        <v>28894.001</v>
      </c>
      <c r="D32" s="19"/>
      <c r="E32" s="19">
        <f>SUM(E13:E16)+E30</f>
        <v>27542.162341176</v>
      </c>
    </row>
    <row r="33" spans="3:5" ht="12.75">
      <c r="C33" s="10"/>
      <c r="D33" s="6"/>
      <c r="E33" s="11"/>
    </row>
    <row r="34" spans="2:5" ht="12.75">
      <c r="B34" s="1" t="s">
        <v>77</v>
      </c>
      <c r="C34" s="6">
        <v>139329.6</v>
      </c>
      <c r="D34" s="6"/>
      <c r="E34" s="6">
        <v>139329.6</v>
      </c>
    </row>
    <row r="35" spans="2:5" ht="12.75">
      <c r="B35" s="1" t="s">
        <v>78</v>
      </c>
      <c r="C35" s="12">
        <v>-110435.89287268597</v>
      </c>
      <c r="D35" s="6"/>
      <c r="E35" s="9">
        <v>-111787.86219182402</v>
      </c>
    </row>
    <row r="36" spans="1:5" ht="12.75">
      <c r="A36" s="1"/>
      <c r="B36" s="1" t="s">
        <v>79</v>
      </c>
      <c r="C36" s="6">
        <f>SUM(C34:C35)</f>
        <v>28893.707127314032</v>
      </c>
      <c r="D36" s="6"/>
      <c r="E36" s="6">
        <f>SUM(E34:E35)</f>
        <v>27541.73780817598</v>
      </c>
    </row>
    <row r="37" spans="2:5" ht="12.75">
      <c r="B37" s="1" t="s">
        <v>52</v>
      </c>
      <c r="C37" s="13">
        <v>0</v>
      </c>
      <c r="D37" s="6"/>
      <c r="E37" s="6">
        <v>0</v>
      </c>
    </row>
    <row r="38" spans="1:5" ht="12.75">
      <c r="A38" s="1"/>
      <c r="C38" s="17">
        <f>SUM(C36:C37)</f>
        <v>28893.707127314032</v>
      </c>
      <c r="D38" s="6"/>
      <c r="E38" s="17">
        <f>SUM(E36:E37)</f>
        <v>27541.73780817598</v>
      </c>
    </row>
    <row r="40" ht="12.75" hidden="1">
      <c r="A40" s="2" t="s">
        <v>80</v>
      </c>
    </row>
    <row r="41" spans="1:5" ht="12.75" hidden="1">
      <c r="A41" s="2" t="s">
        <v>81</v>
      </c>
      <c r="C41" s="5">
        <f>+C36/(C34*2)</f>
        <v>0.1036883301441834</v>
      </c>
      <c r="E41" s="5">
        <f>+E36/(E34*2)</f>
        <v>0.09883663560426492</v>
      </c>
    </row>
    <row r="42" ht="12.75" hidden="1"/>
    <row r="43" spans="1:5" ht="12.75" hidden="1">
      <c r="A43" s="1"/>
      <c r="C43" s="6"/>
      <c r="D43" s="6"/>
      <c r="E43" s="6"/>
    </row>
    <row r="44" spans="1:11" ht="12.75">
      <c r="A44" s="14" t="s">
        <v>141</v>
      </c>
      <c r="C44" s="6"/>
      <c r="D44" s="6"/>
      <c r="E44" s="6"/>
      <c r="G44" s="2"/>
      <c r="H44" s="2"/>
      <c r="I44" s="2"/>
      <c r="J44" s="2"/>
      <c r="K44" s="2"/>
    </row>
    <row r="45" spans="1:11" ht="12.75">
      <c r="A45" s="14" t="s">
        <v>60</v>
      </c>
      <c r="C45" s="6"/>
      <c r="D45" s="6"/>
      <c r="E45" s="6"/>
      <c r="G45" s="2"/>
      <c r="H45" s="2"/>
      <c r="I45" s="2"/>
      <c r="J45" s="2"/>
      <c r="K45" s="2"/>
    </row>
    <row r="46" spans="1:5" ht="12.75">
      <c r="A46" s="1"/>
      <c r="C46" s="6"/>
      <c r="D46" s="6"/>
      <c r="E46" s="6"/>
    </row>
    <row r="47" spans="3:5" ht="12.75">
      <c r="C47" s="6"/>
      <c r="D47" s="6"/>
      <c r="E47" s="6"/>
    </row>
    <row r="48" spans="3:5" ht="12.75">
      <c r="C48" s="6"/>
      <c r="D48" s="6"/>
      <c r="E48" s="6"/>
    </row>
    <row r="49" spans="3:5" ht="12.75">
      <c r="C49" s="6"/>
      <c r="D49" s="6"/>
      <c r="E49" s="6"/>
    </row>
    <row r="50" spans="3:5" ht="12.75">
      <c r="C50" s="6"/>
      <c r="D50" s="6"/>
      <c r="E50" s="6"/>
    </row>
    <row r="51" spans="3:5" ht="12.75">
      <c r="C51" s="6"/>
      <c r="D51" s="6"/>
      <c r="E51" s="6"/>
    </row>
    <row r="52" spans="3:5" ht="12.75">
      <c r="C52" s="6"/>
      <c r="D52" s="6"/>
      <c r="E52" s="6"/>
    </row>
    <row r="53" spans="3:5" ht="12.75">
      <c r="C53" s="6"/>
      <c r="D53" s="6"/>
      <c r="E53" s="6"/>
    </row>
    <row r="54" spans="3:5" ht="12.75">
      <c r="C54" s="6"/>
      <c r="D54" s="6"/>
      <c r="E54" s="6"/>
    </row>
    <row r="55" spans="3:5" ht="12.75">
      <c r="C55" s="6"/>
      <c r="D55" s="6"/>
      <c r="E55" s="6"/>
    </row>
    <row r="56" spans="3:5" ht="12.75">
      <c r="C56" s="6"/>
      <c r="D56" s="6"/>
      <c r="E56" s="6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SheetLayoutView="100" workbookViewId="0" topLeftCell="A4">
      <pane xSplit="1" ySplit="9" topLeftCell="B13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A38" sqref="A38"/>
    </sheetView>
  </sheetViews>
  <sheetFormatPr defaultColWidth="9.140625" defaultRowHeight="12.75"/>
  <cols>
    <col min="1" max="1" width="29.00390625" style="2" customWidth="1"/>
    <col min="2" max="2" width="9.28125" style="2" bestFit="1" customWidth="1"/>
    <col min="3" max="4" width="8.140625" style="2" bestFit="1" customWidth="1"/>
    <col min="5" max="5" width="10.7109375" style="2" customWidth="1"/>
    <col min="6" max="6" width="8.421875" style="2" bestFit="1" customWidth="1"/>
    <col min="7" max="7" width="10.140625" style="2" customWidth="1"/>
    <col min="8" max="8" width="8.421875" style="2" bestFit="1" customWidth="1"/>
    <col min="9" max="9" width="8.00390625" style="2" customWidth="1"/>
    <col min="10" max="10" width="10.140625" style="2" customWidth="1"/>
    <col min="11" max="16384" width="8.00390625" style="2" customWidth="1"/>
  </cols>
  <sheetData>
    <row r="1" ht="12.75">
      <c r="A1" s="1" t="s">
        <v>0</v>
      </c>
    </row>
    <row r="2" ht="13.5">
      <c r="A2" s="3" t="s">
        <v>25</v>
      </c>
    </row>
    <row r="3" ht="12.75">
      <c r="A3" s="1"/>
    </row>
    <row r="4" ht="12.75">
      <c r="A4" s="1" t="s">
        <v>82</v>
      </c>
    </row>
    <row r="5" ht="12.75">
      <c r="A5" s="1" t="s">
        <v>83</v>
      </c>
    </row>
    <row r="6" ht="12.75">
      <c r="A6" s="1" t="s">
        <v>28</v>
      </c>
    </row>
    <row r="8" spans="2:6" ht="12.75">
      <c r="B8" s="20"/>
      <c r="C8" s="21" t="s">
        <v>84</v>
      </c>
      <c r="D8" s="21"/>
      <c r="E8" s="22"/>
      <c r="F8" s="23"/>
    </row>
    <row r="9" spans="3:4" ht="4.5" customHeight="1">
      <c r="C9" s="4"/>
      <c r="D9" s="4"/>
    </row>
    <row r="10" spans="2:8" ht="12.75">
      <c r="B10" s="4" t="s">
        <v>85</v>
      </c>
      <c r="C10" s="4" t="s">
        <v>86</v>
      </c>
      <c r="D10" s="4" t="s">
        <v>87</v>
      </c>
      <c r="E10" s="4" t="s">
        <v>88</v>
      </c>
      <c r="F10" s="4" t="s">
        <v>89</v>
      </c>
      <c r="G10" s="4" t="s">
        <v>90</v>
      </c>
      <c r="H10" s="4" t="s">
        <v>89</v>
      </c>
    </row>
    <row r="11" spans="2:8" ht="12.75">
      <c r="B11" s="4" t="s">
        <v>87</v>
      </c>
      <c r="C11" s="4" t="s">
        <v>91</v>
      </c>
      <c r="D11" s="4" t="s">
        <v>92</v>
      </c>
      <c r="E11" s="4" t="s">
        <v>148</v>
      </c>
      <c r="F11" s="4"/>
      <c r="G11" s="4" t="s">
        <v>93</v>
      </c>
      <c r="H11" s="4" t="s">
        <v>94</v>
      </c>
    </row>
    <row r="12" spans="2:8" ht="12.75">
      <c r="B12" s="4" t="s">
        <v>11</v>
      </c>
      <c r="C12" s="4" t="s">
        <v>11</v>
      </c>
      <c r="D12" s="4" t="s">
        <v>11</v>
      </c>
      <c r="E12" s="4" t="s">
        <v>11</v>
      </c>
      <c r="F12" s="4" t="s">
        <v>11</v>
      </c>
      <c r="G12" s="4" t="s">
        <v>11</v>
      </c>
      <c r="H12" s="4" t="s">
        <v>11</v>
      </c>
    </row>
    <row r="13" spans="1:8" ht="12.75">
      <c r="A13" s="2" t="s">
        <v>95</v>
      </c>
      <c r="B13" s="4"/>
      <c r="C13" s="4"/>
      <c r="D13" s="4"/>
      <c r="E13" s="4"/>
      <c r="F13" s="4"/>
      <c r="G13" s="4"/>
      <c r="H13" s="4"/>
    </row>
    <row r="14" spans="1:8" ht="12.75">
      <c r="A14" s="24" t="s">
        <v>96</v>
      </c>
      <c r="B14" s="4"/>
      <c r="C14" s="4"/>
      <c r="D14" s="4"/>
      <c r="E14" s="4"/>
      <c r="F14" s="4"/>
      <c r="G14" s="4"/>
      <c r="H14" s="4"/>
    </row>
    <row r="16" spans="1:8" ht="12.75">
      <c r="A16" s="2" t="s">
        <v>97</v>
      </c>
      <c r="B16" s="29">
        <v>139330</v>
      </c>
      <c r="C16" s="29">
        <v>9008</v>
      </c>
      <c r="D16" s="29">
        <v>2704</v>
      </c>
      <c r="E16" s="29">
        <v>-123500</v>
      </c>
      <c r="F16" s="29">
        <v>27542</v>
      </c>
      <c r="G16" s="29">
        <v>0</v>
      </c>
      <c r="H16" s="29">
        <v>27542</v>
      </c>
    </row>
    <row r="17" spans="2:8" ht="12.75" hidden="1">
      <c r="B17" s="29"/>
      <c r="C17" s="29"/>
      <c r="D17" s="29"/>
      <c r="E17" s="29"/>
      <c r="F17" s="29"/>
      <c r="G17" s="29"/>
      <c r="H17" s="29"/>
    </row>
    <row r="18" spans="1:8" ht="12.75" hidden="1">
      <c r="A18" s="2" t="s">
        <v>98</v>
      </c>
      <c r="B18" s="29">
        <v>0</v>
      </c>
      <c r="C18" s="29">
        <v>0</v>
      </c>
      <c r="D18" s="29">
        <v>0</v>
      </c>
      <c r="E18" s="29">
        <v>0</v>
      </c>
      <c r="F18" s="29">
        <f>SUM(B18:E18)</f>
        <v>0</v>
      </c>
      <c r="G18" s="29"/>
      <c r="H18" s="29"/>
    </row>
    <row r="19" spans="2:8" ht="12.75" hidden="1">
      <c r="B19" s="29"/>
      <c r="C19" s="29"/>
      <c r="D19" s="29"/>
      <c r="E19" s="29"/>
      <c r="F19" s="29"/>
      <c r="G19" s="29"/>
      <c r="H19" s="29"/>
    </row>
    <row r="20" spans="1:8" ht="12.75" hidden="1">
      <c r="A20" s="2" t="s">
        <v>99</v>
      </c>
      <c r="B20" s="29">
        <v>0</v>
      </c>
      <c r="C20" s="29">
        <v>0</v>
      </c>
      <c r="D20" s="29">
        <v>0</v>
      </c>
      <c r="E20" s="29">
        <v>0</v>
      </c>
      <c r="F20" s="29">
        <f>SUM(B20:E20)</f>
        <v>0</v>
      </c>
      <c r="G20" s="29"/>
      <c r="H20" s="29"/>
    </row>
    <row r="21" spans="2:8" ht="12.75" hidden="1">
      <c r="B21" s="29"/>
      <c r="C21" s="29"/>
      <c r="D21" s="29"/>
      <c r="E21" s="29"/>
      <c r="F21" s="29"/>
      <c r="G21" s="29"/>
      <c r="H21" s="29"/>
    </row>
    <row r="22" spans="1:8" ht="12.75" hidden="1">
      <c r="A22" s="2" t="s">
        <v>100</v>
      </c>
      <c r="B22" s="29">
        <v>0</v>
      </c>
      <c r="C22" s="29">
        <v>0</v>
      </c>
      <c r="D22" s="29">
        <v>0</v>
      </c>
      <c r="E22" s="29">
        <v>0</v>
      </c>
      <c r="F22" s="29">
        <f>SUM(B22:E22)</f>
        <v>0</v>
      </c>
      <c r="G22" s="29"/>
      <c r="H22" s="29"/>
    </row>
    <row r="23" spans="2:8" ht="12.75">
      <c r="B23" s="29"/>
      <c r="C23" s="29"/>
      <c r="D23" s="29"/>
      <c r="E23" s="29"/>
      <c r="F23" s="29"/>
      <c r="G23" s="29"/>
      <c r="H23" s="29"/>
    </row>
    <row r="24" spans="1:8" ht="38.25">
      <c r="A24" s="135" t="s">
        <v>146</v>
      </c>
      <c r="B24" s="29">
        <v>0</v>
      </c>
      <c r="C24" s="29">
        <v>0</v>
      </c>
      <c r="D24" s="30">
        <v>0</v>
      </c>
      <c r="E24" s="31">
        <f>+CIS!G40</f>
        <v>1352.3882291379996</v>
      </c>
      <c r="F24" s="29">
        <f>SUM(B24:E24)</f>
        <v>1352.3882291379996</v>
      </c>
      <c r="G24" s="29">
        <f>-CIS!G38</f>
        <v>0</v>
      </c>
      <c r="H24" s="29">
        <f>+F24+G24</f>
        <v>1352.3882291379996</v>
      </c>
    </row>
    <row r="25" spans="2:8" ht="12.75">
      <c r="B25" s="29"/>
      <c r="C25" s="29"/>
      <c r="D25" s="29"/>
      <c r="E25" s="31"/>
      <c r="F25" s="29"/>
      <c r="G25" s="29"/>
      <c r="H25" s="29"/>
    </row>
    <row r="26" spans="1:8" ht="12.75" hidden="1">
      <c r="A26" s="27" t="s">
        <v>101</v>
      </c>
      <c r="B26" s="29">
        <v>0</v>
      </c>
      <c r="C26" s="29">
        <v>0</v>
      </c>
      <c r="D26" s="29">
        <v>0</v>
      </c>
      <c r="E26" s="31">
        <v>0</v>
      </c>
      <c r="F26" s="29">
        <f>SUM(B26:E26)</f>
        <v>0</v>
      </c>
      <c r="G26" s="29">
        <f>-'[1]FTRS adj'!R209/1000</f>
        <v>0</v>
      </c>
      <c r="H26" s="29">
        <f>+F26+G26</f>
        <v>0</v>
      </c>
    </row>
    <row r="27" spans="1:8" ht="12.75" hidden="1">
      <c r="A27" s="15"/>
      <c r="B27" s="29"/>
      <c r="C27" s="29"/>
      <c r="D27" s="29"/>
      <c r="E27" s="31"/>
      <c r="F27" s="29"/>
      <c r="G27" s="29"/>
      <c r="H27" s="29"/>
    </row>
    <row r="28" spans="2:8" ht="12.75" hidden="1">
      <c r="B28" s="29"/>
      <c r="C28" s="29"/>
      <c r="D28" s="29"/>
      <c r="E28" s="29"/>
      <c r="F28" s="29"/>
      <c r="G28" s="29"/>
      <c r="H28" s="29"/>
    </row>
    <row r="29" spans="1:8" ht="12.75" hidden="1">
      <c r="A29" s="2" t="s">
        <v>102</v>
      </c>
      <c r="B29" s="29">
        <v>0</v>
      </c>
      <c r="C29" s="29">
        <f>+'[2]CCF'!D32</f>
        <v>0</v>
      </c>
      <c r="D29" s="29">
        <v>0</v>
      </c>
      <c r="E29" s="29">
        <v>0</v>
      </c>
      <c r="F29" s="29">
        <f>SUM(B29:E29)</f>
        <v>0</v>
      </c>
      <c r="G29" s="29"/>
      <c r="H29" s="29"/>
    </row>
    <row r="30" spans="2:8" ht="12.75" hidden="1">
      <c r="B30" s="29"/>
      <c r="C30" s="29"/>
      <c r="D30" s="29"/>
      <c r="E30" s="29"/>
      <c r="F30" s="29"/>
      <c r="G30" s="29"/>
      <c r="H30" s="29"/>
    </row>
    <row r="31" spans="1:8" ht="13.5" thickBot="1">
      <c r="A31" s="2" t="s">
        <v>103</v>
      </c>
      <c r="B31" s="32">
        <f>SUM(B16:B29)</f>
        <v>139330</v>
      </c>
      <c r="C31" s="32">
        <f>SUM(C16:C29)</f>
        <v>9008</v>
      </c>
      <c r="D31" s="32">
        <f>SUM(D16:D29)</f>
        <v>2704</v>
      </c>
      <c r="E31" s="32">
        <f>+E16+E24</f>
        <v>-122147.611770862</v>
      </c>
      <c r="F31" s="32">
        <f>SUM(F16:F28)</f>
        <v>28894.388229138</v>
      </c>
      <c r="G31" s="32">
        <f>SUM(G16:G29)</f>
        <v>0</v>
      </c>
      <c r="H31" s="32">
        <f>SUM(H16:H29)</f>
        <v>28894.388229138</v>
      </c>
    </row>
    <row r="32" spans="2:8" ht="12.75">
      <c r="B32" s="6"/>
      <c r="C32" s="6"/>
      <c r="D32" s="6"/>
      <c r="E32" s="6"/>
      <c r="F32" s="6"/>
      <c r="G32" s="6"/>
      <c r="H32" s="6"/>
    </row>
    <row r="33" spans="2:8" ht="12.75">
      <c r="B33" s="6"/>
      <c r="C33" s="6"/>
      <c r="D33" s="6"/>
      <c r="E33" s="6"/>
      <c r="F33" s="6"/>
      <c r="G33" s="6"/>
      <c r="H33" s="6"/>
    </row>
    <row r="34" spans="1:8" ht="12.75">
      <c r="A34" s="2" t="s">
        <v>95</v>
      </c>
      <c r="B34" s="4"/>
      <c r="C34" s="4"/>
      <c r="D34" s="4"/>
      <c r="E34" s="4"/>
      <c r="F34" s="4"/>
      <c r="G34" s="4"/>
      <c r="H34" s="4"/>
    </row>
    <row r="35" spans="1:8" ht="12.75">
      <c r="A35" s="24" t="s">
        <v>104</v>
      </c>
      <c r="B35" s="4"/>
      <c r="C35" s="4"/>
      <c r="D35" s="4"/>
      <c r="E35" s="4"/>
      <c r="F35" s="4"/>
      <c r="G35" s="4"/>
      <c r="H35" s="4"/>
    </row>
    <row r="37" spans="1:8" ht="12.75">
      <c r="A37" s="2" t="s">
        <v>105</v>
      </c>
      <c r="B37" s="6">
        <v>139330</v>
      </c>
      <c r="C37" s="6">
        <v>9008</v>
      </c>
      <c r="D37" s="6">
        <v>2900</v>
      </c>
      <c r="E37" s="6">
        <v>-127518.8</v>
      </c>
      <c r="F37" s="6">
        <v>23719.2</v>
      </c>
      <c r="G37" s="6">
        <v>566</v>
      </c>
      <c r="H37" s="6">
        <v>24285.2</v>
      </c>
    </row>
    <row r="38" spans="2:8" ht="12.75">
      <c r="B38" s="6"/>
      <c r="C38" s="6"/>
      <c r="D38" s="6"/>
      <c r="E38" s="6"/>
      <c r="F38" s="6"/>
      <c r="G38" s="6"/>
      <c r="H38" s="6"/>
    </row>
    <row r="39" spans="1:8" ht="12.75" hidden="1">
      <c r="A39" s="2" t="s">
        <v>98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/>
      <c r="H39" s="6"/>
    </row>
    <row r="40" spans="2:8" ht="12.75" hidden="1">
      <c r="B40" s="6"/>
      <c r="C40" s="6"/>
      <c r="D40" s="6"/>
      <c r="E40" s="6"/>
      <c r="F40" s="6"/>
      <c r="G40" s="6"/>
      <c r="H40" s="6"/>
    </row>
    <row r="41" spans="1:8" ht="12.75" hidden="1">
      <c r="A41" s="2" t="s">
        <v>99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/>
      <c r="H41" s="6"/>
    </row>
    <row r="42" spans="2:8" ht="12.75" hidden="1">
      <c r="B42" s="6"/>
      <c r="C42" s="26"/>
      <c r="D42" s="6"/>
      <c r="E42" s="6"/>
      <c r="F42" s="6"/>
      <c r="G42" s="6"/>
      <c r="H42" s="6"/>
    </row>
    <row r="43" spans="1:8" ht="12.75" hidden="1">
      <c r="A43" s="2" t="s">
        <v>100</v>
      </c>
      <c r="B43" s="6">
        <v>0</v>
      </c>
      <c r="C43" s="26">
        <v>0</v>
      </c>
      <c r="D43" s="6">
        <v>0</v>
      </c>
      <c r="E43" s="6">
        <v>0</v>
      </c>
      <c r="F43" s="6">
        <v>0</v>
      </c>
      <c r="G43" s="6"/>
      <c r="H43" s="6"/>
    </row>
    <row r="44" spans="2:8" ht="12.75" hidden="1">
      <c r="B44" s="6"/>
      <c r="C44" s="6"/>
      <c r="D44" s="6"/>
      <c r="E44" s="6"/>
      <c r="F44" s="6"/>
      <c r="G44" s="6"/>
      <c r="H44" s="6"/>
    </row>
    <row r="45" spans="1:8" ht="38.25">
      <c r="A45" s="135" t="s">
        <v>147</v>
      </c>
      <c r="B45" s="6">
        <v>0</v>
      </c>
      <c r="C45" s="6">
        <v>0</v>
      </c>
      <c r="D45" s="2">
        <v>0</v>
      </c>
      <c r="E45" s="13">
        <v>-255</v>
      </c>
      <c r="F45" s="6">
        <f>SUM(B45:E45)</f>
        <v>-255</v>
      </c>
      <c r="G45" s="6">
        <v>-4</v>
      </c>
      <c r="H45" s="6">
        <f>SUM(F45:G45)</f>
        <v>-259</v>
      </c>
    </row>
    <row r="46" spans="2:8" ht="12.75" hidden="1">
      <c r="B46" s="6"/>
      <c r="C46" s="6"/>
      <c r="D46" s="6"/>
      <c r="E46" s="13"/>
      <c r="F46" s="6"/>
      <c r="G46" s="6"/>
      <c r="H46" s="6"/>
    </row>
    <row r="47" spans="1:8" ht="12.75" hidden="1">
      <c r="A47" s="27" t="s">
        <v>101</v>
      </c>
      <c r="B47" s="6">
        <v>0</v>
      </c>
      <c r="C47" s="6">
        <v>0</v>
      </c>
      <c r="D47" s="25">
        <f>-196+196</f>
        <v>0</v>
      </c>
      <c r="E47" s="13">
        <v>0</v>
      </c>
      <c r="F47" s="25">
        <f>-196+196</f>
        <v>0</v>
      </c>
      <c r="G47" s="6">
        <f>-494+494</f>
        <v>0</v>
      </c>
      <c r="H47" s="25">
        <f>-690+690</f>
        <v>0</v>
      </c>
    </row>
    <row r="48" spans="1:8" ht="12.75" hidden="1">
      <c r="A48" s="15"/>
      <c r="B48" s="6"/>
      <c r="C48" s="6"/>
      <c r="D48" s="6"/>
      <c r="E48" s="13"/>
      <c r="F48" s="6"/>
      <c r="G48" s="6"/>
      <c r="H48" s="6"/>
    </row>
    <row r="49" spans="1:8" ht="12.75" hidden="1">
      <c r="A49" s="2" t="s">
        <v>102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/>
      <c r="H49" s="6"/>
    </row>
    <row r="50" spans="2:8" ht="12.75">
      <c r="B50" s="6"/>
      <c r="C50" s="6"/>
      <c r="D50" s="6"/>
      <c r="E50" s="6"/>
      <c r="F50" s="6"/>
      <c r="G50" s="6"/>
      <c r="H50" s="6"/>
    </row>
    <row r="51" spans="1:8" ht="13.5" thickBot="1">
      <c r="A51" s="2" t="s">
        <v>106</v>
      </c>
      <c r="B51" s="19">
        <f aca="true" t="shared" si="0" ref="B51:H51">SUM(B37:B50)</f>
        <v>139330</v>
      </c>
      <c r="C51" s="19">
        <f t="shared" si="0"/>
        <v>9008</v>
      </c>
      <c r="D51" s="19">
        <f t="shared" si="0"/>
        <v>2900</v>
      </c>
      <c r="E51" s="19">
        <f t="shared" si="0"/>
        <v>-127773.8</v>
      </c>
      <c r="F51" s="19">
        <f t="shared" si="0"/>
        <v>23464.2</v>
      </c>
      <c r="G51" s="19">
        <f t="shared" si="0"/>
        <v>562</v>
      </c>
      <c r="H51" s="19">
        <f t="shared" si="0"/>
        <v>24026.2</v>
      </c>
    </row>
    <row r="52" spans="2:8" ht="12.75">
      <c r="B52" s="6"/>
      <c r="C52" s="6"/>
      <c r="D52" s="6"/>
      <c r="E52" s="6"/>
      <c r="F52" s="6"/>
      <c r="G52" s="6"/>
      <c r="H52" s="6"/>
    </row>
    <row r="53" spans="2:8" ht="12.75">
      <c r="B53" s="6"/>
      <c r="C53" s="6"/>
      <c r="D53" s="6"/>
      <c r="E53" s="6"/>
      <c r="F53" s="6"/>
      <c r="G53" s="6"/>
      <c r="H53" s="6"/>
    </row>
    <row r="54" spans="2:8" ht="12.75">
      <c r="B54" s="6"/>
      <c r="C54" s="6"/>
      <c r="D54" s="6"/>
      <c r="E54" s="6"/>
      <c r="F54" s="6"/>
      <c r="G54" s="6"/>
      <c r="H54" s="6"/>
    </row>
    <row r="55" spans="2:8" ht="12.75">
      <c r="B55" s="6"/>
      <c r="C55" s="6"/>
      <c r="D55" s="6"/>
      <c r="E55" s="6"/>
      <c r="F55" s="6"/>
      <c r="G55" s="6"/>
      <c r="H55" s="6"/>
    </row>
    <row r="56" spans="2:8" ht="12.75">
      <c r="B56" s="6"/>
      <c r="C56" s="6"/>
      <c r="D56" s="6"/>
      <c r="E56" s="6"/>
      <c r="F56" s="6"/>
      <c r="G56" s="6"/>
      <c r="H56" s="6"/>
    </row>
    <row r="57" spans="2:8" ht="12.75">
      <c r="B57" s="6"/>
      <c r="C57" s="6"/>
      <c r="D57" s="6"/>
      <c r="E57" s="6"/>
      <c r="F57" s="6"/>
      <c r="G57" s="6"/>
      <c r="H57" s="6"/>
    </row>
    <row r="58" spans="1:8" ht="12.75">
      <c r="A58" s="14" t="s">
        <v>107</v>
      </c>
      <c r="B58" s="6"/>
      <c r="C58" s="6"/>
      <c r="D58" s="6"/>
      <c r="E58" s="6"/>
      <c r="F58" s="6"/>
      <c r="G58" s="6"/>
      <c r="H58" s="6"/>
    </row>
    <row r="59" spans="1:8" ht="12.75">
      <c r="A59" s="14" t="str">
        <f>CBS!A45</f>
        <v>  with the Annual Financial Report for the year ended 30 June 2007)</v>
      </c>
      <c r="B59" s="6"/>
      <c r="C59" s="6"/>
      <c r="D59" s="6"/>
      <c r="E59" s="6"/>
      <c r="F59" s="6"/>
      <c r="G59" s="6"/>
      <c r="H59" s="6"/>
    </row>
    <row r="62" s="28" customFormat="1" ht="13.5" thickBot="1"/>
    <row r="70" ht="12.75" hidden="1"/>
    <row r="71" ht="12.75" hidden="1"/>
    <row r="72" ht="12.75" hidden="1"/>
    <row r="73" ht="12.75" hidden="1"/>
    <row r="74" ht="12.75" hidden="1"/>
    <row r="75" ht="12.75" hidden="1"/>
    <row r="89" ht="12.75" hidden="1"/>
    <row r="90" ht="12.75" hidden="1"/>
    <row r="91" ht="12.75" hidden="1"/>
    <row r="92" ht="12.75" hidden="1"/>
    <row r="93" ht="12.75" hidden="1"/>
    <row r="94" ht="12.75" hidden="1"/>
    <row r="99" ht="12.75" hidden="1"/>
    <row r="100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7" ht="12.75" hidden="1"/>
    <row r="118" ht="12.75" hidden="1"/>
    <row r="119" ht="12.75" hidden="1"/>
  </sheetData>
  <printOptions horizontalCentered="1"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SheetLayoutView="100" workbookViewId="0" topLeftCell="A4">
      <pane xSplit="3" ySplit="7" topLeftCell="D20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26" sqref="C26"/>
    </sheetView>
  </sheetViews>
  <sheetFormatPr defaultColWidth="9.140625" defaultRowHeight="12.75"/>
  <cols>
    <col min="1" max="1" width="2.8515625" style="30" customWidth="1"/>
    <col min="2" max="2" width="2.00390625" style="30" customWidth="1"/>
    <col min="3" max="3" width="41.421875" style="30" customWidth="1"/>
    <col min="4" max="4" width="10.8515625" style="29" customWidth="1"/>
    <col min="5" max="5" width="2.28125" style="34" customWidth="1"/>
    <col min="6" max="6" width="10.8515625" style="34" customWidth="1"/>
    <col min="7" max="7" width="9.140625" style="34" customWidth="1"/>
    <col min="8" max="16384" width="7.7109375" style="30" customWidth="1"/>
  </cols>
  <sheetData>
    <row r="1" ht="12.75">
      <c r="A1" s="33" t="s">
        <v>0</v>
      </c>
    </row>
    <row r="2" ht="13.5">
      <c r="A2" s="35" t="s">
        <v>25</v>
      </c>
    </row>
    <row r="3" ht="12.75">
      <c r="A3" s="33"/>
    </row>
    <row r="4" ht="12.75">
      <c r="A4" s="33" t="s">
        <v>108</v>
      </c>
    </row>
    <row r="5" ht="12.75">
      <c r="A5" s="33" t="s">
        <v>27</v>
      </c>
    </row>
    <row r="6" spans="1:6" ht="12.75">
      <c r="A6" s="33" t="s">
        <v>28</v>
      </c>
      <c r="F6" s="36"/>
    </row>
    <row r="7" spans="4:7" ht="12.75">
      <c r="D7" s="37" t="s">
        <v>109</v>
      </c>
      <c r="E7" s="38"/>
      <c r="F7" s="37" t="str">
        <f>D7</f>
        <v>3 months</v>
      </c>
      <c r="G7" s="38"/>
    </row>
    <row r="8" spans="1:7" ht="12.75">
      <c r="A8" s="33"/>
      <c r="D8" s="37" t="s">
        <v>110</v>
      </c>
      <c r="E8" s="38"/>
      <c r="F8" s="37" t="s">
        <v>110</v>
      </c>
      <c r="G8" s="38"/>
    </row>
    <row r="9" spans="4:6" ht="12.75">
      <c r="D9" s="39" t="s">
        <v>111</v>
      </c>
      <c r="F9" s="39" t="s">
        <v>112</v>
      </c>
    </row>
    <row r="10" spans="4:7" ht="12.75">
      <c r="D10" s="37" t="s">
        <v>113</v>
      </c>
      <c r="E10" s="38"/>
      <c r="F10" s="37" t="s">
        <v>113</v>
      </c>
      <c r="G10" s="38"/>
    </row>
    <row r="11" ht="12.75">
      <c r="A11" s="33" t="s">
        <v>114</v>
      </c>
    </row>
    <row r="12" spans="2:6" ht="12.75">
      <c r="B12" s="134" t="s">
        <v>149</v>
      </c>
      <c r="D12" s="29">
        <v>1352</v>
      </c>
      <c r="F12" s="29">
        <v>-259</v>
      </c>
    </row>
    <row r="13" spans="2:6" ht="12.75">
      <c r="B13" s="30" t="s">
        <v>115</v>
      </c>
      <c r="F13" s="29"/>
    </row>
    <row r="14" spans="3:6" ht="12.75">
      <c r="C14" s="30" t="s">
        <v>116</v>
      </c>
      <c r="D14" s="29">
        <v>26</v>
      </c>
      <c r="F14" s="29">
        <v>47</v>
      </c>
    </row>
    <row r="15" spans="3:6" ht="12.75">
      <c r="C15" s="30" t="s">
        <v>117</v>
      </c>
      <c r="D15" s="29">
        <v>-1844.38</v>
      </c>
      <c r="F15" s="29">
        <v>0</v>
      </c>
    </row>
    <row r="16" spans="3:6" ht="12.75">
      <c r="C16" s="30" t="s">
        <v>118</v>
      </c>
      <c r="D16" s="40">
        <v>-61</v>
      </c>
      <c r="F16" s="40">
        <v>-194</v>
      </c>
    </row>
    <row r="17" spans="2:6" ht="12.75">
      <c r="B17" s="30" t="s">
        <v>150</v>
      </c>
      <c r="D17" s="29">
        <f>SUM(D12:D16)</f>
        <v>-527.3800000000001</v>
      </c>
      <c r="F17" s="29">
        <f>SUM(F12:F16)</f>
        <v>-406</v>
      </c>
    </row>
    <row r="18" spans="3:6" ht="12.75">
      <c r="C18" s="30" t="s">
        <v>119</v>
      </c>
      <c r="D18" s="31">
        <v>577.96576</v>
      </c>
      <c r="F18" s="31">
        <v>-103</v>
      </c>
    </row>
    <row r="19" spans="3:6" ht="12.75">
      <c r="C19" s="30" t="s">
        <v>120</v>
      </c>
      <c r="D19" s="40">
        <v>308.1293430000076</v>
      </c>
      <c r="F19" s="40">
        <v>194</v>
      </c>
    </row>
    <row r="20" spans="2:6" ht="12.75">
      <c r="B20" s="30" t="s">
        <v>156</v>
      </c>
      <c r="D20" s="29">
        <f>SUM(D17:D19)</f>
        <v>358.71510300000756</v>
      </c>
      <c r="F20" s="29">
        <f>SUM(F17:F19)</f>
        <v>-315</v>
      </c>
    </row>
    <row r="21" spans="3:6" ht="12.75">
      <c r="C21" s="30" t="s">
        <v>121</v>
      </c>
      <c r="D21" s="29">
        <v>62</v>
      </c>
      <c r="F21" s="36">
        <v>69</v>
      </c>
    </row>
    <row r="22" spans="3:6" ht="12.75" hidden="1">
      <c r="C22" s="30" t="s">
        <v>122</v>
      </c>
      <c r="D22" s="29">
        <f>+'[1]8-FCWH CF'!F39</f>
        <v>0</v>
      </c>
      <c r="F22" s="36">
        <v>0</v>
      </c>
    </row>
    <row r="23" spans="3:6" ht="12.75">
      <c r="C23" s="30" t="s">
        <v>154</v>
      </c>
      <c r="D23" s="29">
        <v>-60</v>
      </c>
      <c r="F23" s="36">
        <v>-1</v>
      </c>
    </row>
    <row r="24" spans="2:6" ht="12.75">
      <c r="B24" s="134" t="s">
        <v>157</v>
      </c>
      <c r="D24" s="41">
        <f>SUM(D20:D23)</f>
        <v>360.71510300000756</v>
      </c>
      <c r="F24" s="41">
        <f>SUM(F20:F23)</f>
        <v>-247</v>
      </c>
    </row>
    <row r="26" ht="12.75">
      <c r="A26" s="33" t="s">
        <v>123</v>
      </c>
    </row>
    <row r="27" spans="1:6" ht="12.75">
      <c r="A27" s="33"/>
      <c r="B27" s="30" t="s">
        <v>124</v>
      </c>
      <c r="D27" s="42"/>
      <c r="F27" s="31"/>
    </row>
    <row r="28" spans="1:6" ht="12.75">
      <c r="A28" s="33"/>
      <c r="C28" s="30" t="s">
        <v>125</v>
      </c>
      <c r="D28" s="31">
        <f>+'[1]8-FCWH CF'!F48</f>
        <v>0</v>
      </c>
      <c r="F28" s="31">
        <v>346</v>
      </c>
    </row>
    <row r="29" spans="1:6" ht="12.75" hidden="1">
      <c r="A29" s="33"/>
      <c r="C29" s="30" t="s">
        <v>126</v>
      </c>
      <c r="D29" s="31">
        <f>+'[1]8-FCWH CF'!F49</f>
        <v>0</v>
      </c>
      <c r="F29" s="31">
        <v>0</v>
      </c>
    </row>
    <row r="30" spans="1:6" ht="12.75" hidden="1">
      <c r="A30" s="33"/>
      <c r="C30" s="30" t="s">
        <v>127</v>
      </c>
      <c r="D30" s="31">
        <f>+'[1]8-FCWH CF'!F50</f>
        <v>0</v>
      </c>
      <c r="F30" s="31">
        <v>0</v>
      </c>
    </row>
    <row r="31" spans="1:6" ht="12.75" hidden="1">
      <c r="A31" s="33"/>
      <c r="B31" s="30" t="s">
        <v>128</v>
      </c>
      <c r="D31" s="31">
        <f>+'[1]8-FCWH CF'!F52</f>
        <v>0</v>
      </c>
      <c r="F31" s="31">
        <v>0</v>
      </c>
    </row>
    <row r="32" spans="2:6" ht="12.75">
      <c r="B32" s="30" t="s">
        <v>129</v>
      </c>
      <c r="D32" s="34">
        <v>-174</v>
      </c>
      <c r="F32" s="34">
        <v>-154</v>
      </c>
    </row>
    <row r="33" spans="2:6" ht="12.75" hidden="1">
      <c r="B33" s="43" t="s">
        <v>130</v>
      </c>
      <c r="D33" s="40">
        <f>'[1]8-FCWH CF'!F53</f>
        <v>0.194</v>
      </c>
      <c r="F33" s="40"/>
    </row>
    <row r="34" spans="2:6" ht="12.75">
      <c r="B34" s="134" t="s">
        <v>151</v>
      </c>
      <c r="D34" s="41">
        <f>SUM(D27:D33)</f>
        <v>-173.806</v>
      </c>
      <c r="F34" s="41">
        <f>SUM(F27:F32)</f>
        <v>192</v>
      </c>
    </row>
    <row r="36" ht="12.75" hidden="1">
      <c r="A36" s="33" t="s">
        <v>131</v>
      </c>
    </row>
    <row r="37" spans="1:6" ht="12.75" hidden="1">
      <c r="A37" s="33"/>
      <c r="B37" s="30" t="s">
        <v>102</v>
      </c>
      <c r="D37" s="29">
        <f>+'[1]8-FCWH CF'!F61</f>
        <v>0</v>
      </c>
      <c r="F37" s="36">
        <v>0</v>
      </c>
    </row>
    <row r="38" spans="1:6" ht="12.75" hidden="1">
      <c r="A38" s="33"/>
      <c r="B38" s="30" t="s">
        <v>132</v>
      </c>
      <c r="D38" s="29">
        <f>+'[1]8-FCWH CF'!F60</f>
        <v>0</v>
      </c>
      <c r="F38" s="36">
        <v>0</v>
      </c>
    </row>
    <row r="39" spans="2:6" ht="12.75" hidden="1">
      <c r="B39" s="30" t="s">
        <v>133</v>
      </c>
      <c r="D39" s="34">
        <f>+'[1]8-FCWH CF'!F62+'[1]8-FCWH CF'!F59</f>
        <v>0</v>
      </c>
      <c r="F39" s="36">
        <v>0</v>
      </c>
    </row>
    <row r="40" spans="2:6" ht="12.75" hidden="1">
      <c r="B40" s="30" t="s">
        <v>134</v>
      </c>
      <c r="D40" s="40">
        <f>+'[1]8-FCWH CF'!F63</f>
        <v>0</v>
      </c>
      <c r="F40" s="36">
        <v>0</v>
      </c>
    </row>
    <row r="41" spans="4:6" ht="12.75" hidden="1">
      <c r="D41" s="41">
        <f>SUM(D37:D40)</f>
        <v>0</v>
      </c>
      <c r="F41" s="41">
        <f>SUM(F37:F40)</f>
        <v>0</v>
      </c>
    </row>
    <row r="42" ht="12.75" hidden="1"/>
    <row r="43" spans="1:6" ht="12.75">
      <c r="A43" s="33" t="s">
        <v>135</v>
      </c>
      <c r="D43" s="29">
        <f>+D24+D34+D41</f>
        <v>186.90910300000755</v>
      </c>
      <c r="F43" s="29">
        <f>+F24+F34+F41</f>
        <v>-55</v>
      </c>
    </row>
    <row r="45" spans="1:6" ht="12.75">
      <c r="A45" s="33" t="s">
        <v>136</v>
      </c>
      <c r="D45" s="29">
        <v>6840</v>
      </c>
      <c r="F45" s="36">
        <v>11307</v>
      </c>
    </row>
    <row r="47" spans="1:6" ht="13.5" thickBot="1">
      <c r="A47" s="33" t="s">
        <v>137</v>
      </c>
      <c r="D47" s="32">
        <f>+D43+D45</f>
        <v>7026.909103000007</v>
      </c>
      <c r="F47" s="44">
        <f>+F43+F45</f>
        <v>11252</v>
      </c>
    </row>
    <row r="49" ht="12.75">
      <c r="A49" s="33" t="s">
        <v>138</v>
      </c>
    </row>
    <row r="50" spans="2:6" ht="12.75">
      <c r="B50" s="134" t="s">
        <v>152</v>
      </c>
      <c r="D50" s="29">
        <v>6470</v>
      </c>
      <c r="F50" s="29">
        <v>9977</v>
      </c>
    </row>
    <row r="51" spans="2:6" ht="12.75">
      <c r="B51" s="30" t="s">
        <v>74</v>
      </c>
      <c r="D51" s="29">
        <v>557</v>
      </c>
      <c r="F51" s="29">
        <v>1275</v>
      </c>
    </row>
    <row r="52" spans="2:6" ht="12.75" hidden="1">
      <c r="B52" s="30" t="s">
        <v>139</v>
      </c>
      <c r="D52" s="29">
        <f>+'[1]8-FCWH CF'!F75</f>
        <v>0</v>
      </c>
      <c r="F52" s="40">
        <v>0</v>
      </c>
    </row>
    <row r="53" spans="4:6" ht="13.5" thickBot="1">
      <c r="D53" s="32">
        <f>SUM(D50:D52)</f>
        <v>7027</v>
      </c>
      <c r="F53" s="32">
        <f>SUM(F50:F52)</f>
        <v>11252</v>
      </c>
    </row>
    <row r="54" spans="4:6" ht="12.75">
      <c r="D54" s="45"/>
      <c r="E54" s="46"/>
      <c r="F54" s="47"/>
    </row>
    <row r="56" ht="12.75">
      <c r="A56" s="48" t="s">
        <v>140</v>
      </c>
    </row>
    <row r="57" ht="12.75">
      <c r="A57" s="48" t="str">
        <f>CIS!A49</f>
        <v>  with the Annual Financial Report for the year ended 30 June 2007)</v>
      </c>
    </row>
    <row r="60" ht="12.75">
      <c r="F60" s="29"/>
    </row>
  </sheetData>
  <printOptions horizontalCentered="1"/>
  <pageMargins left="0.5511811023622047" right="0.5511811023622047" top="0.984251968503937" bottom="0.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2007-11-26T07:33:06Z</cp:lastPrinted>
  <dcterms:created xsi:type="dcterms:W3CDTF">2007-11-13T06:57:52Z</dcterms:created>
  <dcterms:modified xsi:type="dcterms:W3CDTF">2007-11-26T07:59:10Z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