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definedNames>
    <definedName name="_xlnm.Print_Area" localSheetId="4">'CCF'!$A$1:$F$53</definedName>
    <definedName name="_xlnm.Print_Area" localSheetId="3">'CCIE'!$A$1:$H$57</definedName>
    <definedName name="_xlnm.Print_Area" localSheetId="1">'CIS'!$A$1:$I$52</definedName>
    <definedName name="_xlnm.Print_Area" localSheetId="0">'KFI'!$A$1:$F$49</definedName>
  </definedNames>
  <calcPr fullCalcOnLoad="1"/>
</workbook>
</file>

<file path=xl/sharedStrings.xml><?xml version="1.0" encoding="utf-8"?>
<sst xmlns="http://schemas.openxmlformats.org/spreadsheetml/2006/main" count="226" uniqueCount="150">
  <si>
    <t>FCW HOLDINGS BERHAD</t>
  </si>
  <si>
    <t>(Company No. : 3116 K )</t>
  </si>
  <si>
    <t>Summary of Key Financial Information for the period ended 31st December 2006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</si>
  <si>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</si>
  <si>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</si>
  <si>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</si>
  <si>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</si>
  <si>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</si>
  <si>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</si>
  <si>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31/12/2006</t>
  </si>
  <si>
    <t>31/12/2005</t>
  </si>
  <si>
    <t>RM'000</t>
  </si>
  <si>
    <t>Revenue</t>
  </si>
  <si>
    <t>Profit/(Loss) before tax</t>
  </si>
  <si>
    <t>Profit/(Loss) for the period</t>
  </si>
  <si>
    <t xml:space="preserve">Profit/(loss) attributable to the ordinary equity shareholders of the parent </t>
  </si>
  <si>
    <t>Basic earnings/(loss) per share (sen)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</si>
  <si>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</si>
  <si>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</si>
  <si>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</si>
  <si>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</si>
  <si>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 xml:space="preserve"> </t>
  </si>
  <si>
    <t>ADDITIONAL INFORMATION</t>
  </si>
  <si>
    <t>Profit/(Loss) from operations</t>
  </si>
  <si>
    <t>Gross interest income</t>
  </si>
  <si>
    <t>Gross interest expense</t>
  </si>
  <si>
    <t>(Company No. : 3116 K)</t>
  </si>
  <si>
    <t>FOR THE QUARTER ENDED 31ST DECEMBER 2006</t>
  </si>
  <si>
    <t>(Unaudited)</t>
  </si>
  <si>
    <t>FY 2006/07</t>
  </si>
  <si>
    <t>FY 2005/06</t>
  </si>
  <si>
    <t>Current</t>
  </si>
  <si>
    <t>Comparative</t>
  </si>
  <si>
    <t>Quarter</t>
  </si>
  <si>
    <t>6 Months</t>
  </si>
  <si>
    <t>Ended</t>
  </si>
  <si>
    <t>Cumulative</t>
  </si>
  <si>
    <t>To Date</t>
  </si>
  <si>
    <t>Cost of sales</t>
  </si>
  <si>
    <t>Operating expenses</t>
  </si>
  <si>
    <t>Profit / (Loss) Before Tax</t>
  </si>
  <si>
    <t>Finance Costs</t>
  </si>
  <si>
    <t>Share Of Results In Associates</t>
  </si>
  <si>
    <t>Taxation</t>
  </si>
  <si>
    <t xml:space="preserve">EPS (sen)  </t>
  </si>
  <si>
    <t>- Basic</t>
  </si>
  <si>
    <t xml:space="preserve">                   </t>
  </si>
  <si>
    <t>- Diluted</t>
  </si>
  <si>
    <t>N/A</t>
  </si>
  <si>
    <t>(The Condensed Consolidated Income Statement should be read in conjunction</t>
  </si>
  <si>
    <t xml:space="preserve">  with the Annual Financial Report for the year ended 30 June 2006)</t>
  </si>
  <si>
    <t>CONDENSED BALANCE SHEET AS AT 31ST DECEMBER 2006</t>
  </si>
  <si>
    <t xml:space="preserve">Quarter </t>
  </si>
  <si>
    <t>Year</t>
  </si>
  <si>
    <t xml:space="preserve">As At </t>
  </si>
  <si>
    <t>As At</t>
  </si>
  <si>
    <t>31st December</t>
  </si>
  <si>
    <t>30th June</t>
  </si>
  <si>
    <t>2006</t>
  </si>
  <si>
    <t>(Audited)</t>
  </si>
  <si>
    <t>Investment property</t>
  </si>
  <si>
    <t>Other investments</t>
  </si>
  <si>
    <t>Deferred Expenditure</t>
  </si>
  <si>
    <t xml:space="preserve">Inventories </t>
  </si>
  <si>
    <t>Receivables</t>
  </si>
  <si>
    <t>Cash and bank balances</t>
  </si>
  <si>
    <t>Payables</t>
  </si>
  <si>
    <t>Short-term borrowings and bank overdraft</t>
  </si>
  <si>
    <t>Reserves</t>
  </si>
  <si>
    <t>CONDENSED CONSOLIDATED STATEMENT OF CHANGES IN EQUITY</t>
  </si>
  <si>
    <t>FOR THE PERIOD ENDED 31ST DECEMBER 2006</t>
  </si>
  <si>
    <t>Attributable to Shareholders of the Company</t>
  </si>
  <si>
    <t xml:space="preserve">Share </t>
  </si>
  <si>
    <t>Share</t>
  </si>
  <si>
    <t>Capital</t>
  </si>
  <si>
    <t xml:space="preserve">Accumulated </t>
  </si>
  <si>
    <t>Total</t>
  </si>
  <si>
    <t>Minority</t>
  </si>
  <si>
    <t>Premium</t>
  </si>
  <si>
    <t>Reserve</t>
  </si>
  <si>
    <t>Loss</t>
  </si>
  <si>
    <t>Interest</t>
  </si>
  <si>
    <t>Equity</t>
  </si>
  <si>
    <t>Period ended</t>
  </si>
  <si>
    <t>31st December 2006</t>
  </si>
  <si>
    <t>At 1 July 2006</t>
  </si>
  <si>
    <t>Rights issue</t>
  </si>
  <si>
    <t>Capitalization for rights issue</t>
  </si>
  <si>
    <t>Reversal of surplus revaluation by an associate</t>
  </si>
  <si>
    <t>Net profit for the period</t>
  </si>
  <si>
    <t>Rights issue expenses</t>
  </si>
  <si>
    <t>At 31st December 2006</t>
  </si>
  <si>
    <t>30th June 2006</t>
  </si>
  <si>
    <t>At 1st July 2005</t>
  </si>
  <si>
    <t>Net loss for the period</t>
  </si>
  <si>
    <t xml:space="preserve">Transfer pursuant to impairment </t>
  </si>
  <si>
    <t>losses in an associate of a subsidiary</t>
  </si>
  <si>
    <t>At 30th June 2006</t>
  </si>
  <si>
    <t>(The Condensed Consolidated Statement Of Changes In Equity should be read in conjunction</t>
  </si>
  <si>
    <t>CONDENSED CONSOLIDATED CASH FLOW STATEMENT</t>
  </si>
  <si>
    <t>6 months</t>
  </si>
  <si>
    <t>ended</t>
  </si>
  <si>
    <t>31st Dec 2006</t>
  </si>
  <si>
    <t>31st Dec 2005</t>
  </si>
  <si>
    <t>RM' 000</t>
  </si>
  <si>
    <t>CASH FLOW FROM OPERATING ACTIVITIES</t>
  </si>
  <si>
    <t>(Loss) / profit before tax</t>
  </si>
  <si>
    <t>Adjustments for:</t>
  </si>
  <si>
    <t>Non-cash items</t>
  </si>
  <si>
    <t>Share of results in associated companies</t>
  </si>
  <si>
    <t>Non-operating items</t>
  </si>
  <si>
    <t>Operating (loss)/ profit before working capital changes</t>
  </si>
  <si>
    <t>Net changes in current assets</t>
  </si>
  <si>
    <t>Net changes in current liabilities</t>
  </si>
  <si>
    <t>Cash used in operations</t>
  </si>
  <si>
    <t>Interest income received</t>
  </si>
  <si>
    <t>Interest expense paid</t>
  </si>
  <si>
    <t xml:space="preserve">Tax (paid) / refunded </t>
  </si>
  <si>
    <t>Net cash flow used in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</si>
  <si>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</si>
  <si>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</si>
  <si>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</si>
  <si>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</si>
  <si>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</si>
  <si>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</si>
  <si>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Dividend paid to minorities</t>
  </si>
  <si>
    <t>NET CHANGES IN CASH AND CASH EQUIVALENTS</t>
  </si>
  <si>
    <t>CASH AND CASH EQUIVALENTS AT BEGINNING OF PERIOD</t>
  </si>
  <si>
    <t>CASH AND CASH EQUIVALENTS AT END OF PERIOD</t>
  </si>
  <si>
    <t>CASH AND CASH EQUIVALENTS COMPRISE</t>
  </si>
  <si>
    <t>Bank Overdraft</t>
  </si>
  <si>
    <t>(The Condensed Consolidated Cash Flow Statement should be read in conjunction</t>
  </si>
  <si>
    <t>CONDENSED CONSOLIDATED INCOME STATEMENT</t>
  </si>
  <si>
    <t>Gross profit/(loss)</t>
  </si>
  <si>
    <t>Other operating income</t>
  </si>
  <si>
    <t>Gain on disposal of property, plant &amp; equipment</t>
  </si>
  <si>
    <t>Share of results In associate</t>
  </si>
  <si>
    <t>Profit / (Loss) before tax</t>
  </si>
  <si>
    <t>Profit / (Loss) for the period</t>
  </si>
  <si>
    <t>Minority interest</t>
  </si>
  <si>
    <t>Net profit / (loss) for the period</t>
  </si>
  <si>
    <t>Property, plant and equipment</t>
  </si>
  <si>
    <t>Investments in associates</t>
  </si>
  <si>
    <t>Current assets</t>
  </si>
  <si>
    <t>Current liabilities</t>
  </si>
  <si>
    <t>Net current assets/(liabilities)</t>
  </si>
  <si>
    <t>Share capital</t>
  </si>
  <si>
    <t>Shareholders' equity</t>
  </si>
  <si>
    <t>(The Condensed Consolidated Balance Sheet should be read in conjunction</t>
  </si>
  <si>
    <t>Fixed deposits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</si>
</sst>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;@"/>
    <numFmt numFmtId="168" formatCode="0.0"/>
    <numFmt numFmtId="169" formatCode="#,##0.0_);\(#,##0.0\)"/>
    <numFmt numFmtId="170" formatCode="_(* #,##0.00000_);_(* \(#,##0.00000\);_(* &quot;-&quot;???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43" fontId="4" fillId="0" borderId="1" xfId="15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1" xfId="15" applyFont="1" applyBorder="1" applyAlignment="1">
      <alignment/>
    </xf>
    <xf numFmtId="165" fontId="4" fillId="0" borderId="0" xfId="15" applyNumberFormat="1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/>
    </xf>
    <xf numFmtId="1" fontId="4" fillId="0" borderId="0" xfId="15" applyNumberFormat="1" applyFont="1" applyAlignment="1">
      <alignment/>
    </xf>
    <xf numFmtId="1" fontId="4" fillId="0" borderId="1" xfId="15" applyNumberFormat="1" applyFont="1" applyBorder="1" applyAlignment="1">
      <alignment/>
    </xf>
    <xf numFmtId="39" fontId="4" fillId="0" borderId="1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" fontId="4" fillId="0" borderId="0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43" fontId="4" fillId="0" borderId="1" xfId="15" applyFont="1" applyFill="1" applyBorder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1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4" xfId="15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">
      <selection activeCell="D30" sqref="D30"/>
    </sheetView>
  </sheetViews>
  <sheetFormatPr defaultColWidth="9.140625" defaultRowHeight="12.75"/>
  <cols>
    <col min="1" max="1" width="2.8515625" style="8" customWidth="1"/>
    <col min="2" max="2" width="31.00390625" style="8" customWidth="1"/>
    <col min="3" max="3" width="12.140625" style="8" customWidth="1"/>
    <col min="4" max="4" width="15.140625" style="8" customWidth="1"/>
    <col min="5" max="5" width="12.28125" style="8" customWidth="1"/>
    <col min="6" max="6" width="12.421875" style="8" bestFit="1" customWidth="1"/>
    <col min="7" max="16384" width="7.8515625" style="8" customWidth="1"/>
  </cols>
  <sheetData>
    <row r="1" s="1" customFormat="1" ht="12.75">
      <c r="A1" s="1" t="s">
        <v>0</v>
      </c>
    </row>
    <row r="2" s="1" customFormat="1" ht="13.5">
      <c r="A2" s="2" t="s">
        <v>1</v>
      </c>
    </row>
    <row r="3" s="1" customFormat="1" ht="12.75"/>
    <row r="4" s="1" customFormat="1" ht="12.75">
      <c r="A4" s="1" t="s">
        <v>2</v>
      </c>
    </row>
    <row r="6" spans="1:6" s="1" customFormat="1" ht="12.75">
      <c r="A6" s="3"/>
      <c r="B6" s="3"/>
      <c r="C6" s="40" t="s">
        <v>3</v>
      </c>
      <c r="D6" s="40"/>
      <c r="E6" s="40" t="s">
        <v>4</v>
      </c>
      <c r="F6" s="40"/>
    </row>
    <row r="7" spans="1:6" s="1" customFormat="1" ht="38.25">
      <c r="A7" s="3"/>
      <c r="B7" s="3"/>
      <c r="C7" s="5" t="s">
        <v>5</v>
      </c>
      <c r="D7" s="5" t="s">
        <v>6</v>
      </c>
      <c r="E7" s="5" t="s">
        <v>7</v>
      </c>
      <c r="F7" s="5" t="s">
        <v>8</v>
      </c>
    </row>
    <row r="8" spans="1:6" s="6" customFormat="1" ht="12.75">
      <c r="A8" s="4"/>
      <c r="B8" s="4"/>
      <c r="C8" s="4" t="s">
        <v>9</v>
      </c>
      <c r="D8" s="4" t="s">
        <v>10</v>
      </c>
      <c r="E8" s="4" t="s">
        <v>9</v>
      </c>
      <c r="F8" s="4" t="s">
        <v>10</v>
      </c>
    </row>
    <row r="9" spans="1:6" s="6" customFormat="1" ht="12.75">
      <c r="A9" s="4"/>
      <c r="B9" s="4"/>
      <c r="C9" s="4" t="s">
        <v>11</v>
      </c>
      <c r="D9" s="4" t="s">
        <v>11</v>
      </c>
      <c r="E9" s="4" t="s">
        <v>11</v>
      </c>
      <c r="F9" s="4" t="s">
        <v>11</v>
      </c>
    </row>
    <row r="10" spans="1:6" ht="12.75">
      <c r="A10" s="7"/>
      <c r="B10" s="7"/>
      <c r="C10" s="7"/>
      <c r="D10" s="7"/>
      <c r="E10" s="7"/>
      <c r="F10" s="7"/>
    </row>
    <row r="11" spans="1:6" ht="12.75">
      <c r="A11" s="7">
        <v>1</v>
      </c>
      <c r="B11" s="7" t="s">
        <v>12</v>
      </c>
      <c r="C11" s="9">
        <v>2501.6904700000014</v>
      </c>
      <c r="D11" s="9">
        <v>4146</v>
      </c>
      <c r="E11" s="9">
        <v>4148.002800000001</v>
      </c>
      <c r="F11" s="9">
        <v>7245</v>
      </c>
    </row>
    <row r="12" spans="1:6" ht="12.75">
      <c r="A12" s="7"/>
      <c r="B12" s="7"/>
      <c r="C12" s="9"/>
      <c r="D12" s="9"/>
      <c r="E12" s="9"/>
      <c r="F12" s="9"/>
    </row>
    <row r="13" spans="1:6" ht="12.75">
      <c r="A13" s="7">
        <v>2</v>
      </c>
      <c r="B13" s="7" t="s">
        <v>13</v>
      </c>
      <c r="C13" s="9">
        <f>+CIS!C29</f>
        <v>2384.37496</v>
      </c>
      <c r="D13" s="9">
        <v>-89.9770000000002</v>
      </c>
      <c r="E13" s="9">
        <f>+CIS!G29</f>
        <v>2124.18147</v>
      </c>
      <c r="F13" s="9">
        <v>-417</v>
      </c>
    </row>
    <row r="14" spans="1:6" ht="12.75">
      <c r="A14" s="7"/>
      <c r="B14" s="7"/>
      <c r="C14" s="9"/>
      <c r="D14" s="9"/>
      <c r="E14" s="9"/>
      <c r="F14" s="9"/>
    </row>
    <row r="15" spans="1:6" ht="12.75">
      <c r="A15" s="7">
        <v>3</v>
      </c>
      <c r="B15" s="7" t="s">
        <v>14</v>
      </c>
      <c r="C15" s="9">
        <f>+CIS!C38</f>
        <v>2324.43996</v>
      </c>
      <c r="D15" s="9">
        <v>-36.9770000000002</v>
      </c>
      <c r="E15" s="9">
        <f>+CIS!G38</f>
        <v>2064.24647</v>
      </c>
      <c r="F15" s="9">
        <v>-417</v>
      </c>
    </row>
    <row r="16" spans="1:6" ht="12.75">
      <c r="A16" s="7"/>
      <c r="B16" s="7"/>
      <c r="C16" s="9"/>
      <c r="D16" s="9"/>
      <c r="E16" s="9"/>
      <c r="F16" s="9"/>
    </row>
    <row r="17" spans="1:6" ht="25.5">
      <c r="A17" s="10">
        <v>4</v>
      </c>
      <c r="B17" s="11" t="s">
        <v>15</v>
      </c>
      <c r="C17" s="9">
        <f>+CIS!C42</f>
        <v>2271.362775</v>
      </c>
      <c r="D17" s="9">
        <v>-36.9770000000002</v>
      </c>
      <c r="E17" s="9">
        <f>+CIS!G42</f>
        <v>2006.841698</v>
      </c>
      <c r="F17" s="9">
        <v>-307</v>
      </c>
    </row>
    <row r="18" spans="1:6" ht="12.75">
      <c r="A18" s="7"/>
      <c r="B18" s="7"/>
      <c r="C18" s="9"/>
      <c r="D18" s="9"/>
      <c r="E18" s="9"/>
      <c r="F18" s="9"/>
    </row>
    <row r="19" spans="1:6" ht="12.75">
      <c r="A19" s="7">
        <v>5</v>
      </c>
      <c r="B19" s="7" t="s">
        <v>16</v>
      </c>
      <c r="C19" s="12">
        <f>+CIS!C44</f>
        <v>0.8149716500394746</v>
      </c>
      <c r="D19" s="12">
        <v>-0.01326961392266977</v>
      </c>
      <c r="E19" s="12">
        <f>+CIS!G44</f>
        <v>0.7201757331515107</v>
      </c>
      <c r="F19" s="12">
        <v>-0.10964515795638544</v>
      </c>
    </row>
    <row r="20" spans="1:6" ht="12.75">
      <c r="A20" s="7"/>
      <c r="B20" s="7"/>
      <c r="C20" s="12"/>
      <c r="D20" s="12"/>
      <c r="E20" s="12"/>
      <c r="F20" s="12"/>
    </row>
    <row r="21" spans="1:6" ht="12.75">
      <c r="A21" s="7">
        <v>6</v>
      </c>
      <c r="B21" s="7" t="s">
        <v>17</v>
      </c>
      <c r="C21" s="26">
        <v>0</v>
      </c>
      <c r="D21" s="26">
        <v>0</v>
      </c>
      <c r="E21" s="26">
        <v>0</v>
      </c>
      <c r="F21" s="26">
        <v>0</v>
      </c>
    </row>
    <row r="22" spans="1:6" ht="12.75">
      <c r="A22" s="7"/>
      <c r="B22" s="7"/>
      <c r="C22" s="12"/>
      <c r="D22" s="12"/>
      <c r="E22" s="12"/>
      <c r="F22" s="12"/>
    </row>
    <row r="23" spans="3:6" ht="12.75">
      <c r="C23" s="13"/>
      <c r="D23" s="13"/>
      <c r="E23" s="13"/>
      <c r="F23" s="13"/>
    </row>
    <row r="24" spans="1:4" s="1" customFormat="1" ht="38.25">
      <c r="A24" s="3"/>
      <c r="B24" s="3"/>
      <c r="C24" s="5" t="s">
        <v>18</v>
      </c>
      <c r="D24" s="5" t="s">
        <v>19</v>
      </c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6" ht="25.5">
      <c r="A27" s="10">
        <v>7</v>
      </c>
      <c r="B27" s="11" t="s">
        <v>20</v>
      </c>
      <c r="C27" s="30">
        <v>0.09260445756898747</v>
      </c>
      <c r="D27" s="14">
        <v>0.09</v>
      </c>
      <c r="E27" s="8" t="s">
        <v>21</v>
      </c>
      <c r="F27" s="8" t="s">
        <v>21</v>
      </c>
    </row>
    <row r="33" spans="1:2" ht="12.75">
      <c r="A33" s="1" t="s">
        <v>22</v>
      </c>
      <c r="B33" s="1"/>
    </row>
    <row r="35" spans="1:6" s="1" customFormat="1" ht="12.75">
      <c r="A35" s="3"/>
      <c r="B35" s="3"/>
      <c r="C35" s="40" t="s">
        <v>3</v>
      </c>
      <c r="D35" s="40"/>
      <c r="E35" s="40" t="s">
        <v>4</v>
      </c>
      <c r="F35" s="40"/>
    </row>
    <row r="36" spans="1:6" s="1" customFormat="1" ht="38.25">
      <c r="A36" s="3"/>
      <c r="B36" s="3"/>
      <c r="C36" s="5" t="s">
        <v>5</v>
      </c>
      <c r="D36" s="5" t="s">
        <v>6</v>
      </c>
      <c r="E36" s="5" t="s">
        <v>7</v>
      </c>
      <c r="F36" s="5" t="s">
        <v>8</v>
      </c>
    </row>
    <row r="37" spans="1:6" s="1" customFormat="1" ht="12.75">
      <c r="A37" s="3"/>
      <c r="B37" s="3"/>
      <c r="C37" s="5" t="s">
        <v>9</v>
      </c>
      <c r="D37" s="5" t="s">
        <v>10</v>
      </c>
      <c r="E37" s="5" t="s">
        <v>9</v>
      </c>
      <c r="F37" s="5" t="s">
        <v>10</v>
      </c>
    </row>
    <row r="38" spans="1:6" s="1" customFormat="1" ht="12.75">
      <c r="A38" s="3"/>
      <c r="B38" s="3"/>
      <c r="C38" s="5" t="s">
        <v>11</v>
      </c>
      <c r="D38" s="5" t="s">
        <v>11</v>
      </c>
      <c r="E38" s="5" t="s">
        <v>11</v>
      </c>
      <c r="F38" s="5" t="s">
        <v>11</v>
      </c>
    </row>
    <row r="39" spans="1:6" ht="12.75">
      <c r="A39" s="7"/>
      <c r="B39" s="7"/>
      <c r="C39" s="7"/>
      <c r="D39" s="7"/>
      <c r="E39" s="7"/>
      <c r="F39" s="7"/>
    </row>
    <row r="40" spans="1:6" ht="12.75" hidden="1">
      <c r="A40" s="7"/>
      <c r="B40" s="7" t="s">
        <v>23</v>
      </c>
      <c r="C40" s="9">
        <v>1780.4399600000013</v>
      </c>
      <c r="D40" s="9">
        <v>-89.9770000000002</v>
      </c>
      <c r="E40" s="9">
        <v>1520.246470000001</v>
      </c>
      <c r="F40" s="9">
        <v>-417</v>
      </c>
    </row>
    <row r="41" spans="1:6" ht="12.75" hidden="1">
      <c r="A41" s="7"/>
      <c r="B41" s="7"/>
      <c r="C41" s="9"/>
      <c r="D41" s="9"/>
      <c r="E41" s="9"/>
      <c r="F41" s="9"/>
    </row>
    <row r="42" spans="1:6" ht="12.75" hidden="1">
      <c r="A42" s="7">
        <v>1</v>
      </c>
      <c r="B42" s="7" t="s">
        <v>23</v>
      </c>
      <c r="C42" s="9">
        <v>1780.4399600000013</v>
      </c>
      <c r="D42" s="9">
        <v>-89.9770000000002</v>
      </c>
      <c r="E42" s="9">
        <v>1520.246470000001</v>
      </c>
      <c r="F42" s="9">
        <v>-417</v>
      </c>
    </row>
    <row r="43" spans="1:6" ht="12.75">
      <c r="A43" s="7"/>
      <c r="B43" s="7"/>
      <c r="C43" s="9"/>
      <c r="D43" s="9"/>
      <c r="E43" s="9"/>
      <c r="F43" s="9"/>
    </row>
    <row r="44" spans="1:6" ht="12.75">
      <c r="A44" s="7">
        <v>1</v>
      </c>
      <c r="B44" s="7" t="s">
        <v>24</v>
      </c>
      <c r="C44" s="9">
        <v>78.18019999999999</v>
      </c>
      <c r="D44" s="9">
        <v>126</v>
      </c>
      <c r="E44" s="9">
        <v>147.18019999999999</v>
      </c>
      <c r="F44" s="9">
        <v>126</v>
      </c>
    </row>
    <row r="45" spans="1:6" ht="12.75">
      <c r="A45" s="7"/>
      <c r="B45" s="7"/>
      <c r="C45" s="9"/>
      <c r="D45" s="9"/>
      <c r="E45" s="9"/>
      <c r="F45" s="9"/>
    </row>
    <row r="46" spans="1:6" ht="12.75">
      <c r="A46" s="7">
        <v>2</v>
      </c>
      <c r="B46" s="7" t="s">
        <v>25</v>
      </c>
      <c r="C46" s="25">
        <v>0</v>
      </c>
      <c r="D46" s="25">
        <v>0</v>
      </c>
      <c r="E46" s="25">
        <v>0</v>
      </c>
      <c r="F46" s="25">
        <v>0</v>
      </c>
    </row>
    <row r="47" spans="1:6" ht="12.75">
      <c r="A47" s="7"/>
      <c r="B47" s="7"/>
      <c r="C47" s="9"/>
      <c r="D47" s="9"/>
      <c r="E47" s="9"/>
      <c r="F47" s="9"/>
    </row>
    <row r="48" spans="3:6" ht="12.75">
      <c r="C48" s="15"/>
      <c r="D48" s="15"/>
      <c r="E48" s="15"/>
      <c r="F48" s="15"/>
    </row>
    <row r="49" spans="3:6" ht="12.75">
      <c r="C49" s="15"/>
      <c r="D49" s="15"/>
      <c r="E49" s="15"/>
      <c r="F49" s="15"/>
    </row>
  </sheetData>
  <mergeCells count="4">
    <mergeCell ref="C6:D6"/>
    <mergeCell ref="E6:F6"/>
    <mergeCell ref="C35:D35"/>
    <mergeCell ref="E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0">
      <selection activeCell="A43" sqref="A43"/>
    </sheetView>
  </sheetViews>
  <sheetFormatPr defaultColWidth="9.140625" defaultRowHeight="12.75"/>
  <cols>
    <col min="1" max="1" width="9.140625" style="8" customWidth="1"/>
    <col min="2" max="2" width="25.00390625" style="8" customWidth="1"/>
    <col min="3" max="3" width="12.00390625" style="8" bestFit="1" customWidth="1"/>
    <col min="4" max="4" width="0.9921875" style="8" customWidth="1"/>
    <col min="5" max="5" width="12.57421875" style="8" bestFit="1" customWidth="1"/>
    <col min="6" max="6" width="1.1484375" style="8" customWidth="1"/>
    <col min="7" max="7" width="12.00390625" style="8" bestFit="1" customWidth="1"/>
    <col min="8" max="8" width="0.9921875" style="8" customWidth="1"/>
    <col min="9" max="9" width="12.57421875" style="8" bestFit="1" customWidth="1"/>
    <col min="10" max="16384" width="9.140625" style="8" customWidth="1"/>
  </cols>
  <sheetData>
    <row r="1" s="1" customFormat="1" ht="12.75">
      <c r="A1" s="1" t="s">
        <v>0</v>
      </c>
    </row>
    <row r="2" s="1" customFormat="1" ht="13.5">
      <c r="A2" s="2" t="s">
        <v>26</v>
      </c>
    </row>
    <row r="3" s="1" customFormat="1" ht="12.75"/>
    <row r="4" s="1" customFormat="1" ht="12.75">
      <c r="A4" s="1" t="s">
        <v>132</v>
      </c>
    </row>
    <row r="5" s="1" customFormat="1" ht="12.75">
      <c r="A5" s="1" t="s">
        <v>27</v>
      </c>
    </row>
    <row r="6" s="1" customFormat="1" ht="12.75">
      <c r="A6" s="1" t="s">
        <v>28</v>
      </c>
    </row>
    <row r="8" spans="3:9" ht="12.75">
      <c r="C8" s="18" t="s">
        <v>29</v>
      </c>
      <c r="D8" s="18" t="s">
        <v>21</v>
      </c>
      <c r="E8" s="18" t="s">
        <v>30</v>
      </c>
      <c r="F8" s="18"/>
      <c r="G8" s="18" t="s">
        <v>29</v>
      </c>
      <c r="H8" s="18"/>
      <c r="I8" s="18" t="s">
        <v>30</v>
      </c>
    </row>
    <row r="9" spans="3:9" ht="12.75">
      <c r="C9" s="18" t="s">
        <v>31</v>
      </c>
      <c r="D9" s="18"/>
      <c r="E9" s="18" t="s">
        <v>32</v>
      </c>
      <c r="F9" s="18"/>
      <c r="G9" s="18" t="s">
        <v>31</v>
      </c>
      <c r="H9" s="18"/>
      <c r="I9" s="18" t="s">
        <v>32</v>
      </c>
    </row>
    <row r="10" spans="3:9" ht="12.75">
      <c r="C10" s="18" t="s">
        <v>33</v>
      </c>
      <c r="D10" s="18"/>
      <c r="E10" s="18" t="s">
        <v>33</v>
      </c>
      <c r="F10" s="18"/>
      <c r="G10" s="18" t="s">
        <v>34</v>
      </c>
      <c r="H10" s="18"/>
      <c r="I10" s="18" t="s">
        <v>34</v>
      </c>
    </row>
    <row r="11" spans="3:9" ht="12.75">
      <c r="C11" s="18" t="s">
        <v>35</v>
      </c>
      <c r="D11" s="18"/>
      <c r="E11" s="18" t="s">
        <v>35</v>
      </c>
      <c r="F11" s="18"/>
      <c r="G11" s="18" t="s">
        <v>36</v>
      </c>
      <c r="H11" s="18"/>
      <c r="I11" s="18" t="s">
        <v>36</v>
      </c>
    </row>
    <row r="12" spans="3:9" ht="12.75">
      <c r="C12" s="19">
        <v>39082</v>
      </c>
      <c r="D12" s="19"/>
      <c r="E12" s="19">
        <v>39082</v>
      </c>
      <c r="F12" s="18"/>
      <c r="G12" s="18" t="s">
        <v>37</v>
      </c>
      <c r="H12" s="18"/>
      <c r="I12" s="18" t="s">
        <v>37</v>
      </c>
    </row>
    <row r="13" spans="3:9" ht="12.75">
      <c r="C13" s="18"/>
      <c r="D13" s="18"/>
      <c r="E13" s="18"/>
      <c r="F13" s="18"/>
      <c r="G13" s="18"/>
      <c r="H13" s="18"/>
      <c r="I13" s="18"/>
    </row>
    <row r="14" spans="3:9" ht="12.75">
      <c r="C14" s="18" t="s">
        <v>11</v>
      </c>
      <c r="D14" s="18"/>
      <c r="E14" s="18" t="s">
        <v>11</v>
      </c>
      <c r="F14" s="18"/>
      <c r="G14" s="18" t="s">
        <v>11</v>
      </c>
      <c r="H14" s="18"/>
      <c r="I14" s="18" t="s">
        <v>11</v>
      </c>
    </row>
    <row r="15" spans="3:9" ht="12.75">
      <c r="C15" s="18"/>
      <c r="D15" s="18"/>
      <c r="E15" s="18"/>
      <c r="F15" s="18"/>
      <c r="G15" s="18"/>
      <c r="H15" s="18"/>
      <c r="I15" s="18"/>
    </row>
    <row r="16" spans="1:9" ht="12.75">
      <c r="A16" s="1" t="s">
        <v>12</v>
      </c>
      <c r="C16" s="15">
        <v>2501.6904700000014</v>
      </c>
      <c r="D16" s="15"/>
      <c r="E16" s="15">
        <v>4146</v>
      </c>
      <c r="F16" s="15"/>
      <c r="G16" s="15">
        <v>4148.002800000001</v>
      </c>
      <c r="H16" s="15"/>
      <c r="I16" s="15">
        <v>7245</v>
      </c>
    </row>
    <row r="17" spans="3:9" ht="12.75">
      <c r="C17" s="15"/>
      <c r="D17" s="15"/>
      <c r="E17" s="15"/>
      <c r="F17" s="15"/>
      <c r="G17" s="15"/>
      <c r="H17" s="15"/>
      <c r="I17" s="15"/>
    </row>
    <row r="18" spans="1:9" ht="12.75">
      <c r="A18" s="8" t="s">
        <v>38</v>
      </c>
      <c r="C18" s="16">
        <v>-2077.81711</v>
      </c>
      <c r="D18" s="15"/>
      <c r="E18" s="16">
        <v>-3486.51</v>
      </c>
      <c r="F18" s="15"/>
      <c r="G18" s="16">
        <v>-3425.25808</v>
      </c>
      <c r="H18" s="15"/>
      <c r="I18" s="16">
        <v>-6108</v>
      </c>
    </row>
    <row r="19" spans="1:9" ht="12.75">
      <c r="A19" s="8" t="s">
        <v>133</v>
      </c>
      <c r="C19" s="15">
        <v>423.8733600000014</v>
      </c>
      <c r="D19" s="15"/>
      <c r="E19" s="15">
        <v>659.49</v>
      </c>
      <c r="F19" s="15"/>
      <c r="G19" s="15">
        <v>722.744720000001</v>
      </c>
      <c r="H19" s="15"/>
      <c r="I19" s="15">
        <v>1137</v>
      </c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8" t="s">
        <v>39</v>
      </c>
      <c r="C21" s="15">
        <v>-937.77107</v>
      </c>
      <c r="D21" s="15"/>
      <c r="E21" s="15">
        <v>-897.467</v>
      </c>
      <c r="F21" s="15"/>
      <c r="G21" s="15">
        <v>-1723.96956</v>
      </c>
      <c r="H21" s="15"/>
      <c r="I21" s="15">
        <v>-1810</v>
      </c>
    </row>
    <row r="22" spans="3:9" ht="12.75">
      <c r="C22" s="15"/>
      <c r="D22" s="15"/>
      <c r="E22" s="15"/>
      <c r="F22" s="15"/>
      <c r="G22" s="15"/>
      <c r="H22" s="15"/>
      <c r="I22" s="15"/>
    </row>
    <row r="23" spans="1:9" ht="12.75">
      <c r="A23" s="8" t="s">
        <v>134</v>
      </c>
      <c r="C23" s="15">
        <v>77.54366999999996</v>
      </c>
      <c r="D23" s="15"/>
      <c r="E23" s="15">
        <v>148</v>
      </c>
      <c r="F23" s="15"/>
      <c r="G23" s="15">
        <v>304.67731</v>
      </c>
      <c r="H23" s="15"/>
      <c r="I23" s="15">
        <v>256</v>
      </c>
    </row>
    <row r="24" spans="3:9" ht="12.75">
      <c r="C24" s="15"/>
      <c r="D24" s="15"/>
      <c r="E24" s="15"/>
      <c r="F24" s="15"/>
      <c r="G24" s="15"/>
      <c r="H24" s="15"/>
      <c r="I24" s="15"/>
    </row>
    <row r="25" spans="1:9" ht="12.75">
      <c r="A25" s="8" t="s">
        <v>135</v>
      </c>
      <c r="C25" s="27">
        <v>2275.729</v>
      </c>
      <c r="D25" s="27"/>
      <c r="E25" s="28">
        <v>0</v>
      </c>
      <c r="F25" s="27"/>
      <c r="G25" s="27">
        <v>2275.729</v>
      </c>
      <c r="H25" s="27"/>
      <c r="I25" s="28">
        <v>0</v>
      </c>
    </row>
    <row r="26" spans="3:9" ht="12.75">
      <c r="C26" s="27"/>
      <c r="D26" s="15"/>
      <c r="E26" s="28"/>
      <c r="F26" s="15"/>
      <c r="G26" s="27"/>
      <c r="H26" s="15"/>
      <c r="I26" s="28"/>
    </row>
    <row r="27" spans="1:9" s="32" customFormat="1" ht="12.75">
      <c r="A27" s="31" t="s">
        <v>136</v>
      </c>
      <c r="C27" s="33">
        <f>(1277730.45*42.54%)/1000</f>
        <v>543.54653343</v>
      </c>
      <c r="D27" s="34"/>
      <c r="E27" s="35">
        <v>0</v>
      </c>
      <c r="F27" s="34"/>
      <c r="G27" s="33">
        <f>(1277730.45*42.54%)/1000</f>
        <v>543.54653343</v>
      </c>
      <c r="H27" s="34"/>
      <c r="I27" s="35">
        <v>0</v>
      </c>
    </row>
    <row r="28" spans="3:9" ht="12.75">
      <c r="C28" s="27"/>
      <c r="D28" s="15"/>
      <c r="E28" s="28"/>
      <c r="F28" s="15"/>
      <c r="G28" s="27"/>
      <c r="H28" s="15"/>
      <c r="I28" s="28"/>
    </row>
    <row r="29" spans="1:9" ht="12.75">
      <c r="A29" s="1" t="s">
        <v>137</v>
      </c>
      <c r="C29" s="15">
        <f>544+1840.37496</f>
        <v>2384.37496</v>
      </c>
      <c r="D29" s="15"/>
      <c r="E29" s="15">
        <v>-89.9770000000002</v>
      </c>
      <c r="F29" s="15"/>
      <c r="G29" s="15">
        <f>544+1580.18147</f>
        <v>2124.18147</v>
      </c>
      <c r="H29" s="15"/>
      <c r="I29" s="15">
        <v>-417</v>
      </c>
    </row>
    <row r="30" spans="3:9" ht="12.75">
      <c r="C30" s="15"/>
      <c r="D30" s="15"/>
      <c r="E30" s="15"/>
      <c r="F30" s="15"/>
      <c r="G30" s="15"/>
      <c r="H30" s="15"/>
      <c r="I30" s="15"/>
    </row>
    <row r="31" spans="1:9" ht="12.75" hidden="1">
      <c r="A31" s="8" t="s">
        <v>41</v>
      </c>
      <c r="C31" s="15">
        <v>0</v>
      </c>
      <c r="D31" s="15"/>
      <c r="E31" s="15">
        <v>0</v>
      </c>
      <c r="F31" s="15"/>
      <c r="G31" s="15">
        <v>0</v>
      </c>
      <c r="H31" s="15"/>
      <c r="I31" s="15">
        <v>0</v>
      </c>
    </row>
    <row r="32" spans="3:9" ht="12.75" hidden="1">
      <c r="C32" s="15"/>
      <c r="D32" s="15"/>
      <c r="E32" s="15"/>
      <c r="F32" s="15"/>
      <c r="G32" s="15"/>
      <c r="H32" s="15"/>
      <c r="I32" s="15"/>
    </row>
    <row r="33" spans="1:9" ht="12.75" hidden="1">
      <c r="A33" s="8" t="s">
        <v>42</v>
      </c>
      <c r="C33" s="15">
        <v>0</v>
      </c>
      <c r="D33" s="15"/>
      <c r="E33" s="15">
        <v>0</v>
      </c>
      <c r="F33" s="15"/>
      <c r="G33" s="15">
        <v>0</v>
      </c>
      <c r="H33" s="15"/>
      <c r="I33" s="15">
        <v>0</v>
      </c>
    </row>
    <row r="34" spans="1:9" ht="12.75" hidden="1">
      <c r="A34" s="8" t="s">
        <v>40</v>
      </c>
      <c r="C34" s="15">
        <v>1780.4399600000013</v>
      </c>
      <c r="D34" s="15"/>
      <c r="E34" s="15">
        <v>-89.9770000000002</v>
      </c>
      <c r="F34" s="15"/>
      <c r="G34" s="15">
        <v>1520.246470000001</v>
      </c>
      <c r="H34" s="15"/>
      <c r="I34" s="15">
        <v>-417</v>
      </c>
    </row>
    <row r="35" spans="3:9" ht="12.75" hidden="1">
      <c r="C35" s="15"/>
      <c r="D35" s="15"/>
      <c r="E35" s="15"/>
      <c r="F35" s="15"/>
      <c r="G35" s="15"/>
      <c r="H35" s="15"/>
      <c r="I35" s="15"/>
    </row>
    <row r="36" spans="1:9" ht="12.75">
      <c r="A36" s="8" t="s">
        <v>43</v>
      </c>
      <c r="C36" s="15">
        <v>-59.935</v>
      </c>
      <c r="D36" s="15"/>
      <c r="E36" s="15">
        <v>0</v>
      </c>
      <c r="F36" s="15"/>
      <c r="G36" s="15">
        <v>-59.935</v>
      </c>
      <c r="H36" s="15"/>
      <c r="I36" s="15">
        <v>0</v>
      </c>
    </row>
    <row r="37" spans="3:9" ht="12.75">
      <c r="C37" s="16"/>
      <c r="D37" s="15"/>
      <c r="E37" s="16"/>
      <c r="F37" s="15"/>
      <c r="G37" s="16"/>
      <c r="H37" s="15"/>
      <c r="I37" s="16"/>
    </row>
    <row r="38" spans="1:9" ht="12.75">
      <c r="A38" s="1" t="s">
        <v>138</v>
      </c>
      <c r="C38" s="15">
        <f>+C29+C36</f>
        <v>2324.43996</v>
      </c>
      <c r="D38" s="15"/>
      <c r="E38" s="15">
        <v>-89.9770000000002</v>
      </c>
      <c r="F38" s="15"/>
      <c r="G38" s="15">
        <f>+G29+G36</f>
        <v>2064.24647</v>
      </c>
      <c r="H38" s="15"/>
      <c r="I38" s="15">
        <v>-417</v>
      </c>
    </row>
    <row r="39" spans="3:9" ht="12.75">
      <c r="C39" s="15"/>
      <c r="D39" s="15"/>
      <c r="E39" s="15"/>
      <c r="F39" s="15"/>
      <c r="G39" s="15"/>
      <c r="H39" s="15"/>
      <c r="I39" s="15"/>
    </row>
    <row r="40" spans="1:9" ht="12.75">
      <c r="A40" s="8" t="s">
        <v>139</v>
      </c>
      <c r="C40" s="15">
        <v>53.07718500000002</v>
      </c>
      <c r="D40" s="15"/>
      <c r="E40" s="15">
        <v>53</v>
      </c>
      <c r="F40" s="15"/>
      <c r="G40" s="15">
        <v>57.40477200000002</v>
      </c>
      <c r="H40" s="15"/>
      <c r="I40" s="15">
        <v>109</v>
      </c>
    </row>
    <row r="41" spans="3:9" ht="12.75">
      <c r="C41" s="15"/>
      <c r="D41" s="15"/>
      <c r="E41" s="15"/>
      <c r="F41" s="15"/>
      <c r="G41" s="15"/>
      <c r="H41" s="15"/>
      <c r="I41" s="15"/>
    </row>
    <row r="42" spans="1:9" ht="12.75">
      <c r="A42" s="1" t="s">
        <v>140</v>
      </c>
      <c r="C42" s="15">
        <f>+C38-C40</f>
        <v>2271.362775</v>
      </c>
      <c r="D42" s="15"/>
      <c r="E42" s="15">
        <v>-36.9770000000002</v>
      </c>
      <c r="F42" s="15"/>
      <c r="G42" s="15">
        <f>+G38-G40</f>
        <v>2006.841698</v>
      </c>
      <c r="H42" s="15"/>
      <c r="I42" s="15">
        <v>-307</v>
      </c>
    </row>
    <row r="43" spans="3:9" ht="12.75">
      <c r="C43" s="15"/>
      <c r="D43" s="15"/>
      <c r="E43" s="15"/>
      <c r="F43" s="15"/>
      <c r="G43" s="15"/>
      <c r="H43" s="15"/>
      <c r="I43" s="15"/>
    </row>
    <row r="44" spans="1:9" s="32" customFormat="1" ht="12.75">
      <c r="A44" s="32" t="s">
        <v>44</v>
      </c>
      <c r="B44" s="32" t="s">
        <v>45</v>
      </c>
      <c r="C44" s="36">
        <f>2271/(2*139330)*100</f>
        <v>0.8149716500394746</v>
      </c>
      <c r="D44" s="36"/>
      <c r="E44" s="36">
        <v>-0.01326961392266977</v>
      </c>
      <c r="F44" s="36"/>
      <c r="G44" s="36">
        <f>+G42/(2*139330)*100</f>
        <v>0.7201757331515107</v>
      </c>
      <c r="H44" s="36"/>
      <c r="I44" s="36">
        <v>-0.10964515795638544</v>
      </c>
    </row>
    <row r="45" spans="3:9" ht="12.75">
      <c r="C45" s="15"/>
      <c r="D45" s="15"/>
      <c r="E45" s="15"/>
      <c r="F45" s="15"/>
      <c r="G45" s="15"/>
      <c r="H45" s="15"/>
      <c r="I45" s="15"/>
    </row>
    <row r="46" spans="1:9" ht="12.75">
      <c r="A46" s="8" t="s">
        <v>46</v>
      </c>
      <c r="B46" s="8" t="s">
        <v>47</v>
      </c>
      <c r="C46" s="17" t="s">
        <v>48</v>
      </c>
      <c r="D46" s="17"/>
      <c r="E46" s="17" t="s">
        <v>48</v>
      </c>
      <c r="F46" s="17"/>
      <c r="G46" s="17" t="s">
        <v>48</v>
      </c>
      <c r="H46" s="17"/>
      <c r="I46" s="17" t="s">
        <v>48</v>
      </c>
    </row>
    <row r="50" s="1" customFormat="1" ht="12.75">
      <c r="A50" s="1" t="s">
        <v>49</v>
      </c>
    </row>
    <row r="51" s="1" customFormat="1" ht="12.75">
      <c r="A51" s="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19">
      <selection activeCell="G39" sqref="G39"/>
    </sheetView>
  </sheetViews>
  <sheetFormatPr defaultColWidth="9.140625" defaultRowHeight="12.75"/>
  <cols>
    <col min="1" max="1" width="13.8515625" style="8" customWidth="1"/>
    <col min="2" max="2" width="5.7109375" style="8" customWidth="1"/>
    <col min="3" max="3" width="30.57421875" style="8" customWidth="1"/>
    <col min="4" max="4" width="11.140625" style="8" bestFit="1" customWidth="1"/>
    <col min="5" max="5" width="1.7109375" style="8" customWidth="1"/>
    <col min="6" max="6" width="12.00390625" style="8" customWidth="1"/>
    <col min="7" max="16384" width="9.140625" style="8" customWidth="1"/>
  </cols>
  <sheetData>
    <row r="1" s="1" customFormat="1" ht="12.75">
      <c r="B1" s="1" t="s">
        <v>0</v>
      </c>
    </row>
    <row r="2" s="1" customFormat="1" ht="12.75">
      <c r="B2" s="1" t="s">
        <v>26</v>
      </c>
    </row>
    <row r="3" s="1" customFormat="1" ht="12.75"/>
    <row r="4" s="1" customFormat="1" ht="12.75">
      <c r="B4" s="1" t="s">
        <v>51</v>
      </c>
    </row>
    <row r="6" spans="4:6" ht="12.75">
      <c r="D6" s="22" t="s">
        <v>52</v>
      </c>
      <c r="E6" s="22"/>
      <c r="F6" s="22" t="s">
        <v>53</v>
      </c>
    </row>
    <row r="7" spans="4:6" ht="12.75">
      <c r="D7" s="22" t="s">
        <v>54</v>
      </c>
      <c r="E7" s="22"/>
      <c r="F7" s="22" t="s">
        <v>55</v>
      </c>
    </row>
    <row r="8" spans="4:6" ht="12.75">
      <c r="D8" s="22" t="s">
        <v>56</v>
      </c>
      <c r="E8" s="22"/>
      <c r="F8" s="22" t="s">
        <v>57</v>
      </c>
    </row>
    <row r="9" spans="4:6" ht="12.75">
      <c r="D9" s="22" t="s">
        <v>58</v>
      </c>
      <c r="E9" s="22"/>
      <c r="F9" s="22" t="s">
        <v>58</v>
      </c>
    </row>
    <row r="10" spans="4:6" ht="12.75">
      <c r="D10" s="22" t="s">
        <v>28</v>
      </c>
      <c r="E10" s="22"/>
      <c r="F10" s="22" t="s">
        <v>59</v>
      </c>
    </row>
    <row r="11" spans="4:6" ht="12.75">
      <c r="D11" s="22" t="s">
        <v>11</v>
      </c>
      <c r="E11" s="22"/>
      <c r="F11" s="22" t="s">
        <v>11</v>
      </c>
    </row>
    <row r="13" spans="2:6" ht="12.75">
      <c r="B13" s="1" t="s">
        <v>141</v>
      </c>
      <c r="D13" s="15">
        <v>244.70683000000022</v>
      </c>
      <c r="E13" s="15"/>
      <c r="F13" s="15">
        <v>4182</v>
      </c>
    </row>
    <row r="14" spans="2:6" ht="12.75">
      <c r="B14" s="1"/>
      <c r="D14" s="15"/>
      <c r="E14" s="15"/>
      <c r="F14" s="15"/>
    </row>
    <row r="15" spans="2:6" ht="12.75">
      <c r="B15" s="1" t="s">
        <v>60</v>
      </c>
      <c r="D15" s="15">
        <v>3100.00026</v>
      </c>
      <c r="E15" s="15"/>
      <c r="F15" s="15">
        <v>3100</v>
      </c>
    </row>
    <row r="16" spans="2:6" ht="12.75">
      <c r="B16" s="1"/>
      <c r="D16" s="15"/>
      <c r="E16" s="15"/>
      <c r="F16" s="15"/>
    </row>
    <row r="17" spans="2:6" ht="12.75">
      <c r="B17" s="1" t="s">
        <v>142</v>
      </c>
      <c r="D17" s="34">
        <f>(1277730.45*42.54%)/1000+0.000352607995271683</f>
        <v>543.5468860379953</v>
      </c>
      <c r="E17" s="15"/>
      <c r="F17" s="15">
        <v>220</v>
      </c>
    </row>
    <row r="18" spans="2:6" ht="12.75">
      <c r="B18" s="1"/>
      <c r="D18" s="15"/>
      <c r="E18" s="15"/>
      <c r="F18" s="15"/>
    </row>
    <row r="19" spans="2:6" ht="12.75">
      <c r="B19" s="1" t="s">
        <v>61</v>
      </c>
      <c r="D19" s="15">
        <v>1.319</v>
      </c>
      <c r="E19" s="15"/>
      <c r="F19" s="15">
        <v>1</v>
      </c>
    </row>
    <row r="20" spans="2:6" ht="12.75" hidden="1">
      <c r="B20" s="1"/>
      <c r="D20" s="15"/>
      <c r="E20" s="15"/>
      <c r="F20" s="15"/>
    </row>
    <row r="21" spans="2:6" ht="12.75" hidden="1">
      <c r="B21" s="1" t="s">
        <v>62</v>
      </c>
      <c r="D21" s="15">
        <v>0</v>
      </c>
      <c r="E21" s="15"/>
      <c r="F21" s="15">
        <v>0</v>
      </c>
    </row>
    <row r="22" spans="2:6" ht="12.75">
      <c r="B22" s="1"/>
      <c r="D22" s="15"/>
      <c r="E22" s="15"/>
      <c r="F22" s="15"/>
    </row>
    <row r="23" spans="2:6" ht="12.75">
      <c r="B23" s="1" t="s">
        <v>143</v>
      </c>
      <c r="D23" s="15"/>
      <c r="E23" s="15"/>
      <c r="F23" s="15"/>
    </row>
    <row r="24" spans="3:6" ht="12.75">
      <c r="C24" s="8" t="s">
        <v>63</v>
      </c>
      <c r="D24" s="15">
        <v>4780.638299999999</v>
      </c>
      <c r="E24" s="15"/>
      <c r="F24" s="15">
        <v>4503</v>
      </c>
    </row>
    <row r="25" spans="3:6" ht="12.75">
      <c r="C25" s="8" t="s">
        <v>64</v>
      </c>
      <c r="D25" s="15">
        <v>4742.550189999992</v>
      </c>
      <c r="E25" s="15"/>
      <c r="F25" s="15">
        <v>3634</v>
      </c>
    </row>
    <row r="26" spans="3:6" ht="12.75">
      <c r="C26" s="8" t="s">
        <v>65</v>
      </c>
      <c r="D26" s="15">
        <v>16022.572880000002</v>
      </c>
      <c r="E26" s="15"/>
      <c r="F26" s="15">
        <v>11427</v>
      </c>
    </row>
    <row r="27" spans="4:6" ht="12.75">
      <c r="D27" s="20">
        <f>SUM(D24:D26)</f>
        <v>25545.761369999993</v>
      </c>
      <c r="E27" s="15"/>
      <c r="F27" s="20">
        <v>19563.6</v>
      </c>
    </row>
    <row r="28" spans="4:6" ht="12.75">
      <c r="D28" s="15"/>
      <c r="E28" s="15"/>
      <c r="F28" s="15"/>
    </row>
    <row r="29" spans="2:6" ht="12.75">
      <c r="B29" s="1" t="s">
        <v>144</v>
      </c>
      <c r="D29" s="15"/>
      <c r="E29" s="15"/>
      <c r="F29" s="15"/>
    </row>
    <row r="30" spans="3:6" ht="12.75">
      <c r="C30" s="8" t="s">
        <v>66</v>
      </c>
      <c r="D30" s="15">
        <v>2654.142439999992</v>
      </c>
      <c r="E30" s="15"/>
      <c r="F30" s="15">
        <v>2409</v>
      </c>
    </row>
    <row r="31" spans="3:6" ht="12.75">
      <c r="C31" s="8" t="s">
        <v>67</v>
      </c>
      <c r="D31" s="24">
        <v>0</v>
      </c>
      <c r="E31" s="24"/>
      <c r="F31" s="24">
        <v>0</v>
      </c>
    </row>
    <row r="32" spans="3:6" ht="12.75">
      <c r="C32" s="8" t="s">
        <v>43</v>
      </c>
      <c r="D32" s="15">
        <v>432.56131</v>
      </c>
      <c r="E32" s="15"/>
      <c r="F32" s="15">
        <v>373</v>
      </c>
    </row>
    <row r="33" spans="4:6" ht="12.75">
      <c r="D33" s="20">
        <v>3086.703749999992</v>
      </c>
      <c r="E33" s="15"/>
      <c r="F33" s="20">
        <v>2782</v>
      </c>
    </row>
    <row r="34" spans="4:6" ht="12.75">
      <c r="D34" s="15"/>
      <c r="E34" s="15"/>
      <c r="F34" s="15"/>
    </row>
    <row r="35" spans="2:6" ht="12.75">
      <c r="B35" s="1" t="s">
        <v>145</v>
      </c>
      <c r="D35" s="15">
        <v>22459.05762</v>
      </c>
      <c r="E35" s="15"/>
      <c r="F35" s="15">
        <v>16781.6</v>
      </c>
    </row>
    <row r="36" spans="4:6" ht="12.75">
      <c r="D36" s="15"/>
      <c r="E36" s="15"/>
      <c r="F36" s="15"/>
    </row>
    <row r="37" spans="4:7" ht="13.5" thickBot="1">
      <c r="D37" s="21">
        <f>+D35+D13+D15+D17+D19-1</f>
        <v>26347.630596037994</v>
      </c>
      <c r="E37" s="15"/>
      <c r="F37" s="21">
        <v>24284.6</v>
      </c>
      <c r="G37" s="29"/>
    </row>
    <row r="38" spans="4:6" ht="12.75">
      <c r="D38" s="15"/>
      <c r="E38" s="15"/>
      <c r="F38" s="15"/>
    </row>
    <row r="39" spans="2:6" ht="12.75">
      <c r="B39" s="1" t="s">
        <v>146</v>
      </c>
      <c r="D39" s="15">
        <v>139329.6</v>
      </c>
      <c r="E39" s="15"/>
      <c r="F39" s="15">
        <v>139330</v>
      </c>
    </row>
    <row r="40" spans="2:6" s="32" customFormat="1" ht="12.75">
      <c r="B40" s="37" t="s">
        <v>68</v>
      </c>
      <c r="D40" s="33">
        <f>-(114148.101994608)+(1277730.45)/1000*42.54%</f>
        <v>-113604.55546117801</v>
      </c>
      <c r="E40" s="34"/>
      <c r="F40" s="33">
        <v>-115611</v>
      </c>
    </row>
    <row r="41" spans="2:6" ht="12.75">
      <c r="B41" s="1" t="s">
        <v>147</v>
      </c>
      <c r="D41" s="15">
        <f>SUM(D39:D40)</f>
        <v>25725.044538821996</v>
      </c>
      <c r="E41" s="15"/>
      <c r="F41" s="15">
        <v>23719</v>
      </c>
    </row>
    <row r="42" spans="2:6" ht="12.75">
      <c r="B42" s="1" t="s">
        <v>139</v>
      </c>
      <c r="D42" s="15">
        <v>622.5857419999998</v>
      </c>
      <c r="E42" s="15"/>
      <c r="F42" s="15">
        <v>566</v>
      </c>
    </row>
    <row r="43" spans="4:6" ht="13.5" thickBot="1">
      <c r="D43" s="21">
        <f>SUM(D41:D42)</f>
        <v>26347.630280821995</v>
      </c>
      <c r="E43" s="15"/>
      <c r="F43" s="21">
        <v>24285</v>
      </c>
    </row>
    <row r="44" spans="4:6" ht="12.75" hidden="1">
      <c r="D44" s="15">
        <v>-0.0003152160243189428</v>
      </c>
      <c r="E44" s="15"/>
      <c r="F44" s="15">
        <v>0.4000000000014552</v>
      </c>
    </row>
    <row r="46" s="1" customFormat="1" ht="12.75">
      <c r="B46" s="1" t="s">
        <v>148</v>
      </c>
    </row>
    <row r="47" s="1" customFormat="1" ht="12.75">
      <c r="B47" s="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7">
      <selection activeCell="A28" sqref="A28:IV28"/>
    </sheetView>
  </sheetViews>
  <sheetFormatPr defaultColWidth="9.140625" defaultRowHeight="12.75"/>
  <cols>
    <col min="1" max="1" width="29.7109375" style="8" customWidth="1"/>
    <col min="2" max="2" width="7.7109375" style="8" bestFit="1" customWidth="1"/>
    <col min="3" max="3" width="7.57421875" style="8" customWidth="1"/>
    <col min="4" max="4" width="7.421875" style="8" bestFit="1" customWidth="1"/>
    <col min="5" max="5" width="9.8515625" style="8" bestFit="1" customWidth="1"/>
    <col min="6" max="6" width="8.140625" style="8" customWidth="1"/>
    <col min="7" max="7" width="7.421875" style="8" customWidth="1"/>
    <col min="8" max="8" width="8.421875" style="8" customWidth="1"/>
    <col min="9" max="16384" width="9.140625" style="8" customWidth="1"/>
  </cols>
  <sheetData>
    <row r="1" s="1" customFormat="1" ht="12.75">
      <c r="A1" s="1" t="s">
        <v>0</v>
      </c>
    </row>
    <row r="2" s="1" customFormat="1" ht="13.5">
      <c r="A2" s="2" t="s">
        <v>26</v>
      </c>
    </row>
    <row r="3" s="1" customFormat="1" ht="12.75"/>
    <row r="4" s="1" customFormat="1" ht="12.75">
      <c r="A4" s="1" t="s">
        <v>69</v>
      </c>
    </row>
    <row r="5" s="1" customFormat="1" ht="12.75">
      <c r="A5" s="1" t="s">
        <v>70</v>
      </c>
    </row>
    <row r="6" s="1" customFormat="1" ht="12.75">
      <c r="A6" s="1" t="s">
        <v>28</v>
      </c>
    </row>
    <row r="8" spans="2:6" ht="12.75">
      <c r="B8" s="41" t="s">
        <v>71</v>
      </c>
      <c r="C8" s="42"/>
      <c r="D8" s="42"/>
      <c r="E8" s="42"/>
      <c r="F8" s="43"/>
    </row>
    <row r="10" spans="2:8" ht="12.75">
      <c r="B10" s="18" t="s">
        <v>72</v>
      </c>
      <c r="C10" s="18" t="s">
        <v>73</v>
      </c>
      <c r="D10" s="18" t="s">
        <v>74</v>
      </c>
      <c r="E10" s="18" t="s">
        <v>75</v>
      </c>
      <c r="F10" s="18" t="s">
        <v>76</v>
      </c>
      <c r="G10" s="18" t="s">
        <v>77</v>
      </c>
      <c r="H10" s="18" t="s">
        <v>76</v>
      </c>
    </row>
    <row r="11" spans="2:8" ht="12.75">
      <c r="B11" s="18" t="s">
        <v>74</v>
      </c>
      <c r="C11" s="18" t="s">
        <v>78</v>
      </c>
      <c r="D11" s="18" t="s">
        <v>79</v>
      </c>
      <c r="E11" s="18" t="s">
        <v>80</v>
      </c>
      <c r="F11" s="18"/>
      <c r="G11" s="18" t="s">
        <v>81</v>
      </c>
      <c r="H11" s="18" t="s">
        <v>82</v>
      </c>
    </row>
    <row r="12" spans="2:8" ht="12.75">
      <c r="B12" s="18" t="s">
        <v>11</v>
      </c>
      <c r="C12" s="18" t="s">
        <v>11</v>
      </c>
      <c r="D12" s="18" t="s">
        <v>11</v>
      </c>
      <c r="E12" s="18" t="s">
        <v>11</v>
      </c>
      <c r="F12" s="18" t="s">
        <v>11</v>
      </c>
      <c r="G12" s="18" t="s">
        <v>11</v>
      </c>
      <c r="H12" s="18" t="s">
        <v>11</v>
      </c>
    </row>
    <row r="13" ht="12.75">
      <c r="A13" s="8" t="s">
        <v>83</v>
      </c>
    </row>
    <row r="14" ht="12.75">
      <c r="A14" s="23" t="s">
        <v>84</v>
      </c>
    </row>
    <row r="16" spans="1:8" ht="12.75">
      <c r="A16" s="8" t="s">
        <v>85</v>
      </c>
      <c r="B16" s="15">
        <v>139330</v>
      </c>
      <c r="C16" s="15">
        <v>9008</v>
      </c>
      <c r="D16" s="15">
        <v>2900</v>
      </c>
      <c r="E16" s="15">
        <v>-127519</v>
      </c>
      <c r="F16" s="15">
        <f>SUM(B16:E16)</f>
        <v>23719</v>
      </c>
      <c r="G16" s="15">
        <v>566</v>
      </c>
      <c r="H16" s="15">
        <v>24285</v>
      </c>
    </row>
    <row r="18" spans="1:6" ht="12.75" hidden="1">
      <c r="A18" s="8" t="s">
        <v>86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ht="12.75" hidden="1"/>
    <row r="20" spans="1:6" ht="12.75" hidden="1">
      <c r="A20" s="8" t="s">
        <v>87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ht="12.75" hidden="1"/>
    <row r="22" spans="1:6" ht="12.75" hidden="1">
      <c r="A22" s="8" t="s">
        <v>88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</row>
    <row r="23" ht="12.75" hidden="1"/>
    <row r="24" spans="1:8" ht="12.75">
      <c r="A24" s="8" t="s">
        <v>89</v>
      </c>
      <c r="B24" s="8">
        <v>0</v>
      </c>
      <c r="C24" s="8">
        <v>0</v>
      </c>
      <c r="D24" s="8">
        <v>0</v>
      </c>
      <c r="E24" s="15">
        <f>+CIS!G42</f>
        <v>2006.841698</v>
      </c>
      <c r="F24" s="15">
        <f>SUM(B24:E24)</f>
        <v>2006.841698</v>
      </c>
      <c r="G24" s="15">
        <v>57.40477200000002</v>
      </c>
      <c r="H24" s="15">
        <f>SUM(F24:G24)</f>
        <v>2064.24647</v>
      </c>
    </row>
    <row r="25" ht="12.75" hidden="1"/>
    <row r="26" spans="1:6" ht="12.75" hidden="1">
      <c r="A26" s="8" t="s">
        <v>90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</row>
    <row r="28" spans="1:8" s="32" customFormat="1" ht="13.5" thickBot="1">
      <c r="A28" s="32" t="s">
        <v>91</v>
      </c>
      <c r="B28" s="38">
        <v>139330</v>
      </c>
      <c r="C28" s="38">
        <v>9008</v>
      </c>
      <c r="D28" s="38">
        <v>2900</v>
      </c>
      <c r="E28" s="38">
        <f>SUM(E16:E27)</f>
        <v>-125512.158302</v>
      </c>
      <c r="F28" s="38">
        <f>SUM(F16:F27)</f>
        <v>25725.841698</v>
      </c>
      <c r="G28" s="38">
        <v>623.404772</v>
      </c>
      <c r="H28" s="38">
        <f>SUM(H16:H24)</f>
        <v>26349.24647</v>
      </c>
    </row>
    <row r="29" ht="12.75">
      <c r="F29" s="29"/>
    </row>
    <row r="31" ht="12.75">
      <c r="A31" s="8" t="s">
        <v>83</v>
      </c>
    </row>
    <row r="32" ht="12.75">
      <c r="A32" s="23" t="s">
        <v>92</v>
      </c>
    </row>
    <row r="34" spans="1:8" ht="12.75">
      <c r="A34" s="8" t="s">
        <v>93</v>
      </c>
      <c r="B34" s="15">
        <v>139330</v>
      </c>
      <c r="C34" s="15">
        <v>9008</v>
      </c>
      <c r="D34" s="15">
        <v>13821</v>
      </c>
      <c r="E34" s="15">
        <v>-134897</v>
      </c>
      <c r="F34" s="15">
        <v>27262</v>
      </c>
      <c r="G34" s="15">
        <v>743</v>
      </c>
      <c r="H34" s="15">
        <v>28005</v>
      </c>
    </row>
    <row r="36" spans="1:6" ht="12.75" hidden="1">
      <c r="A36" s="8" t="s">
        <v>86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ht="12.75" hidden="1"/>
    <row r="38" spans="1:6" ht="12.75" hidden="1">
      <c r="A38" s="8" t="s">
        <v>87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ht="12.75" hidden="1"/>
    <row r="40" spans="1:6" ht="12.75" hidden="1">
      <c r="A40" s="8" t="s">
        <v>88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ht="12.75" hidden="1"/>
    <row r="42" spans="1:8" ht="12.75">
      <c r="A42" s="8" t="s">
        <v>94</v>
      </c>
      <c r="B42" s="8">
        <v>0</v>
      </c>
      <c r="C42" s="8">
        <v>0</v>
      </c>
      <c r="D42" s="8">
        <v>0</v>
      </c>
      <c r="E42" s="15">
        <v>-3543</v>
      </c>
      <c r="F42" s="15">
        <v>-3543</v>
      </c>
      <c r="G42" s="15">
        <v>-177</v>
      </c>
      <c r="H42" s="15">
        <v>-3720</v>
      </c>
    </row>
    <row r="44" ht="12.75">
      <c r="A44" s="8" t="s">
        <v>95</v>
      </c>
    </row>
    <row r="45" spans="1:8" ht="12.75">
      <c r="A45" s="8" t="s">
        <v>96</v>
      </c>
      <c r="B45" s="8">
        <v>0</v>
      </c>
      <c r="C45" s="8">
        <v>0</v>
      </c>
      <c r="D45" s="15">
        <v>-10921</v>
      </c>
      <c r="E45" s="15">
        <v>10921</v>
      </c>
      <c r="F45" s="8">
        <v>0</v>
      </c>
      <c r="G45" s="8">
        <v>0</v>
      </c>
      <c r="H45" s="8">
        <v>0</v>
      </c>
    </row>
    <row r="47" spans="1:8" ht="13.5" thickBot="1">
      <c r="A47" s="8" t="s">
        <v>97</v>
      </c>
      <c r="B47" s="21">
        <v>139330</v>
      </c>
      <c r="C47" s="21">
        <v>9008</v>
      </c>
      <c r="D47" s="21">
        <v>2900</v>
      </c>
      <c r="E47" s="21">
        <v>-127519</v>
      </c>
      <c r="F47" s="21">
        <v>23719</v>
      </c>
      <c r="G47" s="21">
        <v>566</v>
      </c>
      <c r="H47" s="21">
        <v>24285</v>
      </c>
    </row>
    <row r="54" s="1" customFormat="1" ht="12.75">
      <c r="A54" s="1" t="s">
        <v>98</v>
      </c>
    </row>
    <row r="55" s="1" customFormat="1" ht="12.75">
      <c r="A55" s="1" t="s">
        <v>50</v>
      </c>
    </row>
  </sheetData>
  <mergeCells count="1">
    <mergeCell ref="B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8">
      <selection activeCell="B48" sqref="B48"/>
    </sheetView>
  </sheetViews>
  <sheetFormatPr defaultColWidth="9.140625" defaultRowHeight="12.75"/>
  <cols>
    <col min="1" max="1" width="4.421875" style="8" customWidth="1"/>
    <col min="2" max="2" width="3.57421875" style="8" customWidth="1"/>
    <col min="3" max="3" width="52.57421875" style="8" customWidth="1"/>
    <col min="4" max="4" width="13.140625" style="8" bestFit="1" customWidth="1"/>
    <col min="5" max="5" width="1.421875" style="8" customWidth="1"/>
    <col min="6" max="6" width="13.140625" style="8" bestFit="1" customWidth="1"/>
    <col min="7" max="16384" width="9.140625" style="8" customWidth="1"/>
  </cols>
  <sheetData>
    <row r="1" s="1" customFormat="1" ht="12.75">
      <c r="A1" s="1" t="s">
        <v>0</v>
      </c>
    </row>
    <row r="2" s="1" customFormat="1" ht="13.5">
      <c r="A2" s="2" t="s">
        <v>26</v>
      </c>
    </row>
    <row r="3" s="1" customFormat="1" ht="12.75"/>
    <row r="4" s="1" customFormat="1" ht="12.75">
      <c r="A4" s="1" t="s">
        <v>99</v>
      </c>
    </row>
    <row r="5" s="1" customFormat="1" ht="12.75">
      <c r="A5" s="1" t="s">
        <v>27</v>
      </c>
    </row>
    <row r="6" s="1" customFormat="1" ht="12.75">
      <c r="A6" s="1" t="s">
        <v>28</v>
      </c>
    </row>
    <row r="7" spans="4:6" ht="12.75">
      <c r="D7" s="22" t="s">
        <v>100</v>
      </c>
      <c r="E7" s="22"/>
      <c r="F7" s="22" t="s">
        <v>100</v>
      </c>
    </row>
    <row r="8" spans="4:6" ht="12.75">
      <c r="D8" s="22" t="s">
        <v>101</v>
      </c>
      <c r="E8" s="22"/>
      <c r="F8" s="22" t="s">
        <v>101</v>
      </c>
    </row>
    <row r="9" spans="4:6" ht="12.75">
      <c r="D9" s="22" t="s">
        <v>102</v>
      </c>
      <c r="E9" s="22"/>
      <c r="F9" s="22" t="s">
        <v>103</v>
      </c>
    </row>
    <row r="10" spans="4:6" ht="12.75">
      <c r="D10" s="22" t="s">
        <v>104</v>
      </c>
      <c r="E10" s="22"/>
      <c r="F10" s="22" t="s">
        <v>104</v>
      </c>
    </row>
    <row r="11" ht="12.75">
      <c r="A11" s="1" t="s">
        <v>105</v>
      </c>
    </row>
    <row r="12" spans="2:6" s="32" customFormat="1" ht="12.75">
      <c r="B12" s="32" t="s">
        <v>106</v>
      </c>
      <c r="D12" s="34">
        <f>(1277730.45*42.54%)/1000+1580.18147</f>
        <v>2123.72800343</v>
      </c>
      <c r="F12" s="34">
        <v>-417</v>
      </c>
    </row>
    <row r="13" spans="2:6" ht="12.75">
      <c r="B13" s="8" t="s">
        <v>107</v>
      </c>
      <c r="D13" s="15"/>
      <c r="F13" s="15"/>
    </row>
    <row r="14" spans="3:6" ht="12.75">
      <c r="C14" s="8" t="s">
        <v>108</v>
      </c>
      <c r="D14" s="15">
        <v>176.8046699999998</v>
      </c>
      <c r="F14" s="15">
        <v>103</v>
      </c>
    </row>
    <row r="15" spans="3:6" ht="12.75">
      <c r="C15" s="8" t="s">
        <v>109</v>
      </c>
      <c r="D15" s="15">
        <f>(-1277730.45*42.54%)/1000</f>
        <v>-543.54653343</v>
      </c>
      <c r="F15" s="15">
        <v>0</v>
      </c>
    </row>
    <row r="16" spans="3:6" ht="12.75">
      <c r="C16" s="8" t="s">
        <v>110</v>
      </c>
      <c r="D16" s="16">
        <v>-2548.4871999999996</v>
      </c>
      <c r="F16" s="16">
        <v>-126</v>
      </c>
    </row>
    <row r="17" spans="2:6" ht="12.75">
      <c r="B17" s="8" t="s">
        <v>111</v>
      </c>
      <c r="D17" s="15">
        <v>-791.5010599999991</v>
      </c>
      <c r="F17" s="15">
        <v>-440</v>
      </c>
    </row>
    <row r="18" spans="3:6" ht="12.75">
      <c r="C18" s="8" t="s">
        <v>112</v>
      </c>
      <c r="D18" s="15">
        <v>-1444.572329999999</v>
      </c>
      <c r="F18" s="15">
        <v>-2252</v>
      </c>
    </row>
    <row r="19" spans="3:6" ht="12.75">
      <c r="C19" s="8" t="s">
        <v>113</v>
      </c>
      <c r="D19" s="16">
        <v>415.1355500000017</v>
      </c>
      <c r="F19" s="16">
        <v>655</v>
      </c>
    </row>
    <row r="20" spans="2:6" ht="12.75">
      <c r="B20" s="8" t="s">
        <v>114</v>
      </c>
      <c r="D20" s="15">
        <v>-1820.9378399999964</v>
      </c>
      <c r="F20" s="15">
        <v>-2037</v>
      </c>
    </row>
    <row r="21" spans="3:6" ht="12.75">
      <c r="C21" s="8" t="s">
        <v>115</v>
      </c>
      <c r="D21" s="15">
        <v>147.18019999999999</v>
      </c>
      <c r="F21" s="15">
        <v>126</v>
      </c>
    </row>
    <row r="22" spans="3:6" ht="12.75" hidden="1">
      <c r="C22" s="8" t="s">
        <v>116</v>
      </c>
      <c r="D22" s="15">
        <v>0</v>
      </c>
      <c r="F22" s="15">
        <v>-0.23213999999999999</v>
      </c>
    </row>
    <row r="23" spans="3:6" ht="12.75">
      <c r="C23" s="8" t="s">
        <v>117</v>
      </c>
      <c r="D23" s="15">
        <v>-2.754</v>
      </c>
      <c r="F23" s="15">
        <v>-27</v>
      </c>
    </row>
    <row r="24" spans="2:6" ht="12.75">
      <c r="B24" s="8" t="s">
        <v>118</v>
      </c>
      <c r="D24" s="20">
        <v>-1676.5116399999963</v>
      </c>
      <c r="F24" s="20">
        <v>-1938.23214</v>
      </c>
    </row>
    <row r="26" ht="12.75">
      <c r="A26" s="1" t="s">
        <v>119</v>
      </c>
    </row>
    <row r="27" spans="2:6" ht="12.75">
      <c r="B27" s="8" t="s">
        <v>120</v>
      </c>
      <c r="D27" s="15">
        <v>6559.1</v>
      </c>
      <c r="F27" s="8">
        <v>0</v>
      </c>
    </row>
    <row r="28" spans="2:6" ht="12.75">
      <c r="B28" s="8" t="s">
        <v>121</v>
      </c>
      <c r="D28" s="15">
        <v>-166.1094</v>
      </c>
      <c r="F28" s="15">
        <v>-13</v>
      </c>
    </row>
    <row r="29" spans="4:6" ht="12.75">
      <c r="D29" s="20">
        <v>6392.9906</v>
      </c>
      <c r="F29" s="20">
        <v>-13</v>
      </c>
    </row>
    <row r="31" ht="12.75">
      <c r="A31" s="1" t="s">
        <v>122</v>
      </c>
    </row>
    <row r="32" spans="2:6" ht="12.75">
      <c r="B32" s="8" t="s">
        <v>90</v>
      </c>
      <c r="D32" s="8">
        <v>0</v>
      </c>
      <c r="F32" s="8">
        <v>0</v>
      </c>
    </row>
    <row r="33" spans="2:6" ht="12.75">
      <c r="B33" s="8" t="s">
        <v>123</v>
      </c>
      <c r="D33" s="8">
        <v>0</v>
      </c>
      <c r="F33" s="8">
        <v>0</v>
      </c>
    </row>
    <row r="34" spans="2:6" ht="12.75">
      <c r="B34" s="8" t="s">
        <v>124</v>
      </c>
      <c r="D34" s="8">
        <v>0</v>
      </c>
      <c r="F34" s="8">
        <v>0</v>
      </c>
    </row>
    <row r="35" spans="2:6" ht="12.75">
      <c r="B35" s="8" t="s">
        <v>125</v>
      </c>
      <c r="D35" s="8">
        <v>0</v>
      </c>
      <c r="F35" s="8">
        <v>0</v>
      </c>
    </row>
    <row r="36" spans="4:6" ht="12.75">
      <c r="D36" s="39">
        <v>0</v>
      </c>
      <c r="F36" s="39">
        <v>0</v>
      </c>
    </row>
    <row r="38" spans="1:6" ht="12.75">
      <c r="A38" s="1" t="s">
        <v>126</v>
      </c>
      <c r="D38" s="15">
        <v>4716.478960000004</v>
      </c>
      <c r="E38" s="15"/>
      <c r="F38" s="15">
        <v>-1951.23214</v>
      </c>
    </row>
    <row r="40" spans="1:6" ht="12.75">
      <c r="A40" s="1" t="s">
        <v>127</v>
      </c>
      <c r="D40" s="15">
        <v>11306.89151999994</v>
      </c>
      <c r="E40" s="15"/>
      <c r="F40" s="15">
        <v>11361</v>
      </c>
    </row>
    <row r="42" spans="1:6" ht="13.5" thickBot="1">
      <c r="A42" s="1" t="s">
        <v>128</v>
      </c>
      <c r="D42" s="21">
        <v>16023.370479999943</v>
      </c>
      <c r="E42" s="15"/>
      <c r="F42" s="21">
        <v>9409.76786</v>
      </c>
    </row>
    <row r="44" ht="12.75">
      <c r="A44" s="1" t="s">
        <v>129</v>
      </c>
    </row>
    <row r="45" spans="2:6" ht="12.75">
      <c r="B45" s="8" t="s">
        <v>149</v>
      </c>
      <c r="D45" s="15">
        <v>14794.29124</v>
      </c>
      <c r="E45" s="15"/>
      <c r="F45" s="15">
        <v>7458.142</v>
      </c>
    </row>
    <row r="46" spans="2:6" ht="12.75">
      <c r="B46" s="8" t="s">
        <v>65</v>
      </c>
      <c r="D46" s="15">
        <v>1228.2816400000002</v>
      </c>
      <c r="E46" s="15"/>
      <c r="F46" s="15">
        <v>1951.465</v>
      </c>
    </row>
    <row r="47" spans="2:6" ht="12.75" hidden="1">
      <c r="B47" s="8" t="s">
        <v>130</v>
      </c>
      <c r="D47" s="8">
        <v>0</v>
      </c>
      <c r="F47" s="8">
        <v>0</v>
      </c>
    </row>
    <row r="48" spans="4:6" ht="13.5" thickBot="1">
      <c r="D48" s="21">
        <v>16022.57288</v>
      </c>
      <c r="E48" s="15"/>
      <c r="F48" s="21">
        <v>9409.607</v>
      </c>
    </row>
    <row r="51" s="1" customFormat="1" ht="12.75">
      <c r="A51" s="1" t="s">
        <v>131</v>
      </c>
    </row>
    <row r="52" s="1" customFormat="1" ht="12.75">
      <c r="A52" s="1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alteoh</dc:creator>
  <cp:keywords/>
  <dc:description/>
  <cp:lastModifiedBy>User</cp:lastModifiedBy>
  <cp:lastPrinted>2007-02-15T09:39:07Z</cp:lastPrinted>
  <dcterms:created xsi:type="dcterms:W3CDTF">2007-02-14T04:16:31Z</dcterms:created>
  <dcterms:modified xsi:type="dcterms:W3CDTF">2007-02-27T08:18:50Z</dcterms:modified>
  <cp:category/>
  <cp:version/>
  <cp:contentType/>
  <cp:contentStatus/>
</cp:coreProperties>
</file>