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1000" activeTab="3"/>
  </bookViews>
  <sheets>
    <sheet name="KLSE Income statements" sheetId="1" r:id="rId1"/>
    <sheet name="KLSE Balance Sheet" sheetId="2" r:id="rId2"/>
    <sheet name="KLSE-changes in equity" sheetId="3" r:id="rId3"/>
    <sheet name="KLSE cashflow" sheetId="4" r:id="rId4"/>
  </sheets>
  <definedNames>
    <definedName name="_xlnm.Print_Area" localSheetId="1">'KLSE Balance Sheet'!$A$1:$E$49</definedName>
    <definedName name="_xlnm.Print_Area" localSheetId="3">'KLSE cashflow'!$A$1:$C$40</definedName>
    <definedName name="_xlnm.Print_Area" localSheetId="0">'KLSE Income statements'!$A$1:$G$41</definedName>
    <definedName name="_xlnm.Print_Area" localSheetId="2">'KLSE-changes in equity'!$A$1:$K$31</definedName>
    <definedName name="_xlnm.Print_Titles" localSheetId="0">'KLSE Income statements'!$A:$A</definedName>
  </definedNames>
  <calcPr fullCalcOnLoad="1"/>
</workbook>
</file>

<file path=xl/comments2.xml><?xml version="1.0" encoding="utf-8"?>
<comments xmlns="http://schemas.openxmlformats.org/spreadsheetml/2006/main">
  <authors>
    <author>alcheng</author>
  </authors>
  <commentList>
    <comment ref="H24" authorId="0">
      <text>
        <r>
          <rPr>
            <b/>
            <sz val="8"/>
            <rFont val="Tahoma"/>
            <family val="0"/>
          </rPr>
          <t>alcheng:</t>
        </r>
        <r>
          <rPr>
            <sz val="8"/>
            <rFont val="Tahoma"/>
            <family val="0"/>
          </rPr>
          <t xml:space="preserve">
Provision for divestment
loss
</t>
        </r>
      </text>
    </comment>
  </commentList>
</comments>
</file>

<file path=xl/sharedStrings.xml><?xml version="1.0" encoding="utf-8"?>
<sst xmlns="http://schemas.openxmlformats.org/spreadsheetml/2006/main" count="119" uniqueCount="94">
  <si>
    <t xml:space="preserve">ALUMINIUM COMPANY OF MALAYSIA BERHAD (3859-U) </t>
  </si>
  <si>
    <t>QUARTER</t>
  </si>
  <si>
    <t>RM'000</t>
  </si>
  <si>
    <t>Revenue</t>
  </si>
  <si>
    <t>Condensed Consolidated Income Statements</t>
  </si>
  <si>
    <t>Note</t>
  </si>
  <si>
    <t>Expenses excluding finance cost and tax</t>
  </si>
  <si>
    <t>Other operating income</t>
  </si>
  <si>
    <t>Profit from operations</t>
  </si>
  <si>
    <t>Finance cost</t>
  </si>
  <si>
    <t>Profit/(loss) before tax</t>
  </si>
  <si>
    <t xml:space="preserve">Taxation </t>
  </si>
  <si>
    <t>Profit after tax</t>
  </si>
  <si>
    <t>Minority interest</t>
  </si>
  <si>
    <t>Net profit /(loss) for the period</t>
  </si>
  <si>
    <t>Basic earnings/(loss) per ordinary share (sen)</t>
  </si>
  <si>
    <t>Diluted earnings/(loss) per ordinary share (sen)</t>
  </si>
  <si>
    <t>(The Condensed Consolidated Income Statements should be read in conjunction with the</t>
  </si>
  <si>
    <t>Condensed Consolidated Balance Sheet</t>
  </si>
  <si>
    <t>AS AT</t>
  </si>
  <si>
    <t>END OF CURRENT</t>
  </si>
  <si>
    <t>PRECEDING FINANCIAL</t>
  </si>
  <si>
    <t>YEAR END</t>
  </si>
  <si>
    <t>Non current assets</t>
  </si>
  <si>
    <t>Property, plant and equipment</t>
  </si>
  <si>
    <t>Current assets</t>
  </si>
  <si>
    <t>Inventories</t>
  </si>
  <si>
    <t>Receivables,deposits and prepayments</t>
  </si>
  <si>
    <t>Deposits,cash and bank balances</t>
  </si>
  <si>
    <t>Less: Current liabilities</t>
  </si>
  <si>
    <t>Trade and other payables</t>
  </si>
  <si>
    <t>Tax liabilities</t>
  </si>
  <si>
    <t>Net current assets</t>
  </si>
  <si>
    <t>Less: Non current liabilities</t>
  </si>
  <si>
    <t>Provision for retirement benefits</t>
  </si>
  <si>
    <t>Deferred taxation</t>
  </si>
  <si>
    <t>Capital and reserves</t>
  </si>
  <si>
    <t>Share capital</t>
  </si>
  <si>
    <t>Reserves</t>
  </si>
  <si>
    <t>Shareholders' equity</t>
  </si>
  <si>
    <t>NTA</t>
  </si>
  <si>
    <t>(The Condensed Consolidated Balance Sheet  should be read in conjunction with the</t>
  </si>
  <si>
    <t>Condensed Consolidated Statement of Changes In Equity</t>
  </si>
  <si>
    <t>Non-distributable</t>
  </si>
  <si>
    <t>Distributable</t>
  </si>
  <si>
    <t>Revaluation</t>
  </si>
  <si>
    <t>Share</t>
  </si>
  <si>
    <t>and other</t>
  </si>
  <si>
    <t>Retained</t>
  </si>
  <si>
    <t>capital</t>
  </si>
  <si>
    <t>premium</t>
  </si>
  <si>
    <t>reserves</t>
  </si>
  <si>
    <t>earnings</t>
  </si>
  <si>
    <t>Total</t>
  </si>
  <si>
    <t>Balance as at 1 January  2003</t>
  </si>
  <si>
    <t>- as previously reported</t>
  </si>
  <si>
    <t>- as prior year adjustment on adoption of MASB 25</t>
  </si>
  <si>
    <t>- as restated</t>
  </si>
  <si>
    <t>Net profit  for the 6-month period</t>
  </si>
  <si>
    <t>Dividends</t>
  </si>
  <si>
    <t>Share buyback-treasury shares</t>
  </si>
  <si>
    <t>(The Condensed Consolidated Statements of Changes in Equity  should be read in conjunction with the</t>
  </si>
  <si>
    <t>Operating activities</t>
  </si>
  <si>
    <t>Cash from operations</t>
  </si>
  <si>
    <t>Interest paid</t>
  </si>
  <si>
    <t>Tax paid</t>
  </si>
  <si>
    <t>Net cash flow from operating activities</t>
  </si>
  <si>
    <t>Investing activities</t>
  </si>
  <si>
    <t>Purchase of fixed assets</t>
  </si>
  <si>
    <t>Proceeds from sale of fixed assets</t>
  </si>
  <si>
    <t>Net cash flow from investing activities</t>
  </si>
  <si>
    <t>Financing activities</t>
  </si>
  <si>
    <t>Share buy back</t>
  </si>
  <si>
    <t>Net cash outflow from financing activities</t>
  </si>
  <si>
    <t>Changes in Cash &amp; Cash Equivalents</t>
  </si>
  <si>
    <t>Cash &amp; Cash Equivalents at beginning of year</t>
  </si>
  <si>
    <t>Cash &amp; Cash Equivalents at end of period</t>
  </si>
  <si>
    <t>(The Condensed Consolidated Cash Flow Statement  should be read in conjunction with the</t>
  </si>
  <si>
    <t>Annual Financial Report for the year ended 31 December 2003 )</t>
  </si>
  <si>
    <t>Condensed Consolidated Cash Flow Statement</t>
  </si>
  <si>
    <t>Interest received-short deposits</t>
  </si>
  <si>
    <t>Ordinary dividends to minority interest in subsidiary company</t>
  </si>
  <si>
    <t>Balance as at 1 January  2004</t>
  </si>
  <si>
    <t>Share issued</t>
  </si>
  <si>
    <t xml:space="preserve">Dividends </t>
  </si>
  <si>
    <t>Proceeds from issue of ordinary shares</t>
  </si>
  <si>
    <t>Loss on divestment</t>
  </si>
  <si>
    <t>Net profit  for the 9-month period</t>
  </si>
  <si>
    <t>Reversal of deferred tax liabilities subject to RPGT</t>
  </si>
  <si>
    <t>Balance as at 30 Sept 2004</t>
  </si>
  <si>
    <t>Balance as at 30 Sept 2003</t>
  </si>
  <si>
    <t xml:space="preserve">   Quarter ended 30 Sept</t>
  </si>
  <si>
    <t xml:space="preserve"> 9 months ended 30 Sept</t>
  </si>
  <si>
    <t xml:space="preserve">           9 months ended 30 Sept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</si>
</sst>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(* #,##0_);_(* \(#,##0\);_(* &quot;-&quot;??_);_(@_)"/>
    <numFmt numFmtId="171" formatCode="_-* #,##0.00_-;\-* #,##0.00_-;_-* &quot;-&quot;??_-;_-@_-"/>
    <numFmt numFmtId="172" formatCode="_-&quot;RM&quot;* #,##0.00_-;\-&quot;RM&quot;* #,##0.00_-;_-&quot;RM&quot;* &quot;-&quot;??_-;_-@_-"/>
    <numFmt numFmtId="173" formatCode="0.0"/>
    <numFmt numFmtId="174" formatCode="0.000"/>
    <numFmt numFmtId="175" formatCode="0.0000"/>
    <numFmt numFmtId="176" formatCode="_(* #,##0.0000_);_(* \(#,##0.0000\);_(* &quot;-&quot;??_);_(@_)"/>
    <numFmt numFmtId="177" formatCode="#,##0.0"/>
    <numFmt numFmtId="178" formatCode="_(* #,##0.0_);_(* \(#,##0.0\);_(* &quot;-&quot;??_);_(@_)"/>
    <numFmt numFmtId="179" formatCode="#,##0.0_);\(#,##0.0\)"/>
    <numFmt numFmtId="180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" fontId="1" fillId="0" borderId="6" xfId="0" applyNumberFormat="1" applyFont="1" applyBorder="1" applyAlignment="1">
      <alignment horizontal="center"/>
    </xf>
    <xf numFmtId="16" fontId="1" fillId="0" borderId="7" xfId="0" applyNumberFormat="1" applyFont="1" applyBorder="1" applyAlignment="1">
      <alignment horizontal="center"/>
    </xf>
    <xf numFmtId="16" fontId="1" fillId="0" borderId="8" xfId="0" applyNumberFormat="1" applyFont="1" applyBorder="1" applyAlignment="1">
      <alignment horizontal="center"/>
    </xf>
    <xf numFmtId="16" fontId="1" fillId="0" borderId="9" xfId="0" applyNumberFormat="1" applyFont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37" fontId="1" fillId="0" borderId="10" xfId="0" applyNumberFormat="1" applyFont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15" fontId="1" fillId="0" borderId="0" xfId="0" applyNumberFormat="1" applyFont="1" applyAlignment="1">
      <alignment horizontal="centerContinuous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37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9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80" fontId="1" fillId="0" borderId="0" xfId="22" applyNumberFormat="1" applyFont="1" applyFill="1" applyBorder="1" applyAlignment="1">
      <alignment/>
    </xf>
    <xf numFmtId="3" fontId="1" fillId="0" borderId="0" xfId="22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5" fontId="1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1" fillId="2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3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omma_CALQ12000" xfId="17"/>
    <cellStyle name="Currency" xfId="18"/>
    <cellStyle name="Currency [0]" xfId="19"/>
    <cellStyle name="Currency_misc-anac" xfId="20"/>
    <cellStyle name="Normal_Audit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E43" sqref="E43"/>
    </sheetView>
  </sheetViews>
  <sheetFormatPr defaultColWidth="9.140625" defaultRowHeight="12.75"/>
  <cols>
    <col min="1" max="1" width="43.57421875" style="5" customWidth="1"/>
    <col min="2" max="2" width="6.8515625" style="5" customWidth="1"/>
    <col min="3" max="3" width="11.7109375" style="5" customWidth="1"/>
    <col min="4" max="4" width="14.28125" style="5" customWidth="1"/>
    <col min="5" max="5" width="12.7109375" style="5" customWidth="1"/>
    <col min="6" max="6" width="13.00390625" style="5" customWidth="1"/>
    <col min="7" max="7" width="4.00390625" style="5" customWidth="1"/>
    <col min="8" max="8" width="7.8515625" style="43" bestFit="1" customWidth="1"/>
    <col min="9" max="9" width="8.421875" style="43" customWidth="1"/>
    <col min="10" max="10" width="9.8515625" style="43" customWidth="1"/>
    <col min="11" max="13" width="9.7109375" style="43" customWidth="1"/>
    <col min="14" max="14" width="3.7109375" style="43" customWidth="1"/>
    <col min="15" max="15" width="10.421875" style="43" customWidth="1"/>
    <col min="16" max="16" width="4.57421875" style="43" customWidth="1"/>
    <col min="17" max="19" width="10.421875" style="43" customWidth="1"/>
    <col min="20" max="20" width="10.28125" style="43" customWidth="1"/>
    <col min="21" max="21" width="8.00390625" style="43" customWidth="1"/>
    <col min="22" max="22" width="3.00390625" style="43" customWidth="1"/>
    <col min="23" max="23" width="8.57421875" style="43" customWidth="1"/>
    <col min="24" max="24" width="9.00390625" style="43" customWidth="1"/>
    <col min="25" max="25" width="7.421875" style="43" customWidth="1"/>
    <col min="26" max="26" width="10.28125" style="43" customWidth="1"/>
    <col min="27" max="28" width="6.7109375" style="43" customWidth="1"/>
    <col min="29" max="16384" width="6.7109375" style="5" customWidth="1"/>
  </cols>
  <sheetData>
    <row r="1" spans="1:2" ht="12.75">
      <c r="A1" s="4" t="s">
        <v>0</v>
      </c>
      <c r="B1" s="4"/>
    </row>
    <row r="2" spans="1:15" ht="12.75">
      <c r="A2" s="5" t="s">
        <v>4</v>
      </c>
      <c r="H2" s="8"/>
      <c r="I2" s="8"/>
      <c r="J2" s="8"/>
      <c r="K2" s="8"/>
      <c r="L2" s="8"/>
      <c r="M2" s="8"/>
      <c r="N2" s="8"/>
      <c r="O2" s="8"/>
    </row>
    <row r="3" spans="8:15" ht="12.75">
      <c r="H3" s="8"/>
      <c r="I3" s="8"/>
      <c r="J3" s="8"/>
      <c r="K3" s="8"/>
      <c r="L3" s="8"/>
      <c r="M3" s="8"/>
      <c r="N3" s="8"/>
      <c r="O3" s="8"/>
    </row>
    <row r="4" spans="8:15" ht="13.5" thickBot="1">
      <c r="H4" s="8"/>
      <c r="I4" s="8"/>
      <c r="J4" s="8"/>
      <c r="K4" s="8"/>
      <c r="L4" s="8"/>
      <c r="M4" s="8"/>
      <c r="N4" s="8"/>
      <c r="O4" s="8"/>
    </row>
    <row r="5" spans="3:20" ht="13.5" thickBot="1">
      <c r="C5" s="73" t="s">
        <v>91</v>
      </c>
      <c r="D5" s="6"/>
      <c r="E5" s="74" t="s">
        <v>92</v>
      </c>
      <c r="F5" s="7"/>
      <c r="H5" s="8"/>
      <c r="I5" s="8"/>
      <c r="J5" s="8"/>
      <c r="K5" s="8"/>
      <c r="L5" s="8"/>
      <c r="M5" s="8"/>
      <c r="N5" s="8"/>
      <c r="O5" s="8"/>
      <c r="T5" s="8"/>
    </row>
    <row r="6" spans="3:20" ht="12.75">
      <c r="C6" s="9">
        <v>2004</v>
      </c>
      <c r="D6" s="10">
        <v>2003</v>
      </c>
      <c r="E6" s="11">
        <v>2004</v>
      </c>
      <c r="F6" s="12">
        <v>2003</v>
      </c>
      <c r="H6" s="49"/>
      <c r="I6" s="8"/>
      <c r="J6" s="49"/>
      <c r="K6" s="8"/>
      <c r="L6" s="8"/>
      <c r="M6" s="8"/>
      <c r="N6" s="8"/>
      <c r="O6" s="14"/>
      <c r="P6" s="11"/>
      <c r="Q6" s="11"/>
      <c r="R6" s="11"/>
      <c r="S6" s="11"/>
      <c r="T6" s="14"/>
    </row>
    <row r="7" spans="2:26" ht="13.5" thickBot="1">
      <c r="B7" s="5" t="s">
        <v>5</v>
      </c>
      <c r="C7" s="15" t="s">
        <v>2</v>
      </c>
      <c r="D7" s="16" t="s">
        <v>2</v>
      </c>
      <c r="E7" s="17" t="s">
        <v>2</v>
      </c>
      <c r="F7" s="18" t="s">
        <v>2</v>
      </c>
      <c r="H7" s="8"/>
      <c r="I7" s="8"/>
      <c r="J7" s="8"/>
      <c r="K7" s="8"/>
      <c r="L7" s="8"/>
      <c r="M7" s="8"/>
      <c r="N7" s="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3:26" ht="12.75">
      <c r="C8" s="21"/>
      <c r="D8" s="21"/>
      <c r="E8" s="21"/>
      <c r="F8" s="20"/>
      <c r="H8" s="8"/>
      <c r="I8" s="50"/>
      <c r="J8" s="8"/>
      <c r="K8" s="50"/>
      <c r="L8" s="50"/>
      <c r="M8" s="50"/>
      <c r="N8" s="50"/>
      <c r="O8" s="8"/>
      <c r="Z8" s="26"/>
    </row>
    <row r="9" spans="1:26" ht="12.75">
      <c r="A9" s="5" t="s">
        <v>3</v>
      </c>
      <c r="C9" s="20">
        <v>67251</v>
      </c>
      <c r="D9" s="20">
        <v>62672</v>
      </c>
      <c r="E9" s="20">
        <v>209614</v>
      </c>
      <c r="F9" s="20">
        <v>202661</v>
      </c>
      <c r="H9" s="51"/>
      <c r="I9" s="52"/>
      <c r="J9" s="51"/>
      <c r="K9" s="52"/>
      <c r="L9" s="53"/>
      <c r="M9" s="52"/>
      <c r="N9" s="52"/>
      <c r="O9" s="8"/>
      <c r="T9" s="26"/>
      <c r="Z9" s="26"/>
    </row>
    <row r="10" spans="5:20" ht="12.75">
      <c r="E10" s="20"/>
      <c r="F10" s="20"/>
      <c r="H10" s="8"/>
      <c r="I10" s="50"/>
      <c r="J10" s="8"/>
      <c r="K10" s="50"/>
      <c r="L10" s="50"/>
      <c r="M10" s="50"/>
      <c r="N10" s="50"/>
      <c r="O10" s="8"/>
      <c r="T10" s="26"/>
    </row>
    <row r="11" spans="1:26" ht="12.75">
      <c r="A11" s="21" t="s">
        <v>6</v>
      </c>
      <c r="B11" s="22"/>
      <c r="C11" s="20">
        <v>-62850</v>
      </c>
      <c r="D11" s="20">
        <v>-64816</v>
      </c>
      <c r="E11" s="23">
        <v>-196177</v>
      </c>
      <c r="F11" s="23">
        <v>-199381</v>
      </c>
      <c r="H11" s="51"/>
      <c r="I11" s="52"/>
      <c r="J11" s="51"/>
      <c r="K11" s="52"/>
      <c r="L11" s="53"/>
      <c r="M11" s="52"/>
      <c r="N11" s="52"/>
      <c r="O11" s="8"/>
      <c r="T11" s="45"/>
      <c r="Z11" s="26"/>
    </row>
    <row r="12" spans="1:26" ht="12.75">
      <c r="A12" s="21" t="s">
        <v>86</v>
      </c>
      <c r="B12" s="21"/>
      <c r="C12" s="20">
        <v>0</v>
      </c>
      <c r="D12" s="20">
        <v>-10817</v>
      </c>
      <c r="E12" s="23">
        <v>0</v>
      </c>
      <c r="F12" s="23">
        <v>-10817</v>
      </c>
      <c r="H12" s="8"/>
      <c r="I12" s="50"/>
      <c r="J12" s="8"/>
      <c r="K12" s="50"/>
      <c r="L12" s="50"/>
      <c r="M12" s="50"/>
      <c r="N12" s="50"/>
      <c r="O12" s="8"/>
      <c r="T12" s="45"/>
      <c r="Z12" s="26"/>
    </row>
    <row r="13" spans="1:26" ht="12.75">
      <c r="A13" s="21" t="s">
        <v>7</v>
      </c>
      <c r="B13" s="21"/>
      <c r="C13" s="24">
        <v>24965</v>
      </c>
      <c r="D13" s="24">
        <v>131</v>
      </c>
      <c r="E13" s="25">
        <v>26688</v>
      </c>
      <c r="F13" s="25">
        <v>1217</v>
      </c>
      <c r="H13" s="51"/>
      <c r="I13" s="52"/>
      <c r="J13" s="51"/>
      <c r="K13" s="52"/>
      <c r="L13" s="53"/>
      <c r="M13" s="52"/>
      <c r="N13" s="52"/>
      <c r="O13" s="8"/>
      <c r="T13" s="45"/>
      <c r="Z13" s="26"/>
    </row>
    <row r="14" spans="1:26" ht="12.75">
      <c r="A14" s="21"/>
      <c r="B14" s="21"/>
      <c r="C14" s="23"/>
      <c r="D14" s="23"/>
      <c r="E14" s="23"/>
      <c r="F14" s="23"/>
      <c r="H14" s="8"/>
      <c r="I14" s="50"/>
      <c r="J14" s="8"/>
      <c r="K14" s="50"/>
      <c r="L14" s="50"/>
      <c r="M14" s="50"/>
      <c r="N14" s="50"/>
      <c r="O14" s="8"/>
      <c r="T14" s="45"/>
      <c r="Z14" s="26"/>
    </row>
    <row r="15" spans="1:26" ht="12.75">
      <c r="A15" s="21" t="s">
        <v>8</v>
      </c>
      <c r="B15" s="21"/>
      <c r="C15" s="23">
        <f>SUM(C9:C13)</f>
        <v>29366</v>
      </c>
      <c r="D15" s="23">
        <f>SUM(D9:D13)</f>
        <v>-12830</v>
      </c>
      <c r="E15" s="23">
        <f>SUM(E9:E13)</f>
        <v>40125</v>
      </c>
      <c r="F15" s="23">
        <f>SUM(F9:F13)</f>
        <v>-6320</v>
      </c>
      <c r="H15" s="51"/>
      <c r="I15" s="52"/>
      <c r="J15" s="51"/>
      <c r="K15" s="52"/>
      <c r="L15" s="53"/>
      <c r="M15" s="52"/>
      <c r="N15" s="52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26"/>
    </row>
    <row r="16" spans="3:26" ht="12.75">
      <c r="C16" s="20"/>
      <c r="D16" s="20"/>
      <c r="E16" s="20"/>
      <c r="F16" s="20"/>
      <c r="H16" s="8"/>
      <c r="I16" s="50"/>
      <c r="J16" s="8"/>
      <c r="K16" s="50"/>
      <c r="L16" s="50"/>
      <c r="M16" s="50"/>
      <c r="N16" s="50"/>
      <c r="O16" s="8"/>
      <c r="T16" s="26"/>
      <c r="Z16" s="26"/>
    </row>
    <row r="17" spans="1:26" ht="12.75">
      <c r="A17" s="5" t="s">
        <v>9</v>
      </c>
      <c r="C17" s="20">
        <v>-93</v>
      </c>
      <c r="D17" s="20">
        <v>-138</v>
      </c>
      <c r="E17" s="26">
        <v>-327</v>
      </c>
      <c r="F17" s="26">
        <v>-398</v>
      </c>
      <c r="H17" s="51"/>
      <c r="I17" s="52"/>
      <c r="J17" s="51"/>
      <c r="K17" s="52"/>
      <c r="L17" s="53"/>
      <c r="M17" s="52"/>
      <c r="N17" s="52"/>
      <c r="O17" s="8"/>
      <c r="T17" s="26"/>
      <c r="Z17" s="26"/>
    </row>
    <row r="18" spans="3:26" ht="12.75">
      <c r="C18" s="20"/>
      <c r="D18" s="20"/>
      <c r="E18" s="20"/>
      <c r="F18" s="20"/>
      <c r="H18" s="8"/>
      <c r="I18" s="50"/>
      <c r="J18" s="8"/>
      <c r="K18" s="50"/>
      <c r="L18" s="50"/>
      <c r="M18" s="50"/>
      <c r="N18" s="50"/>
      <c r="O18" s="8"/>
      <c r="T18" s="26"/>
      <c r="Z18" s="26"/>
    </row>
    <row r="19" spans="3:26" ht="12.75">
      <c r="C19" s="20"/>
      <c r="D19" s="20"/>
      <c r="E19" s="20"/>
      <c r="F19" s="20"/>
      <c r="H19" s="8"/>
      <c r="I19" s="50"/>
      <c r="J19" s="8"/>
      <c r="K19" s="50"/>
      <c r="L19" s="50"/>
      <c r="M19" s="50"/>
      <c r="N19" s="50"/>
      <c r="O19" s="8"/>
      <c r="T19" s="26"/>
      <c r="Z19" s="26"/>
    </row>
    <row r="20" spans="3:26" ht="12.75">
      <c r="C20" s="24"/>
      <c r="D20" s="24"/>
      <c r="E20" s="24"/>
      <c r="F20" s="24"/>
      <c r="H20" s="8"/>
      <c r="I20" s="50"/>
      <c r="J20" s="8"/>
      <c r="K20" s="50"/>
      <c r="L20" s="50"/>
      <c r="M20" s="50"/>
      <c r="N20" s="50"/>
      <c r="O20" s="8"/>
      <c r="T20" s="26"/>
      <c r="Z20" s="26"/>
    </row>
    <row r="21" spans="3:26" ht="12.75">
      <c r="C21" s="20"/>
      <c r="D21" s="20"/>
      <c r="E21" s="20"/>
      <c r="F21" s="20"/>
      <c r="H21" s="8"/>
      <c r="I21" s="50"/>
      <c r="J21" s="8"/>
      <c r="K21" s="50"/>
      <c r="L21" s="50"/>
      <c r="M21" s="50"/>
      <c r="N21" s="50"/>
      <c r="O21" s="8"/>
      <c r="T21" s="26"/>
      <c r="U21" s="26"/>
      <c r="V21" s="26"/>
      <c r="W21" s="26"/>
      <c r="X21" s="26"/>
      <c r="Y21" s="26"/>
      <c r="Z21" s="26"/>
    </row>
    <row r="22" spans="1:26" ht="12.75">
      <c r="A22" s="5" t="s">
        <v>10</v>
      </c>
      <c r="C22" s="20">
        <f>SUM(C15:C20)</f>
        <v>29273</v>
      </c>
      <c r="D22" s="20">
        <f>SUM(D15:D20)</f>
        <v>-12968</v>
      </c>
      <c r="E22" s="20">
        <f>SUM(E15:E20)</f>
        <v>39798</v>
      </c>
      <c r="F22" s="20">
        <f>SUM(F15:F20)</f>
        <v>-6718</v>
      </c>
      <c r="H22" s="51"/>
      <c r="I22" s="52"/>
      <c r="J22" s="51"/>
      <c r="K22" s="52"/>
      <c r="L22" s="53"/>
      <c r="M22" s="52"/>
      <c r="N22" s="52"/>
      <c r="O22" s="4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3:26" ht="12.75">
      <c r="C23" s="20"/>
      <c r="D23" s="20"/>
      <c r="E23" s="20"/>
      <c r="F23" s="20"/>
      <c r="H23" s="8"/>
      <c r="I23" s="50"/>
      <c r="J23" s="8"/>
      <c r="K23" s="50"/>
      <c r="L23" s="50"/>
      <c r="M23" s="50"/>
      <c r="N23" s="50"/>
      <c r="O23" s="8"/>
      <c r="T23" s="26"/>
      <c r="U23" s="26"/>
      <c r="V23" s="26"/>
      <c r="W23" s="26"/>
      <c r="X23" s="26"/>
      <c r="Y23" s="26"/>
      <c r="Z23" s="26"/>
    </row>
    <row r="24" spans="1:26" ht="12.75">
      <c r="A24" s="5" t="s">
        <v>11</v>
      </c>
      <c r="B24" s="13">
        <v>17</v>
      </c>
      <c r="C24" s="20">
        <v>-1646</v>
      </c>
      <c r="D24" s="20">
        <v>100</v>
      </c>
      <c r="E24" s="20">
        <v>-3324</v>
      </c>
      <c r="F24" s="20">
        <v>-1376</v>
      </c>
      <c r="H24" s="8"/>
      <c r="I24" s="50"/>
      <c r="J24" s="8"/>
      <c r="K24" s="50"/>
      <c r="L24" s="50"/>
      <c r="M24" s="50"/>
      <c r="N24" s="50"/>
      <c r="O24" s="8"/>
      <c r="T24" s="26"/>
      <c r="U24" s="26"/>
      <c r="V24" s="26"/>
      <c r="W24" s="26"/>
      <c r="X24" s="26"/>
      <c r="Y24" s="26"/>
      <c r="Z24" s="26"/>
    </row>
    <row r="25" spans="3:26" ht="12.75">
      <c r="C25" s="24"/>
      <c r="D25" s="24"/>
      <c r="E25" s="24"/>
      <c r="F25" s="24"/>
      <c r="H25" s="8"/>
      <c r="I25" s="50"/>
      <c r="J25" s="8"/>
      <c r="K25" s="50"/>
      <c r="L25" s="50"/>
      <c r="M25" s="50"/>
      <c r="N25" s="50"/>
      <c r="O25" s="4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3:26" ht="12.75">
      <c r="C26" s="20"/>
      <c r="D26" s="20"/>
      <c r="E26" s="20"/>
      <c r="F26" s="20"/>
      <c r="H26" s="8"/>
      <c r="I26" s="50"/>
      <c r="J26" s="8"/>
      <c r="K26" s="50"/>
      <c r="L26" s="50"/>
      <c r="M26" s="50"/>
      <c r="N26" s="50"/>
      <c r="O26" s="4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2.75">
      <c r="A27" s="5" t="s">
        <v>12</v>
      </c>
      <c r="C27" s="20">
        <f>SUM(C22:C25)</f>
        <v>27627</v>
      </c>
      <c r="D27" s="20">
        <f>SUM(D22:D25)</f>
        <v>-12868</v>
      </c>
      <c r="E27" s="20">
        <f>SUM(E22:E25)</f>
        <v>36474</v>
      </c>
      <c r="F27" s="20">
        <f>SUM(F22:F25)</f>
        <v>-8094</v>
      </c>
      <c r="H27" s="51"/>
      <c r="I27" s="52"/>
      <c r="J27" s="51"/>
      <c r="K27" s="52"/>
      <c r="L27" s="53"/>
      <c r="M27" s="52"/>
      <c r="N27" s="52"/>
      <c r="O27" s="45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3:26" ht="12.75">
      <c r="C28" s="20"/>
      <c r="D28" s="20"/>
      <c r="E28" s="20"/>
      <c r="F28" s="20"/>
      <c r="H28" s="8"/>
      <c r="I28" s="50"/>
      <c r="J28" s="8"/>
      <c r="K28" s="50"/>
      <c r="L28" s="50"/>
      <c r="M28" s="50"/>
      <c r="N28" s="50"/>
      <c r="O28" s="8"/>
      <c r="T28" s="26"/>
      <c r="U28" s="26"/>
      <c r="V28" s="26"/>
      <c r="W28" s="26"/>
      <c r="X28" s="26"/>
      <c r="Y28" s="26"/>
      <c r="Z28" s="26"/>
    </row>
    <row r="29" spans="1:26" ht="12.75">
      <c r="A29" s="5" t="s">
        <v>13</v>
      </c>
      <c r="C29" s="20">
        <v>-534</v>
      </c>
      <c r="D29" s="20">
        <v>33.306122448979636</v>
      </c>
      <c r="E29" s="20">
        <v>-2332</v>
      </c>
      <c r="F29" s="20">
        <v>-950.6938775510204</v>
      </c>
      <c r="H29" s="8"/>
      <c r="I29" s="50"/>
      <c r="J29" s="8"/>
      <c r="K29" s="50"/>
      <c r="L29" s="50"/>
      <c r="M29" s="50"/>
      <c r="N29" s="50"/>
      <c r="O29" s="8"/>
      <c r="T29" s="26"/>
      <c r="U29" s="26"/>
      <c r="V29" s="26"/>
      <c r="W29" s="26"/>
      <c r="X29" s="26"/>
      <c r="Y29" s="26"/>
      <c r="Z29" s="26"/>
    </row>
    <row r="30" spans="3:26" ht="12.75">
      <c r="C30" s="24"/>
      <c r="D30" s="24"/>
      <c r="E30" s="24"/>
      <c r="F30" s="24"/>
      <c r="H30" s="8"/>
      <c r="I30" s="50"/>
      <c r="J30" s="8"/>
      <c r="K30" s="50"/>
      <c r="L30" s="50"/>
      <c r="M30" s="50"/>
      <c r="N30" s="50"/>
      <c r="O30" s="45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3:26" ht="12.75">
      <c r="C31" s="20"/>
      <c r="D31" s="20"/>
      <c r="E31" s="20"/>
      <c r="F31" s="20"/>
      <c r="H31" s="8"/>
      <c r="I31" s="50"/>
      <c r="J31" s="8"/>
      <c r="K31" s="50"/>
      <c r="L31" s="50"/>
      <c r="M31" s="50"/>
      <c r="N31" s="50"/>
      <c r="O31" s="45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2.75">
      <c r="A32" s="5" t="s">
        <v>14</v>
      </c>
      <c r="C32" s="20">
        <f>SUM(C27:C29)</f>
        <v>27093</v>
      </c>
      <c r="D32" s="20">
        <f>SUM(D27:D29)</f>
        <v>-12834.69387755102</v>
      </c>
      <c r="E32" s="20">
        <f>SUM(E27:E29)</f>
        <v>34142</v>
      </c>
      <c r="F32" s="20">
        <f>SUM(F27:F29)</f>
        <v>-9044.69387755102</v>
      </c>
      <c r="H32" s="51"/>
      <c r="I32" s="52"/>
      <c r="J32" s="51"/>
      <c r="K32" s="52"/>
      <c r="L32" s="53"/>
      <c r="M32" s="52"/>
      <c r="N32" s="52"/>
      <c r="O32" s="45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3:26" ht="13.5" thickBot="1">
      <c r="C33" s="27"/>
      <c r="D33" s="27"/>
      <c r="E33" s="27"/>
      <c r="F33" s="27"/>
      <c r="H33" s="8"/>
      <c r="I33" s="50"/>
      <c r="J33" s="8"/>
      <c r="K33" s="50"/>
      <c r="L33" s="50"/>
      <c r="M33" s="50"/>
      <c r="N33" s="50"/>
      <c r="O33" s="45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3:25" ht="12.75">
      <c r="C34" s="20"/>
      <c r="D34" s="20"/>
      <c r="E34" s="20"/>
      <c r="F34" s="20"/>
      <c r="H34" s="8"/>
      <c r="I34" s="50"/>
      <c r="J34" s="8"/>
      <c r="K34" s="50"/>
      <c r="L34" s="50"/>
      <c r="M34" s="50"/>
      <c r="N34" s="50"/>
      <c r="O34" s="45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6" ht="12.75">
      <c r="A35" s="5" t="s">
        <v>15</v>
      </c>
      <c r="B35" s="13">
        <v>25</v>
      </c>
      <c r="C35" s="28">
        <v>20.537135580115525</v>
      </c>
      <c r="D35" s="28">
        <v>-9.721938176502224</v>
      </c>
      <c r="E35" s="28">
        <v>25.862408532428375</v>
      </c>
      <c r="F35" s="28">
        <v>-6.8500412744333286</v>
      </c>
      <c r="H35" s="8"/>
      <c r="I35" s="50"/>
      <c r="J35" s="8"/>
      <c r="K35" s="8"/>
      <c r="L35" s="8"/>
      <c r="M35" s="8"/>
      <c r="N35" s="8"/>
      <c r="O35" s="54"/>
      <c r="P35" s="47"/>
      <c r="Q35" s="47"/>
      <c r="R35" s="47"/>
      <c r="S35" s="47"/>
      <c r="T35" s="48"/>
      <c r="U35" s="48"/>
      <c r="V35" s="48"/>
      <c r="W35" s="48"/>
      <c r="X35" s="48"/>
      <c r="Y35" s="48"/>
      <c r="Z35" s="48"/>
    </row>
    <row r="36" spans="3:26" ht="12.75">
      <c r="C36" s="28"/>
      <c r="D36" s="28"/>
      <c r="E36" s="20"/>
      <c r="F36" s="20"/>
      <c r="H36" s="8"/>
      <c r="I36" s="50"/>
      <c r="J36" s="8"/>
      <c r="K36" s="8"/>
      <c r="L36" s="8"/>
      <c r="M36" s="8"/>
      <c r="N36" s="8"/>
      <c r="O36" s="8"/>
      <c r="T36" s="48"/>
      <c r="U36" s="48"/>
      <c r="V36" s="48"/>
      <c r="W36" s="48"/>
      <c r="X36" s="48"/>
      <c r="Y36" s="48"/>
      <c r="Z36" s="48"/>
    </row>
    <row r="37" spans="1:26" ht="12.75">
      <c r="A37" s="5" t="s">
        <v>16</v>
      </c>
      <c r="B37" s="13">
        <v>25</v>
      </c>
      <c r="C37" s="28">
        <v>20.491623492039484</v>
      </c>
      <c r="D37" s="28">
        <v>-9.699529948762905</v>
      </c>
      <c r="E37" s="28">
        <v>25.812938979488457</v>
      </c>
      <c r="F37" s="28">
        <v>-6.841595691572243</v>
      </c>
      <c r="H37" s="8"/>
      <c r="I37" s="8"/>
      <c r="J37" s="8"/>
      <c r="K37" s="8"/>
      <c r="L37" s="8"/>
      <c r="M37" s="8"/>
      <c r="N37" s="8"/>
      <c r="O37" s="8"/>
      <c r="T37" s="48"/>
      <c r="U37" s="48"/>
      <c r="V37" s="48"/>
      <c r="W37" s="48"/>
      <c r="X37" s="48"/>
      <c r="Y37" s="48"/>
      <c r="Z37" s="48"/>
    </row>
    <row r="38" spans="8:26" ht="12.75">
      <c r="H38" s="8"/>
      <c r="I38" s="8"/>
      <c r="J38" s="8"/>
      <c r="K38" s="8"/>
      <c r="L38" s="8"/>
      <c r="M38" s="8"/>
      <c r="N38" s="8"/>
      <c r="O38" s="8"/>
      <c r="T38" s="48"/>
      <c r="U38" s="48"/>
      <c r="V38" s="48"/>
      <c r="W38" s="48"/>
      <c r="X38" s="48"/>
      <c r="Y38" s="48"/>
      <c r="Z38" s="48"/>
    </row>
    <row r="39" spans="8:15" ht="12.75">
      <c r="H39" s="8"/>
      <c r="I39" s="8"/>
      <c r="J39" s="8"/>
      <c r="K39" s="8"/>
      <c r="L39" s="8"/>
      <c r="M39" s="8"/>
      <c r="N39" s="8"/>
      <c r="O39" s="8"/>
    </row>
    <row r="40" spans="1:15" ht="12.75">
      <c r="A40" s="5" t="s">
        <v>17</v>
      </c>
      <c r="H40" s="8"/>
      <c r="I40" s="8"/>
      <c r="J40" s="8"/>
      <c r="K40" s="8"/>
      <c r="L40" s="8"/>
      <c r="M40" s="8"/>
      <c r="N40" s="8"/>
      <c r="O40" s="8"/>
    </row>
    <row r="41" spans="1:15" ht="12.75">
      <c r="A41" s="5" t="s">
        <v>78</v>
      </c>
      <c r="H41" s="8"/>
      <c r="I41" s="8"/>
      <c r="J41" s="8"/>
      <c r="K41" s="8"/>
      <c r="L41" s="8"/>
      <c r="M41" s="8"/>
      <c r="N41" s="8"/>
      <c r="O41" s="8"/>
    </row>
    <row r="42" spans="8:15" ht="12.75">
      <c r="H42" s="8"/>
      <c r="I42" s="8"/>
      <c r="J42" s="8"/>
      <c r="K42" s="8"/>
      <c r="L42" s="8"/>
      <c r="M42" s="8"/>
      <c r="N42" s="8"/>
      <c r="O42" s="8"/>
    </row>
    <row r="43" spans="8:15" ht="12.75">
      <c r="H43" s="8"/>
      <c r="I43" s="8"/>
      <c r="J43" s="8"/>
      <c r="K43" s="8"/>
      <c r="L43" s="8"/>
      <c r="M43" s="8"/>
      <c r="N43" s="8"/>
      <c r="O43" s="8"/>
    </row>
    <row r="44" spans="8:15" ht="12.75">
      <c r="H44" s="8"/>
      <c r="I44" s="8"/>
      <c r="J44" s="8"/>
      <c r="K44" s="8"/>
      <c r="L44" s="8"/>
      <c r="M44" s="8"/>
      <c r="N44" s="8"/>
      <c r="O44" s="8"/>
    </row>
    <row r="45" spans="8:15" ht="12.75">
      <c r="H45" s="8"/>
      <c r="I45" s="8"/>
      <c r="J45" s="8"/>
      <c r="K45" s="8"/>
      <c r="L45" s="8"/>
      <c r="M45" s="8"/>
      <c r="N45" s="8"/>
      <c r="O45" s="8"/>
    </row>
    <row r="46" spans="8:15" ht="12.75">
      <c r="H46" s="8"/>
      <c r="I46" s="8"/>
      <c r="J46" s="8"/>
      <c r="K46" s="8"/>
      <c r="L46" s="8"/>
      <c r="M46" s="8"/>
      <c r="N46" s="8"/>
      <c r="O46" s="8"/>
    </row>
    <row r="47" spans="8:15" ht="12.75">
      <c r="H47" s="8"/>
      <c r="I47" s="8"/>
      <c r="J47" s="8"/>
      <c r="K47" s="8"/>
      <c r="L47" s="8"/>
      <c r="M47" s="8"/>
      <c r="N47" s="8"/>
      <c r="O47" s="8"/>
    </row>
    <row r="48" spans="8:15" ht="12.75">
      <c r="H48" s="8"/>
      <c r="I48" s="8"/>
      <c r="J48" s="8"/>
      <c r="K48" s="8"/>
      <c r="L48" s="8"/>
      <c r="M48" s="8"/>
      <c r="N48" s="8"/>
      <c r="O48" s="8"/>
    </row>
    <row r="49" spans="8:15" ht="12.75">
      <c r="H49" s="8"/>
      <c r="I49" s="8"/>
      <c r="J49" s="8"/>
      <c r="K49" s="8"/>
      <c r="L49" s="8"/>
      <c r="M49" s="8"/>
      <c r="N49" s="8"/>
      <c r="O49" s="8"/>
    </row>
    <row r="50" spans="8:15" ht="12.75">
      <c r="H50" s="8"/>
      <c r="I50" s="8"/>
      <c r="J50" s="8"/>
      <c r="K50" s="8"/>
      <c r="L50" s="8"/>
      <c r="M50" s="8"/>
      <c r="N50" s="8"/>
      <c r="O50" s="8"/>
    </row>
    <row r="51" spans="8:15" ht="12.75">
      <c r="H51" s="8"/>
      <c r="I51" s="8"/>
      <c r="J51" s="8"/>
      <c r="K51" s="8"/>
      <c r="L51" s="8"/>
      <c r="M51" s="8"/>
      <c r="N51" s="8"/>
      <c r="O51" s="8"/>
    </row>
    <row r="52" spans="8:15" ht="12.75">
      <c r="H52" s="8"/>
      <c r="I52" s="8"/>
      <c r="J52" s="8"/>
      <c r="K52" s="8"/>
      <c r="L52" s="8"/>
      <c r="M52" s="8"/>
      <c r="N52" s="8"/>
      <c r="O52" s="8"/>
    </row>
    <row r="53" spans="8:15" ht="12.75">
      <c r="H53" s="8"/>
      <c r="I53" s="8"/>
      <c r="J53" s="8"/>
      <c r="K53" s="8"/>
      <c r="L53" s="8"/>
      <c r="M53" s="8"/>
      <c r="N53" s="8"/>
      <c r="O53" s="8"/>
    </row>
    <row r="54" spans="8:15" ht="12.75">
      <c r="H54" s="8"/>
      <c r="I54" s="8"/>
      <c r="J54" s="8"/>
      <c r="K54" s="8"/>
      <c r="L54" s="8"/>
      <c r="M54" s="8"/>
      <c r="N54" s="8"/>
      <c r="O54" s="8"/>
    </row>
    <row r="55" spans="8:15" ht="12.75">
      <c r="H55" s="8"/>
      <c r="I55" s="8"/>
      <c r="J55" s="8"/>
      <c r="K55" s="8"/>
      <c r="L55" s="8"/>
      <c r="M55" s="8"/>
      <c r="N55" s="8"/>
      <c r="O55" s="8"/>
    </row>
  </sheetData>
  <printOptions/>
  <pageMargins left="0.72" right="0.41" top="0.56" bottom="0.71" header="0.23" footer="0.27"/>
  <pageSetup blackAndWhite="1" horizontalDpi="300" verticalDpi="300" orientation="portrait" paperSize="9" scale="75" r:id="rId1"/>
  <headerFooter alignWithMargins="0">
    <oddFooter>&amp;L&amp;D&amp;F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workbookViewId="0" topLeftCell="A1">
      <selection activeCell="F13" sqref="F13"/>
    </sheetView>
  </sheetViews>
  <sheetFormatPr defaultColWidth="9.140625" defaultRowHeight="12.75"/>
  <cols>
    <col min="1" max="1" width="34.28125" style="0" customWidth="1"/>
    <col min="2" max="2" width="5.421875" style="0" customWidth="1"/>
    <col min="3" max="3" width="21.28125" style="0" customWidth="1"/>
    <col min="4" max="4" width="23.28125" style="0" customWidth="1"/>
    <col min="6" max="7" width="23.28125" style="3" customWidth="1"/>
    <col min="8" max="8" width="21.28125" style="3" customWidth="1"/>
    <col min="9" max="10" width="17.140625" style="3" customWidth="1"/>
    <col min="11" max="11" width="22.140625" style="3" customWidth="1"/>
    <col min="12" max="26" width="9.140625" style="3" customWidth="1"/>
  </cols>
  <sheetData>
    <row r="1" spans="1:8" ht="12.75">
      <c r="A1" s="4" t="s">
        <v>0</v>
      </c>
      <c r="B1" s="4"/>
      <c r="C1" s="5"/>
      <c r="D1" s="5"/>
      <c r="F1" s="43"/>
      <c r="G1" s="43"/>
      <c r="H1" s="43"/>
    </row>
    <row r="2" spans="1:8" ht="12.75">
      <c r="A2" s="30" t="s">
        <v>18</v>
      </c>
      <c r="B2" s="30"/>
      <c r="C2" s="5"/>
      <c r="D2" s="5"/>
      <c r="F2" s="43"/>
      <c r="G2" s="43"/>
      <c r="H2" s="43"/>
    </row>
    <row r="3" spans="1:8" ht="12.75">
      <c r="A3" s="31"/>
      <c r="B3" s="31"/>
      <c r="C3" s="5"/>
      <c r="D3" s="5"/>
      <c r="F3" s="43"/>
      <c r="G3" s="43"/>
      <c r="H3" s="43"/>
    </row>
    <row r="4" spans="1:8" ht="12.75">
      <c r="A4" s="31"/>
      <c r="B4" s="31"/>
      <c r="C4" s="5"/>
      <c r="D4" s="5"/>
      <c r="F4" s="43"/>
      <c r="G4" s="43"/>
      <c r="H4" s="43"/>
    </row>
    <row r="5" spans="1:11" ht="12.75">
      <c r="A5" s="31"/>
      <c r="B5" s="31"/>
      <c r="C5" s="13" t="s">
        <v>19</v>
      </c>
      <c r="D5" s="13" t="s">
        <v>19</v>
      </c>
      <c r="F5" s="11"/>
      <c r="G5" s="11"/>
      <c r="H5" s="11"/>
      <c r="I5" s="11"/>
      <c r="J5" s="11"/>
      <c r="K5" s="11"/>
    </row>
    <row r="6" spans="1:11" ht="12.75">
      <c r="A6" s="31"/>
      <c r="B6" s="31"/>
      <c r="C6" s="13" t="s">
        <v>20</v>
      </c>
      <c r="D6" s="13" t="s">
        <v>21</v>
      </c>
      <c r="F6" s="11"/>
      <c r="G6" s="11"/>
      <c r="H6" s="11"/>
      <c r="I6" s="11"/>
      <c r="J6" s="11"/>
      <c r="K6" s="11"/>
    </row>
    <row r="7" spans="1:11" ht="12.75">
      <c r="A7" s="31"/>
      <c r="B7" s="31"/>
      <c r="C7" s="13" t="s">
        <v>1</v>
      </c>
      <c r="D7" s="13" t="s">
        <v>22</v>
      </c>
      <c r="F7" s="11"/>
      <c r="G7" s="11"/>
      <c r="H7" s="11"/>
      <c r="I7" s="11"/>
      <c r="J7" s="11"/>
      <c r="K7" s="11"/>
    </row>
    <row r="8" spans="1:11" ht="12.75">
      <c r="A8" s="5"/>
      <c r="B8" s="5"/>
      <c r="C8" s="32">
        <v>38260</v>
      </c>
      <c r="D8" s="32">
        <v>37986</v>
      </c>
      <c r="F8" s="56"/>
      <c r="G8" s="56"/>
      <c r="H8" s="56"/>
      <c r="I8" s="56"/>
      <c r="J8" s="56"/>
      <c r="K8" s="56"/>
    </row>
    <row r="9" spans="1:11" ht="12.75">
      <c r="A9" s="5"/>
      <c r="B9" s="5" t="s">
        <v>5</v>
      </c>
      <c r="C9" s="33" t="s">
        <v>2</v>
      </c>
      <c r="D9" s="33" t="s">
        <v>2</v>
      </c>
      <c r="F9" s="11"/>
      <c r="G9" s="11"/>
      <c r="H9" s="11"/>
      <c r="I9" s="11"/>
      <c r="J9" s="11"/>
      <c r="K9" s="11"/>
    </row>
    <row r="10" ht="12.75">
      <c r="I10" s="43"/>
    </row>
    <row r="11" spans="1:9" ht="12.75">
      <c r="A11" s="5" t="s">
        <v>23</v>
      </c>
      <c r="B11" s="5"/>
      <c r="I11" s="43"/>
    </row>
    <row r="12" spans="1:11" ht="12.75">
      <c r="A12" t="s">
        <v>24</v>
      </c>
      <c r="B12" s="13">
        <v>9</v>
      </c>
      <c r="C12" s="37">
        <f>137633-21504+1</f>
        <v>116130</v>
      </c>
      <c r="D12" s="37">
        <f>145525-559</f>
        <v>144966</v>
      </c>
      <c r="E12" s="35"/>
      <c r="F12" s="57"/>
      <c r="G12" s="57"/>
      <c r="H12" s="57"/>
      <c r="I12" s="43"/>
      <c r="J12" s="57"/>
      <c r="K12" s="57"/>
    </row>
    <row r="13" spans="2:11" ht="12.75">
      <c r="B13" s="13"/>
      <c r="C13" s="34"/>
      <c r="D13" s="34"/>
      <c r="E13" s="35"/>
      <c r="F13" s="57"/>
      <c r="G13" s="57"/>
      <c r="H13" s="57"/>
      <c r="I13" s="43"/>
      <c r="J13" s="57"/>
      <c r="K13" s="57"/>
    </row>
    <row r="14" spans="1:11" ht="12.75">
      <c r="A14" s="5" t="s">
        <v>25</v>
      </c>
      <c r="B14" s="5"/>
      <c r="C14" s="34"/>
      <c r="D14" s="34"/>
      <c r="F14" s="57"/>
      <c r="G14" s="57"/>
      <c r="H14" s="57"/>
      <c r="I14" s="43"/>
      <c r="J14" s="57"/>
      <c r="K14" s="57"/>
    </row>
    <row r="15" spans="1:11" ht="12.75">
      <c r="A15" t="s">
        <v>26</v>
      </c>
      <c r="C15" s="34">
        <v>43266</v>
      </c>
      <c r="D15" s="34">
        <v>36779</v>
      </c>
      <c r="F15" s="57"/>
      <c r="G15" s="57"/>
      <c r="H15" s="57"/>
      <c r="I15" s="43"/>
      <c r="J15" s="57"/>
      <c r="K15" s="57"/>
    </row>
    <row r="16" spans="1:11" ht="12.75">
      <c r="A16" t="s">
        <v>27</v>
      </c>
      <c r="C16" s="34">
        <f>29350+1251+32+61+1+32834</f>
        <v>63529</v>
      </c>
      <c r="D16" s="34">
        <v>35532</v>
      </c>
      <c r="F16" s="57"/>
      <c r="G16" s="57"/>
      <c r="H16" s="57"/>
      <c r="I16" s="43"/>
      <c r="J16" s="57"/>
      <c r="K16" s="57"/>
    </row>
    <row r="17" spans="1:11" ht="12.75">
      <c r="A17" t="s">
        <v>28</v>
      </c>
      <c r="C17" s="57">
        <v>53902</v>
      </c>
      <c r="D17" s="57">
        <v>44334</v>
      </c>
      <c r="F17" s="57"/>
      <c r="G17" s="57"/>
      <c r="H17" s="57"/>
      <c r="I17" s="43"/>
      <c r="J17" s="57"/>
      <c r="K17" s="57"/>
    </row>
    <row r="18" spans="3:11" ht="12.75" hidden="1">
      <c r="C18" s="36"/>
      <c r="D18" s="36"/>
      <c r="F18" s="57"/>
      <c r="G18" s="57"/>
      <c r="H18" s="57"/>
      <c r="I18" s="43"/>
      <c r="J18" s="57"/>
      <c r="K18" s="57"/>
    </row>
    <row r="19" spans="3:11" ht="12.75">
      <c r="C19" s="37">
        <f>SUM(C15:C18)</f>
        <v>160697</v>
      </c>
      <c r="D19" s="37">
        <f>SUM(D15:D18)</f>
        <v>116645</v>
      </c>
      <c r="F19" s="57"/>
      <c r="G19" s="57"/>
      <c r="H19" s="57"/>
      <c r="I19" s="57"/>
      <c r="J19" s="57"/>
      <c r="K19" s="57"/>
    </row>
    <row r="20" spans="3:11" ht="12.75">
      <c r="C20" s="34"/>
      <c r="D20" s="34"/>
      <c r="F20" s="57"/>
      <c r="G20" s="57"/>
      <c r="H20" s="57"/>
      <c r="I20" s="43"/>
      <c r="J20" s="57"/>
      <c r="K20" s="57"/>
    </row>
    <row r="21" spans="1:11" ht="12.75">
      <c r="A21" s="5" t="s">
        <v>29</v>
      </c>
      <c r="B21" s="5"/>
      <c r="C21" s="34"/>
      <c r="D21" s="34"/>
      <c r="F21" s="57"/>
      <c r="G21" s="57"/>
      <c r="H21" s="57"/>
      <c r="I21" s="43"/>
      <c r="J21" s="57"/>
      <c r="K21" s="57"/>
    </row>
    <row r="22" spans="1:11" ht="12.75">
      <c r="A22" t="s">
        <v>30</v>
      </c>
      <c r="C22" s="34">
        <f>46971+36-12936</f>
        <v>34071</v>
      </c>
      <c r="D22" s="34">
        <v>33594</v>
      </c>
      <c r="F22" s="57"/>
      <c r="G22" s="57"/>
      <c r="H22" s="57"/>
      <c r="I22" s="57"/>
      <c r="J22" s="57"/>
      <c r="K22" s="57"/>
    </row>
    <row r="23" spans="1:11" ht="12.75">
      <c r="A23" t="s">
        <v>31</v>
      </c>
      <c r="C23" s="34">
        <f>1243</f>
        <v>1243</v>
      </c>
      <c r="D23" s="34">
        <v>132</v>
      </c>
      <c r="F23" s="57"/>
      <c r="G23" s="57"/>
      <c r="H23" s="57"/>
      <c r="I23" s="57"/>
      <c r="J23" s="57"/>
      <c r="K23" s="57"/>
    </row>
    <row r="24" spans="3:11" ht="12.75" hidden="1">
      <c r="C24" s="34"/>
      <c r="D24" s="34"/>
      <c r="F24" s="57"/>
      <c r="G24" s="57"/>
      <c r="H24" s="57"/>
      <c r="I24" s="43"/>
      <c r="J24" s="57"/>
      <c r="K24" s="57"/>
    </row>
    <row r="25" spans="3:11" ht="12.75">
      <c r="C25" s="37">
        <f>SUM(C22:C24)</f>
        <v>35314</v>
      </c>
      <c r="D25" s="37">
        <f>SUM(D22:D24)</f>
        <v>33726</v>
      </c>
      <c r="F25" s="57"/>
      <c r="G25" s="57"/>
      <c r="H25" s="57"/>
      <c r="I25" s="57"/>
      <c r="J25" s="57"/>
      <c r="K25" s="57"/>
    </row>
    <row r="26" spans="3:11" ht="12.75">
      <c r="C26" s="34"/>
      <c r="D26" s="34"/>
      <c r="F26" s="57"/>
      <c r="G26" s="57"/>
      <c r="H26" s="57"/>
      <c r="I26" s="43"/>
      <c r="J26" s="57"/>
      <c r="K26" s="57"/>
    </row>
    <row r="27" spans="1:11" ht="12.75">
      <c r="A27" s="5" t="s">
        <v>32</v>
      </c>
      <c r="B27" s="5"/>
      <c r="C27" s="36">
        <f>+C19-C25</f>
        <v>125383</v>
      </c>
      <c r="D27" s="36">
        <f>+D19-D25</f>
        <v>82919</v>
      </c>
      <c r="F27" s="57"/>
      <c r="G27" s="57"/>
      <c r="H27" s="57"/>
      <c r="I27" s="57"/>
      <c r="J27" s="57"/>
      <c r="K27" s="57"/>
    </row>
    <row r="28" spans="3:11" ht="12.75">
      <c r="C28" s="34"/>
      <c r="D28" s="34"/>
      <c r="F28" s="57"/>
      <c r="G28" s="57"/>
      <c r="H28" s="57"/>
      <c r="I28" s="43"/>
      <c r="J28" s="57"/>
      <c r="K28" s="57"/>
    </row>
    <row r="29" spans="3:11" ht="12.75">
      <c r="C29" s="34"/>
      <c r="D29" s="34"/>
      <c r="F29" s="57"/>
      <c r="G29" s="58"/>
      <c r="H29" s="57"/>
      <c r="I29" s="43"/>
      <c r="J29" s="57"/>
      <c r="K29" s="57"/>
    </row>
    <row r="30" spans="1:11" ht="12.75">
      <c r="A30" s="5" t="s">
        <v>33</v>
      </c>
      <c r="B30" s="5"/>
      <c r="C30" s="34"/>
      <c r="D30" s="34"/>
      <c r="F30" s="57"/>
      <c r="G30" s="58"/>
      <c r="H30" s="57"/>
      <c r="I30" s="43"/>
      <c r="J30" s="57"/>
      <c r="K30" s="57"/>
    </row>
    <row r="31" spans="1:11" ht="12.75">
      <c r="A31" t="s">
        <v>34</v>
      </c>
      <c r="C31" s="34">
        <v>4744</v>
      </c>
      <c r="D31" s="34">
        <v>4113</v>
      </c>
      <c r="F31" s="57"/>
      <c r="G31" s="58"/>
      <c r="H31" s="57"/>
      <c r="I31" s="43"/>
      <c r="J31" s="57"/>
      <c r="K31" s="57"/>
    </row>
    <row r="32" spans="1:11" ht="12.75" customHeight="1" hidden="1">
      <c r="A32" s="59"/>
      <c r="C32" s="1"/>
      <c r="F32" s="57"/>
      <c r="G32" s="60"/>
      <c r="H32" s="57"/>
      <c r="I32" s="43"/>
      <c r="J32" s="57"/>
      <c r="K32" s="57"/>
    </row>
    <row r="33" spans="1:11" ht="12.75">
      <c r="A33" t="s">
        <v>35</v>
      </c>
      <c r="C33" s="34">
        <f>19612+124-1834</f>
        <v>17902</v>
      </c>
      <c r="D33" s="34">
        <v>20201</v>
      </c>
      <c r="F33" s="57"/>
      <c r="G33" s="58"/>
      <c r="H33" s="57"/>
      <c r="I33" s="43"/>
      <c r="J33" s="57"/>
      <c r="K33" s="57"/>
    </row>
    <row r="34" spans="3:11" ht="12.75">
      <c r="C34" s="37">
        <f>SUM(C31:C33)</f>
        <v>22646</v>
      </c>
      <c r="D34" s="37">
        <f>SUM(D31:D33)</f>
        <v>24314</v>
      </c>
      <c r="F34" s="57"/>
      <c r="G34" s="58"/>
      <c r="H34" s="57"/>
      <c r="I34" s="57"/>
      <c r="J34" s="57"/>
      <c r="K34" s="57"/>
    </row>
    <row r="35" spans="3:11" ht="12.75">
      <c r="C35" s="34"/>
      <c r="D35" s="34"/>
      <c r="F35" s="57"/>
      <c r="G35" s="58"/>
      <c r="H35" s="57"/>
      <c r="I35" s="57"/>
      <c r="J35" s="57"/>
      <c r="K35" s="57"/>
    </row>
    <row r="36" spans="3:11" ht="13.5" thickBot="1">
      <c r="C36" s="38">
        <f>+C12+C27-C34</f>
        <v>218867</v>
      </c>
      <c r="D36" s="38">
        <f>+D12+D27-D34</f>
        <v>203571</v>
      </c>
      <c r="F36" s="57"/>
      <c r="G36" s="58"/>
      <c r="H36" s="57"/>
      <c r="I36" s="57"/>
      <c r="J36" s="57"/>
      <c r="K36" s="57"/>
    </row>
    <row r="37" spans="3:11" ht="12.75">
      <c r="C37" s="34"/>
      <c r="D37" s="34"/>
      <c r="F37" s="57"/>
      <c r="G37" s="58"/>
      <c r="H37" s="57"/>
      <c r="I37" s="43"/>
      <c r="J37" s="57"/>
      <c r="K37" s="57"/>
    </row>
    <row r="38" spans="1:11" ht="12.75">
      <c r="A38" s="5" t="s">
        <v>36</v>
      </c>
      <c r="B38" s="5"/>
      <c r="C38" s="34"/>
      <c r="D38" s="34"/>
      <c r="F38" s="57"/>
      <c r="G38" s="58"/>
      <c r="H38" s="57"/>
      <c r="I38" s="43"/>
      <c r="J38" s="57"/>
      <c r="K38" s="57"/>
    </row>
    <row r="39" spans="1:11" ht="12.75">
      <c r="A39" t="s">
        <v>37</v>
      </c>
      <c r="C39" s="34">
        <v>133141</v>
      </c>
      <c r="D39" s="34">
        <v>132463</v>
      </c>
      <c r="F39" s="57"/>
      <c r="G39" s="58"/>
      <c r="H39" s="57"/>
      <c r="I39" s="43"/>
      <c r="J39" s="57"/>
      <c r="K39" s="57"/>
    </row>
    <row r="40" spans="1:11" ht="12.75">
      <c r="A40" t="s">
        <v>38</v>
      </c>
      <c r="C40" s="55">
        <f>4030+31521+21617-19819+10000-1203+1834+24266-124</f>
        <v>72122</v>
      </c>
      <c r="D40" s="55">
        <v>56836</v>
      </c>
      <c r="F40" s="57"/>
      <c r="G40" s="58"/>
      <c r="H40" s="57"/>
      <c r="I40" s="43"/>
      <c r="J40" s="61"/>
      <c r="K40" s="57"/>
    </row>
    <row r="41" spans="1:11" ht="12.75">
      <c r="A41" t="s">
        <v>39</v>
      </c>
      <c r="C41" s="69">
        <f>+C39+C40</f>
        <v>205263</v>
      </c>
      <c r="D41" s="34">
        <f>+D39+D40</f>
        <v>189299</v>
      </c>
      <c r="F41" s="57"/>
      <c r="G41" s="58"/>
      <c r="H41" s="57"/>
      <c r="I41" s="43"/>
      <c r="J41" s="57"/>
      <c r="K41" s="57"/>
    </row>
    <row r="42" spans="1:11" ht="12.75">
      <c r="A42" s="5" t="s">
        <v>13</v>
      </c>
      <c r="B42" s="5"/>
      <c r="C42" s="69">
        <v>13604</v>
      </c>
      <c r="D42" s="34">
        <v>14272</v>
      </c>
      <c r="F42" s="57"/>
      <c r="G42" s="58"/>
      <c r="H42" s="57"/>
      <c r="I42" s="62"/>
      <c r="J42" s="57"/>
      <c r="K42" s="57"/>
    </row>
    <row r="43" spans="3:11" ht="22.5" customHeight="1" thickBot="1">
      <c r="C43" s="70">
        <f>+C41+C42</f>
        <v>218867</v>
      </c>
      <c r="D43" s="39">
        <f>+D41+D42</f>
        <v>203571</v>
      </c>
      <c r="F43" s="57"/>
      <c r="G43" s="58"/>
      <c r="H43" s="57"/>
      <c r="I43" s="57"/>
      <c r="J43" s="57"/>
      <c r="K43" s="57"/>
    </row>
    <row r="44" spans="3:11" ht="12.75">
      <c r="C44" s="71"/>
      <c r="D44" s="35"/>
      <c r="F44" s="63"/>
      <c r="G44" s="64"/>
      <c r="H44" s="63"/>
      <c r="I44" s="63"/>
      <c r="J44" s="63"/>
      <c r="K44" s="63"/>
    </row>
    <row r="45" spans="1:11" ht="12.75">
      <c r="A45" s="5" t="s">
        <v>40</v>
      </c>
      <c r="B45" s="5"/>
      <c r="C45" s="72">
        <f>+C41/(132014048)*1000</f>
        <v>1.5548572527675237</v>
      </c>
      <c r="D45" s="29">
        <f>+D41/(132065848)*1000</f>
        <v>1.4333682997287838</v>
      </c>
      <c r="F45" s="48"/>
      <c r="G45" s="65"/>
      <c r="H45" s="48"/>
      <c r="I45" s="48"/>
      <c r="J45" s="48"/>
      <c r="K45" s="48"/>
    </row>
    <row r="47" spans="1:2" ht="12.75">
      <c r="A47" s="5" t="s">
        <v>41</v>
      </c>
      <c r="B47" s="5"/>
    </row>
    <row r="48" spans="1:2" ht="12.75">
      <c r="A48" s="5" t="s">
        <v>78</v>
      </c>
      <c r="B48" s="5"/>
    </row>
  </sheetData>
  <printOptions/>
  <pageMargins left="0.54" right="0.75" top="0.63" bottom="0.72" header="0.5" footer="0.37"/>
  <pageSetup blackAndWhite="1" fitToHeight="1" fitToWidth="1" horizontalDpi="300" verticalDpi="300" orientation="portrait" paperSize="9" scale="97" r:id="rId3"/>
  <headerFooter alignWithMargins="0">
    <oddFooter>&amp;L&amp;D&amp;F&amp;A&amp;T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3">
      <selection activeCell="A1" sqref="A1"/>
    </sheetView>
  </sheetViews>
  <sheetFormatPr defaultColWidth="9.140625" defaultRowHeight="12.75"/>
  <cols>
    <col min="1" max="1" width="42.7109375" style="5" customWidth="1"/>
    <col min="2" max="2" width="9.00390625" style="5" customWidth="1"/>
    <col min="3" max="3" width="9.28125" style="5" customWidth="1"/>
    <col min="4" max="4" width="10.7109375" style="5" customWidth="1"/>
    <col min="5" max="5" width="12.57421875" style="5" customWidth="1"/>
    <col min="6" max="6" width="15.57421875" style="5" customWidth="1"/>
    <col min="7" max="7" width="9.28125" style="5" customWidth="1"/>
    <col min="8" max="8" width="11.7109375" style="5" customWidth="1"/>
    <col min="9" max="9" width="7.57421875" style="5" customWidth="1"/>
    <col min="10" max="16384" width="6.7109375" style="5" customWidth="1"/>
  </cols>
  <sheetData>
    <row r="1" ht="12.75">
      <c r="A1" s="4" t="s">
        <v>0</v>
      </c>
    </row>
    <row r="2" ht="12.75">
      <c r="A2" s="5" t="s">
        <v>42</v>
      </c>
    </row>
    <row r="6" spans="4:6" ht="12.75">
      <c r="D6" s="75" t="s">
        <v>43</v>
      </c>
      <c r="E6" s="75"/>
      <c r="F6" s="40" t="s">
        <v>44</v>
      </c>
    </row>
    <row r="7" spans="3:6" ht="12.75">
      <c r="C7" s="13"/>
      <c r="D7" s="13"/>
      <c r="E7" s="13" t="s">
        <v>45</v>
      </c>
      <c r="F7" s="13"/>
    </row>
    <row r="8" spans="3:6" ht="12.75">
      <c r="C8" s="13" t="s">
        <v>46</v>
      </c>
      <c r="D8" s="13" t="s">
        <v>46</v>
      </c>
      <c r="E8" s="13" t="s">
        <v>47</v>
      </c>
      <c r="F8" s="13" t="s">
        <v>48</v>
      </c>
    </row>
    <row r="9" spans="3:7" ht="12.75">
      <c r="C9" s="13" t="s">
        <v>49</v>
      </c>
      <c r="D9" s="13" t="s">
        <v>50</v>
      </c>
      <c r="E9" s="13" t="s">
        <v>51</v>
      </c>
      <c r="F9" s="13" t="s">
        <v>52</v>
      </c>
      <c r="G9" s="13" t="s">
        <v>53</v>
      </c>
    </row>
    <row r="10" spans="2:7" ht="12.75">
      <c r="B10" s="13" t="s">
        <v>5</v>
      </c>
      <c r="C10" s="13" t="s">
        <v>2</v>
      </c>
      <c r="D10" s="13" t="s">
        <v>2</v>
      </c>
      <c r="E10" s="13" t="s">
        <v>2</v>
      </c>
      <c r="F10" s="13" t="s">
        <v>2</v>
      </c>
      <c r="G10" s="13" t="s">
        <v>2</v>
      </c>
    </row>
    <row r="11" spans="3:7" ht="12.75">
      <c r="C11" s="13"/>
      <c r="D11" s="13"/>
      <c r="E11" s="13"/>
      <c r="F11" s="13"/>
      <c r="G11" s="13"/>
    </row>
    <row r="12" spans="3:7" ht="12.75">
      <c r="C12" s="13"/>
      <c r="D12" s="13"/>
      <c r="E12" s="13"/>
      <c r="F12" s="13"/>
      <c r="G12" s="13"/>
    </row>
    <row r="13" spans="3:7" ht="12.75">
      <c r="C13" s="20"/>
      <c r="D13" s="20"/>
      <c r="E13" s="20"/>
      <c r="F13" s="20"/>
      <c r="G13" s="20"/>
    </row>
    <row r="14" spans="1:8" ht="12.75">
      <c r="A14" s="5" t="s">
        <v>82</v>
      </c>
      <c r="C14" s="20">
        <v>132463</v>
      </c>
      <c r="D14" s="20">
        <v>3981</v>
      </c>
      <c r="E14" s="20">
        <v>31238</v>
      </c>
      <c r="F14" s="20">
        <v>21617</v>
      </c>
      <c r="G14" s="20">
        <v>189299</v>
      </c>
      <c r="H14" s="20"/>
    </row>
    <row r="15" spans="3:7" ht="12.75">
      <c r="C15" s="20"/>
      <c r="D15" s="20"/>
      <c r="E15" s="20"/>
      <c r="F15" s="20"/>
      <c r="G15" s="20"/>
    </row>
    <row r="16" spans="1:7" ht="12.75">
      <c r="A16" s="1" t="s">
        <v>87</v>
      </c>
      <c r="C16" s="20"/>
      <c r="D16" s="20"/>
      <c r="E16" s="20"/>
      <c r="F16" s="20">
        <v>34142</v>
      </c>
      <c r="G16" s="20">
        <v>34142</v>
      </c>
    </row>
    <row r="17" spans="1:7" ht="12.75">
      <c r="A17" s="1" t="s">
        <v>59</v>
      </c>
      <c r="C17" s="20"/>
      <c r="D17" s="20"/>
      <c r="E17" s="20"/>
      <c r="F17" s="20">
        <v>-19819</v>
      </c>
      <c r="G17" s="20">
        <v>-19819</v>
      </c>
    </row>
    <row r="18" spans="1:7" ht="12.75">
      <c r="A18" s="1" t="s">
        <v>60</v>
      </c>
      <c r="C18" s="20"/>
      <c r="D18" s="20"/>
      <c r="E18" s="20">
        <v>-919</v>
      </c>
      <c r="F18" s="20"/>
      <c r="G18" s="20">
        <v>-919</v>
      </c>
    </row>
    <row r="19" spans="1:7" ht="12.75">
      <c r="A19" s="1" t="s">
        <v>83</v>
      </c>
      <c r="C19" s="20">
        <v>678</v>
      </c>
      <c r="D19" s="20">
        <v>48</v>
      </c>
      <c r="E19" s="20"/>
      <c r="F19" s="20"/>
      <c r="G19" s="20">
        <v>726</v>
      </c>
    </row>
    <row r="20" spans="1:7" ht="12.75">
      <c r="A20" s="1" t="s">
        <v>88</v>
      </c>
      <c r="C20" s="24"/>
      <c r="D20" s="24"/>
      <c r="E20" s="24">
        <v>1834</v>
      </c>
      <c r="F20" s="24"/>
      <c r="G20" s="24">
        <v>1834</v>
      </c>
    </row>
    <row r="21" spans="1:7" ht="12.75">
      <c r="A21" s="1"/>
      <c r="C21" s="20"/>
      <c r="D21" s="20"/>
      <c r="E21" s="20"/>
      <c r="F21" s="20"/>
      <c r="G21" s="20"/>
    </row>
    <row r="22" spans="1:9" ht="12.75">
      <c r="A22" s="5" t="s">
        <v>89</v>
      </c>
      <c r="C22" s="20">
        <f>SUM(C14:C20)</f>
        <v>133141</v>
      </c>
      <c r="D22" s="20">
        <f>SUM(D14:D20)</f>
        <v>4029</v>
      </c>
      <c r="E22" s="20">
        <f>SUM(E14:E20)</f>
        <v>32153</v>
      </c>
      <c r="F22" s="20">
        <f>SUM(F14:F20)</f>
        <v>35940</v>
      </c>
      <c r="G22" s="20">
        <f>SUM(G14:G20)</f>
        <v>205263</v>
      </c>
      <c r="H22" s="20"/>
      <c r="I22" s="34"/>
    </row>
    <row r="23" spans="1:9" ht="13.5" thickBot="1">
      <c r="A23" s="1"/>
      <c r="C23" s="27"/>
      <c r="D23" s="27"/>
      <c r="E23" s="27"/>
      <c r="F23" s="27"/>
      <c r="G23" s="27"/>
      <c r="I23" s="34"/>
    </row>
    <row r="24" spans="1:7" ht="12.75">
      <c r="A24" s="1"/>
      <c r="C24" s="20"/>
      <c r="D24" s="20"/>
      <c r="E24" s="20"/>
      <c r="F24" s="20"/>
      <c r="G24" s="20"/>
    </row>
    <row r="25" spans="1:7" ht="12.75">
      <c r="A25" s="1"/>
      <c r="C25" s="20"/>
      <c r="D25" s="20"/>
      <c r="E25" s="20"/>
      <c r="F25" s="20"/>
      <c r="G25" s="20"/>
    </row>
    <row r="26" spans="1:7" ht="12.75">
      <c r="A26" s="5" t="s">
        <v>54</v>
      </c>
      <c r="C26" s="20"/>
      <c r="D26" s="20"/>
      <c r="E26" s="20"/>
      <c r="F26" s="20"/>
      <c r="G26" s="20"/>
    </row>
    <row r="27" spans="1:7" ht="12.75">
      <c r="A27" s="41" t="s">
        <v>55</v>
      </c>
      <c r="C27" s="20">
        <v>132293</v>
      </c>
      <c r="D27" s="20">
        <v>3969</v>
      </c>
      <c r="E27" s="20">
        <v>34900</v>
      </c>
      <c r="F27" s="20">
        <v>35711</v>
      </c>
      <c r="G27" s="20">
        <f>SUM(C27:F27)</f>
        <v>206873</v>
      </c>
    </row>
    <row r="28" spans="1:11" ht="12.75">
      <c r="A28" s="41" t="s">
        <v>56</v>
      </c>
      <c r="B28" s="13">
        <v>1</v>
      </c>
      <c r="C28" s="20"/>
      <c r="D28" s="20"/>
      <c r="E28" s="23">
        <v>-3583</v>
      </c>
      <c r="F28" s="23">
        <v>160</v>
      </c>
      <c r="G28" s="23">
        <f>SUM(C28:F28)</f>
        <v>-3423</v>
      </c>
      <c r="H28" s="68"/>
      <c r="I28" s="21"/>
      <c r="J28" s="21"/>
      <c r="K28" s="21"/>
    </row>
    <row r="29" spans="1:11" ht="12.75">
      <c r="A29" s="41"/>
      <c r="C29" s="24"/>
      <c r="D29" s="24"/>
      <c r="E29" s="24"/>
      <c r="F29" s="25"/>
      <c r="G29" s="24"/>
      <c r="H29" s="68"/>
      <c r="I29" s="21"/>
      <c r="J29" s="21"/>
      <c r="K29" s="21"/>
    </row>
    <row r="30" spans="1:7" ht="12.75">
      <c r="A30" s="41" t="s">
        <v>57</v>
      </c>
      <c r="C30" s="20">
        <f>+C27+C29</f>
        <v>132293</v>
      </c>
      <c r="D30" s="20">
        <f>+D27+D29</f>
        <v>3969</v>
      </c>
      <c r="E30" s="20">
        <f>+E27+E28</f>
        <v>31317</v>
      </c>
      <c r="F30" s="20">
        <f>+F27+F28</f>
        <v>35871</v>
      </c>
      <c r="G30" s="20">
        <f>+G27+G28</f>
        <v>203450</v>
      </c>
    </row>
    <row r="31" spans="3:7" ht="12.75">
      <c r="C31" s="20"/>
      <c r="D31" s="20"/>
      <c r="E31" s="20"/>
      <c r="F31" s="20"/>
      <c r="G31" s="20"/>
    </row>
    <row r="32" spans="1:7" ht="12.75">
      <c r="A32" s="1" t="s">
        <v>58</v>
      </c>
      <c r="C32" s="20"/>
      <c r="D32" s="20"/>
      <c r="E32" s="20"/>
      <c r="F32" s="20">
        <v>-9045</v>
      </c>
      <c r="G32" s="20">
        <f>SUM(C32:F32)</f>
        <v>-9045</v>
      </c>
    </row>
    <row r="33" spans="1:7" ht="12.75">
      <c r="A33" s="1" t="s">
        <v>84</v>
      </c>
      <c r="C33" s="20"/>
      <c r="D33" s="20"/>
      <c r="E33" s="20"/>
      <c r="F33" s="20">
        <v>-6601</v>
      </c>
      <c r="G33" s="20">
        <f>SUM(C33:F33)</f>
        <v>-6601</v>
      </c>
    </row>
    <row r="34" spans="1:7" ht="12.75">
      <c r="A34" s="1" t="s">
        <v>60</v>
      </c>
      <c r="C34" s="20"/>
      <c r="D34" s="20"/>
      <c r="E34" s="20">
        <v>-79</v>
      </c>
      <c r="F34" s="20"/>
      <c r="G34" s="20">
        <f>SUM(C34:F34)</f>
        <v>-79</v>
      </c>
    </row>
    <row r="35" spans="1:7" ht="12.75">
      <c r="A35" s="1" t="s">
        <v>83</v>
      </c>
      <c r="C35" s="24">
        <v>25</v>
      </c>
      <c r="D35" s="24">
        <v>3</v>
      </c>
      <c r="E35" s="24"/>
      <c r="F35" s="24"/>
      <c r="G35" s="24">
        <f>SUM(C35:F35)</f>
        <v>28</v>
      </c>
    </row>
    <row r="36" spans="1:7" ht="12.75">
      <c r="A36" s="1"/>
      <c r="C36" s="20"/>
      <c r="D36" s="20"/>
      <c r="E36" s="20"/>
      <c r="F36" s="20"/>
      <c r="G36" s="20"/>
    </row>
    <row r="37" spans="1:7" ht="12.75">
      <c r="A37" s="5" t="s">
        <v>90</v>
      </c>
      <c r="C37" s="20">
        <f>SUM(C30:C35)</f>
        <v>132318</v>
      </c>
      <c r="D37" s="20">
        <f>SUM(D30:D35)</f>
        <v>3972</v>
      </c>
      <c r="E37" s="20">
        <f>SUM(E30:E35)</f>
        <v>31238</v>
      </c>
      <c r="F37" s="20">
        <f>SUM(F30:F35)</f>
        <v>20225</v>
      </c>
      <c r="G37" s="20">
        <f>SUM(G30:G35)</f>
        <v>187753</v>
      </c>
    </row>
    <row r="38" spans="1:7" ht="13.5" thickBot="1">
      <c r="A38" s="1"/>
      <c r="C38" s="27"/>
      <c r="D38" s="27"/>
      <c r="E38" s="27"/>
      <c r="F38" s="27"/>
      <c r="G38" s="27"/>
    </row>
    <row r="39" spans="1:7" ht="12.75">
      <c r="A39" s="1"/>
      <c r="C39" s="20"/>
      <c r="D39" s="20"/>
      <c r="E39" s="20"/>
      <c r="F39" s="20"/>
      <c r="G39" s="20"/>
    </row>
    <row r="40" spans="1:7" ht="12.75">
      <c r="A40" s="1"/>
      <c r="C40" s="20"/>
      <c r="D40" s="20"/>
      <c r="E40" s="20"/>
      <c r="F40" s="20"/>
      <c r="G40" s="20"/>
    </row>
    <row r="41" spans="1:7" ht="12.75">
      <c r="A41" s="1"/>
      <c r="C41" s="20"/>
      <c r="D41" s="20"/>
      <c r="E41" s="20"/>
      <c r="F41" s="20"/>
      <c r="G41" s="20"/>
    </row>
    <row r="42" spans="1:7" ht="12.75">
      <c r="A42" s="5" t="s">
        <v>61</v>
      </c>
      <c r="C42" s="42"/>
      <c r="D42" s="42"/>
      <c r="E42" s="42"/>
      <c r="F42" s="42"/>
      <c r="G42" s="42"/>
    </row>
    <row r="43" spans="1:7" ht="12.75">
      <c r="A43" s="5" t="s">
        <v>78</v>
      </c>
      <c r="C43" s="42"/>
      <c r="D43" s="42"/>
      <c r="E43" s="42"/>
      <c r="F43" s="42"/>
      <c r="G43" s="42"/>
    </row>
  </sheetData>
  <mergeCells count="1">
    <mergeCell ref="D6:E6"/>
  </mergeCells>
  <printOptions/>
  <pageMargins left="0.75" right="0.75" top="1" bottom="1" header="0.5" footer="0.5"/>
  <pageSetup blackAndWhite="1" fitToHeight="1" fitToWidth="1" horizontalDpi="300" verticalDpi="300" orientation="portrait" paperSize="9" scale="62" r:id="rId1"/>
  <headerFooter alignWithMargins="0">
    <oddFooter>&amp;L&amp;D&amp;F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52.421875" style="5" customWidth="1"/>
    <col min="2" max="2" width="15.57421875" style="21" customWidth="1"/>
    <col min="3" max="3" width="16.00390625" style="5" customWidth="1"/>
    <col min="4" max="7" width="16.00390625" style="43" customWidth="1"/>
    <col min="8" max="8" width="21.00390625" style="8" customWidth="1"/>
    <col min="9" max="9" width="23.140625" style="43" customWidth="1"/>
    <col min="10" max="10" width="5.7109375" style="43" customWidth="1"/>
    <col min="11" max="11" width="18.7109375" style="43" customWidth="1"/>
    <col min="12" max="12" width="5.7109375" style="43" customWidth="1"/>
    <col min="13" max="15" width="6.7109375" style="43" customWidth="1"/>
    <col min="16" max="16384" width="6.7109375" style="5" customWidth="1"/>
  </cols>
  <sheetData>
    <row r="1" spans="1:7" ht="12.75">
      <c r="A1" s="4" t="s">
        <v>0</v>
      </c>
      <c r="C1" s="4"/>
      <c r="D1" s="66"/>
      <c r="E1" s="66"/>
      <c r="F1" s="66"/>
      <c r="G1" s="66"/>
    </row>
    <row r="2" ht="12.75">
      <c r="A2" s="5" t="s">
        <v>79</v>
      </c>
    </row>
    <row r="4" ht="13.5" thickBot="1"/>
    <row r="5" spans="2:11" ht="13.5" thickBot="1">
      <c r="B5" s="73" t="s">
        <v>93</v>
      </c>
      <c r="C5" s="7"/>
      <c r="H5" s="14"/>
      <c r="I5" s="11"/>
      <c r="K5" s="11"/>
    </row>
    <row r="6" spans="2:11" ht="12.75">
      <c r="B6" s="9">
        <v>2004</v>
      </c>
      <c r="C6" s="12">
        <v>2003</v>
      </c>
      <c r="D6" s="11"/>
      <c r="E6" s="11"/>
      <c r="F6" s="11"/>
      <c r="G6" s="11"/>
      <c r="H6" s="14"/>
      <c r="I6" s="11"/>
      <c r="J6" s="11"/>
      <c r="K6" s="11"/>
    </row>
    <row r="7" spans="2:11" ht="13.5" thickBot="1">
      <c r="B7" s="15" t="s">
        <v>2</v>
      </c>
      <c r="C7" s="18" t="s">
        <v>2</v>
      </c>
      <c r="D7" s="67"/>
      <c r="E7" s="19"/>
      <c r="F7" s="19"/>
      <c r="G7" s="19"/>
      <c r="H7" s="19"/>
      <c r="I7" s="67"/>
      <c r="J7" s="67"/>
      <c r="K7" s="67"/>
    </row>
    <row r="9" ht="12.75">
      <c r="A9" s="5" t="s">
        <v>62</v>
      </c>
    </row>
    <row r="10" spans="1:11" ht="12.75">
      <c r="A10" s="1" t="s">
        <v>63</v>
      </c>
      <c r="B10" s="23">
        <f>34969+315+2675-974-4691-9381-315</f>
        <v>22598</v>
      </c>
      <c r="C10" s="23">
        <v>17904</v>
      </c>
      <c r="D10" s="45"/>
      <c r="E10" s="26"/>
      <c r="F10" s="26"/>
      <c r="G10" s="26"/>
      <c r="H10" s="45"/>
      <c r="I10" s="26"/>
      <c r="J10" s="26"/>
      <c r="K10" s="26"/>
    </row>
    <row r="11" spans="1:11" ht="12.75" hidden="1">
      <c r="A11" s="1" t="s">
        <v>64</v>
      </c>
      <c r="B11" s="23">
        <v>0</v>
      </c>
      <c r="C11" s="23">
        <v>0</v>
      </c>
      <c r="D11" s="45"/>
      <c r="E11" s="26"/>
      <c r="F11" s="26"/>
      <c r="G11" s="26"/>
      <c r="H11" s="45"/>
      <c r="I11" s="26"/>
      <c r="J11" s="26"/>
      <c r="K11" s="26"/>
    </row>
    <row r="12" spans="1:11" ht="12.75">
      <c r="A12" s="1" t="s">
        <v>65</v>
      </c>
      <c r="B12" s="23">
        <v>-2675</v>
      </c>
      <c r="C12" s="23">
        <v>-385</v>
      </c>
      <c r="D12" s="45"/>
      <c r="E12" s="26"/>
      <c r="F12" s="26"/>
      <c r="G12" s="26"/>
      <c r="H12" s="45"/>
      <c r="I12" s="26"/>
      <c r="J12" s="26"/>
      <c r="K12" s="26"/>
    </row>
    <row r="13" spans="1:11" ht="12.75">
      <c r="A13" s="1" t="s">
        <v>66</v>
      </c>
      <c r="B13" s="44">
        <f>SUM(B10:B12)</f>
        <v>19923</v>
      </c>
      <c r="C13" s="44">
        <f>SUM(C10:C12)</f>
        <v>17519</v>
      </c>
      <c r="D13" s="45"/>
      <c r="E13" s="45"/>
      <c r="F13" s="45"/>
      <c r="G13" s="45"/>
      <c r="H13" s="45"/>
      <c r="I13" s="26"/>
      <c r="J13" s="26"/>
      <c r="K13" s="26"/>
    </row>
    <row r="14" spans="2:11" ht="12.75">
      <c r="B14" s="23"/>
      <c r="C14" s="23"/>
      <c r="D14" s="45"/>
      <c r="E14" s="26"/>
      <c r="F14" s="26"/>
      <c r="G14" s="26"/>
      <c r="H14" s="45"/>
      <c r="I14" s="26"/>
      <c r="J14" s="26"/>
      <c r="K14" s="26"/>
    </row>
    <row r="15" spans="2:11" ht="12.75">
      <c r="B15" s="23"/>
      <c r="C15" s="23"/>
      <c r="D15" s="45"/>
      <c r="E15" s="26"/>
      <c r="F15" s="26"/>
      <c r="G15" s="26"/>
      <c r="H15" s="45"/>
      <c r="I15" s="26"/>
      <c r="J15" s="26"/>
      <c r="K15" s="26"/>
    </row>
    <row r="16" spans="1:11" ht="12.75">
      <c r="A16" s="5" t="s">
        <v>67</v>
      </c>
      <c r="B16" s="23"/>
      <c r="C16" s="23"/>
      <c r="D16" s="45"/>
      <c r="E16" s="26"/>
      <c r="F16" s="26"/>
      <c r="G16" s="26"/>
      <c r="H16" s="45"/>
      <c r="I16" s="26"/>
      <c r="J16" s="26"/>
      <c r="K16" s="26"/>
    </row>
    <row r="17" spans="1:11" ht="12.75">
      <c r="A17" s="1" t="s">
        <v>68</v>
      </c>
      <c r="B17" s="23">
        <v>-2486</v>
      </c>
      <c r="C17" s="23">
        <v>-4996</v>
      </c>
      <c r="D17" s="45"/>
      <c r="E17" s="26"/>
      <c r="F17" s="26"/>
      <c r="G17" s="26"/>
      <c r="H17" s="45"/>
      <c r="I17" s="26"/>
      <c r="J17" s="26"/>
      <c r="K17" s="26"/>
    </row>
    <row r="18" spans="1:11" ht="12.75">
      <c r="A18" s="1" t="s">
        <v>69</v>
      </c>
      <c r="B18" s="23">
        <f>97+4691+9381</f>
        <v>14169</v>
      </c>
      <c r="C18" s="23">
        <v>69</v>
      </c>
      <c r="D18" s="45"/>
      <c r="E18" s="26"/>
      <c r="F18" s="26"/>
      <c r="G18" s="26"/>
      <c r="H18" s="45"/>
      <c r="I18" s="26"/>
      <c r="J18" s="26"/>
      <c r="K18" s="26"/>
    </row>
    <row r="19" spans="1:11" ht="12.75">
      <c r="A19" s="1" t="s">
        <v>80</v>
      </c>
      <c r="B19" s="23">
        <v>974</v>
      </c>
      <c r="C19" s="23">
        <v>446</v>
      </c>
      <c r="D19" s="45"/>
      <c r="E19" s="26"/>
      <c r="F19" s="26"/>
      <c r="G19" s="26"/>
      <c r="H19" s="45"/>
      <c r="I19" s="26"/>
      <c r="J19" s="26"/>
      <c r="K19" s="26"/>
    </row>
    <row r="20" spans="1:11" ht="12.75" hidden="1">
      <c r="A20" s="1"/>
      <c r="B20" s="45"/>
      <c r="C20" s="45"/>
      <c r="D20" s="45"/>
      <c r="E20" s="26"/>
      <c r="F20" s="26"/>
      <c r="G20" s="26"/>
      <c r="H20" s="45"/>
      <c r="I20" s="26"/>
      <c r="J20" s="26"/>
      <c r="K20" s="26"/>
    </row>
    <row r="21" spans="1:11" ht="12.75">
      <c r="A21" s="1" t="s">
        <v>70</v>
      </c>
      <c r="B21" s="44">
        <f>SUM(B17:B20)</f>
        <v>12657</v>
      </c>
      <c r="C21" s="44">
        <f>SUM(C17:C20)</f>
        <v>-4481</v>
      </c>
      <c r="D21" s="45"/>
      <c r="E21" s="45"/>
      <c r="F21" s="45"/>
      <c r="G21" s="45"/>
      <c r="H21" s="45"/>
      <c r="I21" s="26"/>
      <c r="J21" s="26"/>
      <c r="K21" s="26"/>
    </row>
    <row r="22" spans="2:11" ht="12.75">
      <c r="B22" s="45"/>
      <c r="C22" s="45"/>
      <c r="D22" s="45"/>
      <c r="E22" s="26"/>
      <c r="F22" s="26"/>
      <c r="G22" s="26"/>
      <c r="H22" s="45"/>
      <c r="I22" s="26"/>
      <c r="J22" s="26"/>
      <c r="K22" s="26"/>
    </row>
    <row r="23" spans="1:11" ht="12.75">
      <c r="A23" s="5" t="s">
        <v>71</v>
      </c>
      <c r="B23" s="45"/>
      <c r="C23" s="45"/>
      <c r="D23" s="45"/>
      <c r="E23" s="26"/>
      <c r="F23" s="26"/>
      <c r="G23" s="26"/>
      <c r="H23" s="45"/>
      <c r="I23" s="26"/>
      <c r="J23" s="26"/>
      <c r="K23" s="26"/>
    </row>
    <row r="24" spans="1:11" ht="12.75">
      <c r="A24" s="2"/>
      <c r="B24" s="45"/>
      <c r="C24" s="45"/>
      <c r="D24" s="45"/>
      <c r="E24" s="26"/>
      <c r="F24" s="26"/>
      <c r="H24" s="45"/>
      <c r="I24" s="26"/>
      <c r="J24" s="26"/>
      <c r="K24" s="26"/>
    </row>
    <row r="25" spans="1:11" ht="12.75">
      <c r="A25" s="2" t="s">
        <v>85</v>
      </c>
      <c r="B25" s="45">
        <v>726</v>
      </c>
      <c r="C25" s="45">
        <v>28</v>
      </c>
      <c r="D25" s="45"/>
      <c r="E25" s="26"/>
      <c r="F25" s="26"/>
      <c r="H25" s="45"/>
      <c r="I25" s="26"/>
      <c r="J25" s="26"/>
      <c r="K25" s="26"/>
    </row>
    <row r="26" spans="1:11" ht="12.75">
      <c r="A26" s="2" t="s">
        <v>81</v>
      </c>
      <c r="B26" s="45">
        <v>-22819</v>
      </c>
      <c r="C26" s="45">
        <v>-9601</v>
      </c>
      <c r="D26" s="45"/>
      <c r="E26" s="26"/>
      <c r="F26" s="26"/>
      <c r="G26" s="26"/>
      <c r="H26" s="45"/>
      <c r="I26" s="26"/>
      <c r="J26" s="26"/>
      <c r="K26" s="26"/>
    </row>
    <row r="27" spans="1:11" ht="12.75">
      <c r="A27" s="2" t="s">
        <v>72</v>
      </c>
      <c r="B27" s="45">
        <v>-919</v>
      </c>
      <c r="C27" s="45">
        <v>-79</v>
      </c>
      <c r="D27" s="45"/>
      <c r="E27" s="26"/>
      <c r="F27" s="26"/>
      <c r="G27" s="26"/>
      <c r="H27" s="45"/>
      <c r="I27" s="26"/>
      <c r="J27" s="26"/>
      <c r="K27" s="26"/>
    </row>
    <row r="28" spans="1:11" ht="12.75" hidden="1">
      <c r="A28" s="2"/>
      <c r="B28" s="45"/>
      <c r="C28" s="45"/>
      <c r="D28" s="45"/>
      <c r="E28" s="26"/>
      <c r="F28" s="26"/>
      <c r="G28" s="26"/>
      <c r="H28" s="45"/>
      <c r="I28" s="26"/>
      <c r="J28" s="26"/>
      <c r="K28" s="26"/>
    </row>
    <row r="29" spans="1:11" ht="12.75">
      <c r="A29" s="5" t="s">
        <v>73</v>
      </c>
      <c r="B29" s="44">
        <f>SUM(B24:B28)</f>
        <v>-23012</v>
      </c>
      <c r="C29" s="44">
        <f>SUM(C24:C28)</f>
        <v>-9652</v>
      </c>
      <c r="D29" s="45"/>
      <c r="E29" s="45"/>
      <c r="F29" s="45"/>
      <c r="G29" s="45"/>
      <c r="H29" s="45"/>
      <c r="I29" s="26"/>
      <c r="J29" s="26"/>
      <c r="K29" s="26"/>
    </row>
    <row r="30" spans="2:11" ht="12.75">
      <c r="B30" s="45"/>
      <c r="C30" s="45"/>
      <c r="D30" s="45"/>
      <c r="E30" s="45"/>
      <c r="F30" s="26"/>
      <c r="G30" s="26"/>
      <c r="H30" s="45"/>
      <c r="I30" s="26"/>
      <c r="J30" s="26"/>
      <c r="K30" s="26"/>
    </row>
    <row r="31" spans="1:11" ht="12.75">
      <c r="A31" s="5" t="s">
        <v>74</v>
      </c>
      <c r="B31" s="45">
        <f>+B13+B21+B29</f>
        <v>9568</v>
      </c>
      <c r="C31" s="45">
        <f>C13+C21+C29</f>
        <v>3386</v>
      </c>
      <c r="D31" s="45"/>
      <c r="E31" s="45"/>
      <c r="F31" s="45"/>
      <c r="G31" s="45"/>
      <c r="H31" s="45"/>
      <c r="I31" s="26"/>
      <c r="J31" s="26"/>
      <c r="K31" s="26"/>
    </row>
    <row r="32" spans="2:11" ht="12.75">
      <c r="B32" s="23"/>
      <c r="C32" s="23"/>
      <c r="D32" s="45"/>
      <c r="E32" s="45"/>
      <c r="F32" s="26"/>
      <c r="G32" s="26"/>
      <c r="H32" s="45"/>
      <c r="I32" s="26"/>
      <c r="J32" s="26"/>
      <c r="K32" s="26"/>
    </row>
    <row r="33" spans="1:11" ht="12.75">
      <c r="A33" s="5" t="s">
        <v>75</v>
      </c>
      <c r="B33" s="23">
        <v>44334</v>
      </c>
      <c r="C33" s="23">
        <v>38847</v>
      </c>
      <c r="D33" s="45"/>
      <c r="E33" s="45"/>
      <c r="F33" s="26"/>
      <c r="G33" s="26"/>
      <c r="H33" s="45"/>
      <c r="I33" s="26"/>
      <c r="J33" s="26"/>
      <c r="K33" s="26"/>
    </row>
    <row r="34" spans="2:11" ht="12.75">
      <c r="B34" s="23"/>
      <c r="C34" s="23"/>
      <c r="D34" s="45"/>
      <c r="E34" s="45"/>
      <c r="F34" s="26"/>
      <c r="G34" s="26"/>
      <c r="H34" s="45"/>
      <c r="I34" s="26"/>
      <c r="J34" s="26"/>
      <c r="K34" s="26"/>
    </row>
    <row r="35" spans="1:11" ht="13.5" thickBot="1">
      <c r="A35" s="5" t="s">
        <v>76</v>
      </c>
      <c r="B35" s="46">
        <f>SUM(B31:B34)</f>
        <v>53902</v>
      </c>
      <c r="C35" s="46">
        <f>SUM(C31:C34)</f>
        <v>42233</v>
      </c>
      <c r="D35" s="45"/>
      <c r="E35" s="45"/>
      <c r="F35" s="45"/>
      <c r="G35" s="45"/>
      <c r="H35" s="45"/>
      <c r="I35" s="26"/>
      <c r="J35" s="26"/>
      <c r="K35" s="26"/>
    </row>
    <row r="36" spans="3:4" ht="12.75">
      <c r="C36" s="21"/>
      <c r="D36" s="8"/>
    </row>
    <row r="39" ht="12.75">
      <c r="A39" s="5" t="s">
        <v>77</v>
      </c>
    </row>
    <row r="40" ht="12.75">
      <c r="A40" s="5" t="s">
        <v>78</v>
      </c>
    </row>
    <row r="42" spans="2:8" ht="12.75">
      <c r="B42" s="23"/>
      <c r="H42" s="45"/>
    </row>
  </sheetData>
  <printOptions/>
  <pageMargins left="0.75" right="0.75" top="1" bottom="1" header="0.5" footer="0.5"/>
  <pageSetup fitToHeight="1" fitToWidth="1" horizontalDpi="300" verticalDpi="300" orientation="portrait" paperSize="9" r:id="rId1"/>
  <headerFooter alignWithMargins="0">
    <oddFooter>&amp;L&amp;D&amp;F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Aluminium Company of Malaysia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alcheng</dc:creator>
  <cp:keywords/>
  <dc:description/>
  <cp:lastModifiedBy>cwong</cp:lastModifiedBy>
  <cp:lastPrinted>2004-11-25T01:50:03Z</cp:lastPrinted>
  <dcterms:created xsi:type="dcterms:W3CDTF">2003-08-25T01:30:24Z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