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1000" activeTab="0"/>
  </bookViews>
  <sheets>
    <sheet name="KLSE Income statements" sheetId="1" r:id="rId1"/>
    <sheet name="KLSE Balance Sheet" sheetId="2" r:id="rId2"/>
    <sheet name="KLSE-changes in equity" sheetId="3" r:id="rId3"/>
    <sheet name="KLSE cashflow" sheetId="4" r:id="rId4"/>
  </sheets>
  <externalReferences>
    <externalReference r:id="rId7"/>
  </externalReferences>
  <definedNames>
    <definedName name="_xlnm.Print_Area" localSheetId="1">'KLSE Balance Sheet'!$A$1:$E$49</definedName>
    <definedName name="_xlnm.Print_Area" localSheetId="3">'KLSE cashflow'!$A$1:$C$40</definedName>
    <definedName name="_xlnm.Print_Area" localSheetId="0">'KLSE Income statements'!$A$1:$G$41</definedName>
    <definedName name="_xlnm.Print_Area" localSheetId="2">'KLSE-changes in equity'!$A$1:$K$30</definedName>
    <definedName name="_xlnm.Print_Titles" localSheetId="0">'KLSE Income statements'!$A:$A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<sst xmlns="http://schemas.openxmlformats.org/spreadsheetml/2006/main" count="115" uniqueCount="88">
  <si>
    <t xml:space="preserve">ALUMINIUM COMPANY OF MALAYSIA BERHAD (3859-U) </t>
  </si>
  <si>
    <t>QUARTER</t>
  </si>
  <si>
    <t>RM'000</t>
  </si>
  <si>
    <t>Revenue</t>
  </si>
  <si>
    <t>-</t>
  </si>
  <si>
    <t>Condensed Consolidated Income Statements</t>
  </si>
  <si>
    <t xml:space="preserve">   Quarter ended 30 June</t>
  </si>
  <si>
    <t xml:space="preserve"> 6 months ended 30 June</t>
  </si>
  <si>
    <t>Note</t>
  </si>
  <si>
    <t>Expenses excluding finance cost and tax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</si>
  <si>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</si>
  <si>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</si>
  <si>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</si>
  <si>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</si>
  <si>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</si>
  <si>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</si>
  <si>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</si>
  <si>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</si>
  <si>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</si>
  <si>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</si>
  <si>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</si>
  <si>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Annual Financial Report for the year ended 31 December 2002 )</t>
  </si>
  <si>
    <t>Condensed Consolidated Balance Sheet</t>
  </si>
  <si>
    <t>AS AT</t>
  </si>
  <si>
    <t>END OF CURRENT</t>
  </si>
  <si>
    <t>PRECEDING FINANCIAL</t>
  </si>
  <si>
    <t>PRECEEDING FINANCIAL</t>
  </si>
  <si>
    <t>YEAR END</t>
  </si>
  <si>
    <t>Non current assets</t>
  </si>
  <si>
    <t>Property, plant and equipment</t>
  </si>
  <si>
    <t>Intangible asset</t>
  </si>
  <si>
    <t>Current assets</t>
  </si>
  <si>
    <t>Inventories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</si>
  <si>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</si>
  <si>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</si>
  <si>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</si>
  <si>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</si>
  <si>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</si>
  <si>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</si>
  <si>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</si>
  <si>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</si>
  <si>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</si>
  <si>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</si>
  <si>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</si>
  <si>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</si>
  <si>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</si>
  <si>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</si>
  <si>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(The Condensed Consolidated Balance Sheet  should be read in conjunction with the</t>
  </si>
  <si>
    <t>Condensed Consolidated Statement of Changes In Equity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</si>
  <si>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</si>
  <si>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</si>
  <si>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</si>
  <si>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</si>
  <si>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</si>
  <si>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</si>
  <si>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</si>
  <si>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</si>
  <si>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</si>
  <si>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</si>
  <si>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</si>
  <si>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>Balance as at 1 January  2003</t>
  </si>
  <si>
    <t>- as previously reported</t>
  </si>
  <si>
    <t>- as prior year adjustment on adoption of MASB 25</t>
  </si>
  <si>
    <t>- as restated</t>
  </si>
  <si>
    <t>Net profit  for the 6-month period</t>
  </si>
  <si>
    <t>Dividends</t>
  </si>
  <si>
    <t>Share buyback-treasury shares</t>
  </si>
  <si>
    <t>Balance as at 30 June  2003</t>
  </si>
  <si>
    <t>(The Condensed Consolidated Statements of Changes in Equity  should be read in conjunction with the</t>
  </si>
  <si>
    <t>Condensed Consolidated Cash Flow Statements</t>
  </si>
  <si>
    <t>Operating activities</t>
  </si>
  <si>
    <t>Cash from operations</t>
  </si>
  <si>
    <t>Interest paid</t>
  </si>
  <si>
    <t>Interest received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</si>
  <si>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</si>
  <si>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</si>
  <si>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</si>
  <si>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</si>
  <si>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</si>
  <si>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Net cash flow from investing activities</t>
  </si>
  <si>
    <t>Financing activities</t>
  </si>
  <si>
    <t>Payment of ordinary dividends</t>
  </si>
  <si>
    <t>Share buy back</t>
  </si>
  <si>
    <t>Net cash outflow from financing activities</t>
  </si>
  <si>
    <t>Changes in Cash &amp; Cash Equivalents</t>
  </si>
  <si>
    <t>Cash &amp; Cash Equivalents at beginning of year</t>
  </si>
  <si>
    <t>Cash &amp; Cash Equivalents at end of period</t>
  </si>
  <si>
    <t>(The Condensed Consolidated Cash Flow Statement  should be read in conjunction with the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</si>
</sst>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-* #,##0.00_-;\-* #,##0.00_-;_-* &quot;-&quot;??_-;_-@_-"/>
    <numFmt numFmtId="172" formatCode="_-&quot;RM&quot;* #,##0.00_-;\-&quot;RM&quot;* #,##0.00_-;_-&quot;RM&quot;* &quot;-&quot;??_-;_-@_-"/>
    <numFmt numFmtId="173" formatCode="0.0"/>
    <numFmt numFmtId="174" formatCode="0.000"/>
    <numFmt numFmtId="175" formatCode="0.0000"/>
    <numFmt numFmtId="176" formatCode="_(* #,##0.0000_);_(* \(#,##0.0000\);_(* &quot;-&quot;??_);_(@_)"/>
    <numFmt numFmtId="177" formatCode="#,##0.0"/>
    <numFmt numFmtId="178" formatCode="_(* #,##0.0_);_(* \(#,##0.0\);_(* &quot;-&quot;??_);_(@_)"/>
    <numFmt numFmtId="179" formatCode="#,##0.0_);\(#,##0.0\)"/>
    <numFmt numFmtId="180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" fillId="0" borderId="12" xfId="0" applyNumberFormat="1" applyFont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9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5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" fontId="1" fillId="0" borderId="0" xfId="0" applyNumberFormat="1" applyFont="1" applyFill="1" applyAlignment="1">
      <alignment horizontal="center"/>
    </xf>
    <xf numFmtId="37" fontId="1" fillId="0" borderId="1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80" fontId="1" fillId="0" borderId="0" xfId="22" applyNumberFormat="1" applyFont="1" applyFill="1" applyBorder="1" applyAlignment="1">
      <alignment/>
    </xf>
    <xf numFmtId="3" fontId="1" fillId="0" borderId="0" xfId="22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Currency_misc-anac" xfId="20"/>
    <cellStyle name="Normal_Audit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s\patrick\2003%20yr%20end%20account%20&amp;%20taxation\cons0306-June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 key infor"/>
      <sheetName val="KLSE Income statements"/>
      <sheetName val="KLSE Balance Sheet"/>
      <sheetName val="KLSE-changes in equity"/>
      <sheetName val="KLSE cashflow"/>
      <sheetName val="EPS"/>
      <sheetName val="TAX"/>
      <sheetName val="shipment"/>
      <sheetName val="consoBS"/>
      <sheetName val="conP&amp;L"/>
      <sheetName val="otherRev&amp;income&amp;FinanceCost"/>
      <sheetName val="CashFlow workings"/>
      <sheetName val="alcom-DefAsset&amp;liab"/>
      <sheetName val="aesb-defAsset&amp;liab"/>
      <sheetName val="ansc-defAsset&amp;liab"/>
      <sheetName val="FA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8">
      <selection activeCell="A26" sqref="A26"/>
    </sheetView>
  </sheetViews>
  <sheetFormatPr defaultColWidth="9.140625" defaultRowHeight="12.75"/>
  <cols>
    <col min="1" max="1" width="43.57421875" style="5" customWidth="1"/>
    <col min="2" max="2" width="6.8515625" style="5" customWidth="1"/>
    <col min="3" max="3" width="11.7109375" style="5" customWidth="1"/>
    <col min="4" max="4" width="14.28125" style="5" customWidth="1"/>
    <col min="5" max="5" width="12.7109375" style="5" customWidth="1"/>
    <col min="6" max="6" width="13.00390625" style="5" customWidth="1"/>
    <col min="7" max="7" width="4.00390625" style="5" customWidth="1"/>
    <col min="8" max="8" width="7.8515625" style="49" bestFit="1" customWidth="1"/>
    <col min="9" max="9" width="8.421875" style="49" customWidth="1"/>
    <col min="10" max="10" width="9.8515625" style="49" customWidth="1"/>
    <col min="11" max="13" width="9.7109375" style="49" customWidth="1"/>
    <col min="14" max="14" width="3.7109375" style="49" customWidth="1"/>
    <col min="15" max="15" width="10.421875" style="49" customWidth="1"/>
    <col min="16" max="16" width="4.57421875" style="49" customWidth="1"/>
    <col min="17" max="19" width="10.421875" style="49" customWidth="1"/>
    <col min="20" max="20" width="10.28125" style="49" customWidth="1"/>
    <col min="21" max="21" width="8.00390625" style="49" customWidth="1"/>
    <col min="22" max="22" width="3.00390625" style="49" customWidth="1"/>
    <col min="23" max="23" width="8.57421875" style="49" customWidth="1"/>
    <col min="24" max="24" width="9.00390625" style="49" customWidth="1"/>
    <col min="25" max="25" width="7.421875" style="49" customWidth="1"/>
    <col min="26" max="26" width="10.28125" style="49" customWidth="1"/>
    <col min="27" max="28" width="6.7109375" style="49" customWidth="1"/>
    <col min="29" max="16384" width="6.7109375" style="5" customWidth="1"/>
  </cols>
  <sheetData>
    <row r="1" spans="1:2" ht="12.75">
      <c r="A1" s="4" t="s">
        <v>0</v>
      </c>
      <c r="B1" s="4"/>
    </row>
    <row r="2" spans="1:15" ht="12.75">
      <c r="A2" s="5" t="s">
        <v>5</v>
      </c>
      <c r="H2" s="10"/>
      <c r="I2" s="10"/>
      <c r="J2" s="10"/>
      <c r="K2" s="10"/>
      <c r="L2" s="10"/>
      <c r="M2" s="10"/>
      <c r="N2" s="10"/>
      <c r="O2" s="10"/>
    </row>
    <row r="3" spans="8:15" ht="12.75">
      <c r="H3" s="10"/>
      <c r="I3" s="10"/>
      <c r="J3" s="10"/>
      <c r="K3" s="10"/>
      <c r="L3" s="10"/>
      <c r="M3" s="10"/>
      <c r="N3" s="10"/>
      <c r="O3" s="10"/>
    </row>
    <row r="4" spans="8:15" ht="13.5" thickBot="1">
      <c r="H4" s="10"/>
      <c r="I4" s="10"/>
      <c r="J4" s="10"/>
      <c r="K4" s="10"/>
      <c r="L4" s="10"/>
      <c r="M4" s="10"/>
      <c r="N4" s="10"/>
      <c r="O4" s="10"/>
    </row>
    <row r="5" spans="3:20" ht="13.5" thickBot="1">
      <c r="C5" s="6" t="s">
        <v>6</v>
      </c>
      <c r="D5" s="7"/>
      <c r="E5" s="8" t="s">
        <v>7</v>
      </c>
      <c r="F5" s="9"/>
      <c r="H5" s="10"/>
      <c r="I5" s="10"/>
      <c r="J5" s="10"/>
      <c r="K5" s="10"/>
      <c r="L5" s="10"/>
      <c r="M5" s="10"/>
      <c r="N5" s="10"/>
      <c r="O5" s="10"/>
      <c r="T5" s="10"/>
    </row>
    <row r="6" spans="3:20" ht="12.75">
      <c r="C6" s="11">
        <v>2003</v>
      </c>
      <c r="D6" s="12">
        <v>2002</v>
      </c>
      <c r="E6" s="13">
        <v>2003</v>
      </c>
      <c r="F6" s="14">
        <v>2002</v>
      </c>
      <c r="H6" s="56"/>
      <c r="I6" s="10"/>
      <c r="J6" s="56"/>
      <c r="K6" s="10"/>
      <c r="L6" s="10"/>
      <c r="M6" s="10"/>
      <c r="N6" s="10"/>
      <c r="O6" s="16"/>
      <c r="P6" s="13"/>
      <c r="Q6" s="13"/>
      <c r="R6" s="13"/>
      <c r="S6" s="13"/>
      <c r="T6" s="16"/>
    </row>
    <row r="7" spans="2:26" ht="13.5" thickBot="1">
      <c r="B7" s="5" t="s">
        <v>8</v>
      </c>
      <c r="C7" s="17" t="s">
        <v>2</v>
      </c>
      <c r="D7" s="18" t="s">
        <v>2</v>
      </c>
      <c r="E7" s="19" t="s">
        <v>2</v>
      </c>
      <c r="F7" s="20" t="s">
        <v>2</v>
      </c>
      <c r="H7" s="10"/>
      <c r="I7" s="10"/>
      <c r="J7" s="10"/>
      <c r="K7" s="10"/>
      <c r="L7" s="10"/>
      <c r="M7" s="10"/>
      <c r="N7" s="1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3:26" ht="12.75">
      <c r="C8" s="23"/>
      <c r="D8" s="23"/>
      <c r="E8" s="23"/>
      <c r="F8" s="22"/>
      <c r="H8" s="10"/>
      <c r="I8" s="57"/>
      <c r="J8" s="10"/>
      <c r="K8" s="57"/>
      <c r="L8" s="57"/>
      <c r="M8" s="57"/>
      <c r="N8" s="57"/>
      <c r="O8" s="10"/>
      <c r="Z8" s="29"/>
    </row>
    <row r="9" spans="1:26" ht="12.75">
      <c r="A9" s="5" t="s">
        <v>3</v>
      </c>
      <c r="C9" s="22">
        <v>71437</v>
      </c>
      <c r="D9" s="22">
        <v>79111</v>
      </c>
      <c r="E9" s="22">
        <v>137870</v>
      </c>
      <c r="F9" s="22">
        <v>136548</v>
      </c>
      <c r="H9" s="58"/>
      <c r="I9" s="59"/>
      <c r="J9" s="58"/>
      <c r="K9" s="59"/>
      <c r="L9" s="60"/>
      <c r="M9" s="59"/>
      <c r="N9" s="59"/>
      <c r="O9" s="10"/>
      <c r="T9" s="29"/>
      <c r="Z9" s="29"/>
    </row>
    <row r="10" spans="4:20" ht="12.75">
      <c r="D10" s="22"/>
      <c r="E10" s="22"/>
      <c r="F10" s="22"/>
      <c r="H10" s="10"/>
      <c r="I10" s="57"/>
      <c r="J10" s="10"/>
      <c r="K10" s="57"/>
      <c r="L10" s="57"/>
      <c r="M10" s="57"/>
      <c r="N10" s="57"/>
      <c r="O10" s="10"/>
      <c r="T10" s="29"/>
    </row>
    <row r="11" spans="1:26" ht="12.75">
      <c r="A11" s="23" t="s">
        <v>9</v>
      </c>
      <c r="B11" s="24"/>
      <c r="C11" s="22">
        <v>-68152</v>
      </c>
      <c r="D11" s="22">
        <v>-73958</v>
      </c>
      <c r="E11" s="25">
        <v>-132446</v>
      </c>
      <c r="F11" s="22">
        <v>-131194</v>
      </c>
      <c r="H11" s="58"/>
      <c r="I11" s="59"/>
      <c r="J11" s="58"/>
      <c r="K11" s="59"/>
      <c r="L11" s="60"/>
      <c r="M11" s="59"/>
      <c r="N11" s="59"/>
      <c r="O11" s="10"/>
      <c r="T11" s="52"/>
      <c r="Z11" s="29"/>
    </row>
    <row r="12" spans="1:26" ht="12.75">
      <c r="A12" s="23"/>
      <c r="B12" s="23"/>
      <c r="C12" s="22"/>
      <c r="D12" s="22"/>
      <c r="E12" s="25"/>
      <c r="F12" s="22"/>
      <c r="H12" s="10"/>
      <c r="I12" s="57"/>
      <c r="J12" s="10"/>
      <c r="K12" s="57"/>
      <c r="L12" s="57"/>
      <c r="M12" s="57"/>
      <c r="N12" s="57"/>
      <c r="O12" s="10"/>
      <c r="T12" s="52"/>
      <c r="Z12" s="29"/>
    </row>
    <row r="13" spans="1:26" ht="12.75">
      <c r="A13" s="23" t="s">
        <v>10</v>
      </c>
      <c r="B13" s="23"/>
      <c r="C13" s="26">
        <v>250</v>
      </c>
      <c r="D13" s="26">
        <v>6756</v>
      </c>
      <c r="E13" s="27">
        <v>1086</v>
      </c>
      <c r="F13" s="26">
        <v>6928</v>
      </c>
      <c r="H13" s="58"/>
      <c r="I13" s="59"/>
      <c r="J13" s="58"/>
      <c r="K13" s="59"/>
      <c r="L13" s="60"/>
      <c r="M13" s="59"/>
      <c r="N13" s="59"/>
      <c r="O13" s="10"/>
      <c r="T13" s="52"/>
      <c r="Z13" s="29"/>
    </row>
    <row r="14" spans="1:26" ht="12.75">
      <c r="A14" s="23"/>
      <c r="B14" s="23"/>
      <c r="C14" s="25"/>
      <c r="D14" s="22"/>
      <c r="E14" s="25"/>
      <c r="F14" s="25"/>
      <c r="H14" s="10"/>
      <c r="I14" s="57"/>
      <c r="J14" s="10"/>
      <c r="K14" s="57"/>
      <c r="L14" s="57"/>
      <c r="M14" s="57"/>
      <c r="N14" s="57"/>
      <c r="O14" s="10"/>
      <c r="T14" s="52"/>
      <c r="Z14" s="29"/>
    </row>
    <row r="15" spans="1:26" ht="12.75">
      <c r="A15" s="23" t="s">
        <v>11</v>
      </c>
      <c r="B15" s="23"/>
      <c r="C15" s="25">
        <f>SUM(C9:C13)</f>
        <v>3535</v>
      </c>
      <c r="D15" s="25">
        <f>SUM(D9:D13)</f>
        <v>11909</v>
      </c>
      <c r="E15" s="25">
        <f>SUM(E9:E13)</f>
        <v>6510</v>
      </c>
      <c r="F15" s="25">
        <f>SUM(F9:F13)</f>
        <v>12282</v>
      </c>
      <c r="H15" s="58"/>
      <c r="I15" s="59"/>
      <c r="J15" s="58"/>
      <c r="K15" s="59"/>
      <c r="L15" s="60"/>
      <c r="M15" s="59"/>
      <c r="N15" s="59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29"/>
    </row>
    <row r="16" spans="3:26" ht="12.75">
      <c r="C16" s="22"/>
      <c r="D16" s="22"/>
      <c r="E16" s="22"/>
      <c r="F16" s="22"/>
      <c r="H16" s="10"/>
      <c r="I16" s="57"/>
      <c r="J16" s="10"/>
      <c r="K16" s="57"/>
      <c r="L16" s="57"/>
      <c r="M16" s="57"/>
      <c r="N16" s="57"/>
      <c r="O16" s="10"/>
      <c r="T16" s="29"/>
      <c r="Z16" s="29"/>
    </row>
    <row r="17" spans="1:26" ht="12.75">
      <c r="A17" s="5" t="s">
        <v>12</v>
      </c>
      <c r="C17" s="22">
        <v>-142</v>
      </c>
      <c r="D17" s="22">
        <v>-124</v>
      </c>
      <c r="E17" s="29">
        <v>-260</v>
      </c>
      <c r="F17" s="22">
        <v>-222</v>
      </c>
      <c r="H17" s="58"/>
      <c r="I17" s="59"/>
      <c r="J17" s="58"/>
      <c r="K17" s="59"/>
      <c r="L17" s="60"/>
      <c r="M17" s="59"/>
      <c r="N17" s="59"/>
      <c r="O17" s="10"/>
      <c r="T17" s="29"/>
      <c r="Z17" s="29"/>
    </row>
    <row r="18" spans="3:26" ht="12.75">
      <c r="C18" s="22"/>
      <c r="D18" s="22"/>
      <c r="E18" s="22"/>
      <c r="F18" s="22"/>
      <c r="H18" s="10"/>
      <c r="I18" s="57"/>
      <c r="J18" s="10"/>
      <c r="K18" s="57"/>
      <c r="L18" s="57"/>
      <c r="M18" s="57"/>
      <c r="N18" s="57"/>
      <c r="O18" s="10"/>
      <c r="T18" s="29"/>
      <c r="Z18" s="29"/>
    </row>
    <row r="19" spans="3:26" ht="12.75">
      <c r="C19" s="22"/>
      <c r="E19" s="22"/>
      <c r="F19" s="22"/>
      <c r="H19" s="10"/>
      <c r="I19" s="57"/>
      <c r="J19" s="10"/>
      <c r="K19" s="57"/>
      <c r="L19" s="57"/>
      <c r="M19" s="57"/>
      <c r="N19" s="57"/>
      <c r="O19" s="10"/>
      <c r="T19" s="29"/>
      <c r="Z19" s="29"/>
    </row>
    <row r="20" spans="3:26" ht="12.75">
      <c r="C20" s="26"/>
      <c r="D20" s="28"/>
      <c r="E20" s="26"/>
      <c r="F20" s="26"/>
      <c r="H20" s="10"/>
      <c r="I20" s="57"/>
      <c r="J20" s="10"/>
      <c r="K20" s="57"/>
      <c r="L20" s="57"/>
      <c r="M20" s="57"/>
      <c r="N20" s="57"/>
      <c r="O20" s="10"/>
      <c r="T20" s="29"/>
      <c r="Z20" s="29"/>
    </row>
    <row r="21" spans="3:26" ht="12.75">
      <c r="C21" s="22"/>
      <c r="D21" s="22"/>
      <c r="E21" s="22"/>
      <c r="F21" s="22"/>
      <c r="H21" s="10"/>
      <c r="I21" s="57"/>
      <c r="J21" s="10"/>
      <c r="K21" s="57"/>
      <c r="L21" s="57"/>
      <c r="M21" s="57"/>
      <c r="N21" s="57"/>
      <c r="O21" s="10"/>
      <c r="T21" s="29"/>
      <c r="U21" s="29"/>
      <c r="V21" s="29"/>
      <c r="W21" s="29"/>
      <c r="X21" s="29"/>
      <c r="Y21" s="29"/>
      <c r="Z21" s="29"/>
    </row>
    <row r="22" spans="1:26" ht="12.75">
      <c r="A22" s="5" t="s">
        <v>13</v>
      </c>
      <c r="C22" s="22">
        <f>SUM(C15:C20)</f>
        <v>3393</v>
      </c>
      <c r="D22" s="22">
        <f>SUM(D15:D20)</f>
        <v>11785</v>
      </c>
      <c r="E22" s="22">
        <f>SUM(E15:E20)</f>
        <v>6250</v>
      </c>
      <c r="F22" s="22">
        <f>SUM(F15:F20)</f>
        <v>12060</v>
      </c>
      <c r="H22" s="58"/>
      <c r="I22" s="59"/>
      <c r="J22" s="58"/>
      <c r="K22" s="59"/>
      <c r="L22" s="60"/>
      <c r="M22" s="59"/>
      <c r="N22" s="59"/>
      <c r="O22" s="52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3:26" ht="12.75">
      <c r="C23" s="22"/>
      <c r="D23" s="22"/>
      <c r="E23" s="22"/>
      <c r="F23" s="22"/>
      <c r="H23" s="10"/>
      <c r="I23" s="57"/>
      <c r="J23" s="10"/>
      <c r="K23" s="57"/>
      <c r="L23" s="57"/>
      <c r="M23" s="57"/>
      <c r="N23" s="57"/>
      <c r="O23" s="10"/>
      <c r="T23" s="29"/>
      <c r="U23" s="29"/>
      <c r="V23" s="29"/>
      <c r="W23" s="29"/>
      <c r="X23" s="29"/>
      <c r="Y23" s="29"/>
      <c r="Z23" s="29"/>
    </row>
    <row r="24" spans="1:26" ht="12.75">
      <c r="A24" s="5" t="s">
        <v>14</v>
      </c>
      <c r="B24" s="15">
        <v>17</v>
      </c>
      <c r="C24" s="22">
        <v>-873</v>
      </c>
      <c r="D24" s="22">
        <v>-615</v>
      </c>
      <c r="E24" s="22">
        <v>-1476</v>
      </c>
      <c r="F24" s="22">
        <v>-1227</v>
      </c>
      <c r="H24" s="10"/>
      <c r="I24" s="57"/>
      <c r="J24" s="10"/>
      <c r="K24" s="57"/>
      <c r="L24" s="57"/>
      <c r="M24" s="57"/>
      <c r="N24" s="57"/>
      <c r="O24" s="10"/>
      <c r="T24" s="29"/>
      <c r="U24" s="29"/>
      <c r="V24" s="29"/>
      <c r="W24" s="29"/>
      <c r="X24" s="29"/>
      <c r="Y24" s="29"/>
      <c r="Z24" s="29"/>
    </row>
    <row r="25" spans="3:26" ht="12.75">
      <c r="C25" s="26"/>
      <c r="D25" s="26"/>
      <c r="E25" s="26"/>
      <c r="F25" s="26"/>
      <c r="H25" s="10"/>
      <c r="I25" s="57"/>
      <c r="J25" s="10"/>
      <c r="K25" s="57"/>
      <c r="L25" s="57"/>
      <c r="M25" s="57"/>
      <c r="N25" s="57"/>
      <c r="O25" s="52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3:26" ht="12.75">
      <c r="C26" s="22"/>
      <c r="D26" s="22"/>
      <c r="E26" s="22"/>
      <c r="F26" s="22"/>
      <c r="H26" s="10"/>
      <c r="I26" s="57"/>
      <c r="J26" s="10"/>
      <c r="K26" s="57"/>
      <c r="L26" s="57"/>
      <c r="M26" s="57"/>
      <c r="N26" s="57"/>
      <c r="O26" s="52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>
      <c r="A27" s="5" t="s">
        <v>15</v>
      </c>
      <c r="C27" s="22">
        <f>SUM(C22:C25)</f>
        <v>2520</v>
      </c>
      <c r="D27" s="22">
        <f>SUM(D22:D25)</f>
        <v>11170</v>
      </c>
      <c r="E27" s="22">
        <f>SUM(E22:E25)</f>
        <v>4774</v>
      </c>
      <c r="F27" s="22">
        <f>SUM(F22:F25)</f>
        <v>10833</v>
      </c>
      <c r="H27" s="58"/>
      <c r="I27" s="59"/>
      <c r="J27" s="58"/>
      <c r="K27" s="59"/>
      <c r="L27" s="60"/>
      <c r="M27" s="59"/>
      <c r="N27" s="59"/>
      <c r="O27" s="52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3:26" ht="12.75">
      <c r="C28" s="22"/>
      <c r="D28" s="22"/>
      <c r="E28" s="22"/>
      <c r="F28" s="22"/>
      <c r="H28" s="10"/>
      <c r="I28" s="57"/>
      <c r="J28" s="10"/>
      <c r="K28" s="57"/>
      <c r="L28" s="57"/>
      <c r="M28" s="57"/>
      <c r="N28" s="57"/>
      <c r="O28" s="10"/>
      <c r="T28" s="29"/>
      <c r="U28" s="29"/>
      <c r="V28" s="29"/>
      <c r="W28" s="29"/>
      <c r="X28" s="29"/>
      <c r="Y28" s="29"/>
      <c r="Z28" s="29"/>
    </row>
    <row r="29" spans="1:26" ht="12.75">
      <c r="A29" s="5" t="s">
        <v>16</v>
      </c>
      <c r="C29" s="22">
        <v>-455</v>
      </c>
      <c r="D29" s="22">
        <v>-1267</v>
      </c>
      <c r="E29" s="22">
        <v>-984</v>
      </c>
      <c r="F29" s="22">
        <v>-1689</v>
      </c>
      <c r="H29" s="10"/>
      <c r="I29" s="57"/>
      <c r="J29" s="10"/>
      <c r="K29" s="57"/>
      <c r="L29" s="57"/>
      <c r="M29" s="57"/>
      <c r="N29" s="57"/>
      <c r="O29" s="10"/>
      <c r="T29" s="29"/>
      <c r="U29" s="29"/>
      <c r="V29" s="29"/>
      <c r="W29" s="29"/>
      <c r="X29" s="29"/>
      <c r="Y29" s="29"/>
      <c r="Z29" s="29"/>
    </row>
    <row r="30" spans="3:26" ht="12.75">
      <c r="C30" s="26"/>
      <c r="D30" s="26"/>
      <c r="E30" s="26"/>
      <c r="F30" s="26"/>
      <c r="H30" s="10"/>
      <c r="I30" s="57"/>
      <c r="J30" s="10"/>
      <c r="K30" s="57"/>
      <c r="L30" s="57"/>
      <c r="M30" s="57"/>
      <c r="N30" s="57"/>
      <c r="O30" s="52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3:26" ht="12.75">
      <c r="C31" s="22"/>
      <c r="D31" s="22"/>
      <c r="E31" s="22"/>
      <c r="F31" s="22"/>
      <c r="H31" s="10"/>
      <c r="I31" s="57"/>
      <c r="J31" s="10"/>
      <c r="K31" s="57"/>
      <c r="L31" s="57"/>
      <c r="M31" s="57"/>
      <c r="N31" s="57"/>
      <c r="O31" s="52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>
      <c r="A32" s="5" t="s">
        <v>17</v>
      </c>
      <c r="C32" s="22">
        <f>SUM(C27:C29)</f>
        <v>2065</v>
      </c>
      <c r="D32" s="22">
        <f>SUM(D27:D29)</f>
        <v>9903</v>
      </c>
      <c r="E32" s="22">
        <f>SUM(E27:E29)</f>
        <v>3790</v>
      </c>
      <c r="F32" s="22">
        <f>SUM(F27:F29)</f>
        <v>9144</v>
      </c>
      <c r="H32" s="58"/>
      <c r="I32" s="59"/>
      <c r="J32" s="58"/>
      <c r="K32" s="59"/>
      <c r="L32" s="60"/>
      <c r="M32" s="59"/>
      <c r="N32" s="59"/>
      <c r="O32" s="52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3:26" ht="13.5" thickBot="1">
      <c r="C33" s="30"/>
      <c r="D33" s="30"/>
      <c r="E33" s="30"/>
      <c r="F33" s="30"/>
      <c r="H33" s="10"/>
      <c r="I33" s="57"/>
      <c r="J33" s="10"/>
      <c r="K33" s="57"/>
      <c r="L33" s="57"/>
      <c r="M33" s="57"/>
      <c r="N33" s="57"/>
      <c r="O33" s="52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3:25" ht="12.75">
      <c r="C34" s="22"/>
      <c r="D34" s="22"/>
      <c r="E34" s="22"/>
      <c r="F34" s="22"/>
      <c r="H34" s="10"/>
      <c r="I34" s="57"/>
      <c r="J34" s="10"/>
      <c r="K34" s="57"/>
      <c r="L34" s="57"/>
      <c r="M34" s="57"/>
      <c r="N34" s="57"/>
      <c r="O34" s="52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6" ht="12.75">
      <c r="A35" s="5" t="s">
        <v>18</v>
      </c>
      <c r="B35" s="15">
        <v>25</v>
      </c>
      <c r="C35" s="31">
        <v>1.5641666493901367</v>
      </c>
      <c r="D35" s="31">
        <v>7.5</v>
      </c>
      <c r="E35" s="31">
        <v>2.8700485556935007</v>
      </c>
      <c r="F35" s="31">
        <v>6.92</v>
      </c>
      <c r="H35" s="10"/>
      <c r="I35" s="57"/>
      <c r="J35" s="10"/>
      <c r="K35" s="10"/>
      <c r="L35" s="10"/>
      <c r="M35" s="10"/>
      <c r="N35" s="10"/>
      <c r="O35" s="61"/>
      <c r="P35" s="54"/>
      <c r="Q35" s="54"/>
      <c r="R35" s="54"/>
      <c r="S35" s="54"/>
      <c r="T35" s="55"/>
      <c r="U35" s="55"/>
      <c r="V35" s="55"/>
      <c r="W35" s="55"/>
      <c r="X35" s="55"/>
      <c r="Y35" s="55"/>
      <c r="Z35" s="55"/>
    </row>
    <row r="36" spans="3:26" ht="12.75">
      <c r="C36" s="31"/>
      <c r="D36" s="22"/>
      <c r="E36" s="22"/>
      <c r="F36" s="22"/>
      <c r="H36" s="10"/>
      <c r="I36" s="57"/>
      <c r="J36" s="10"/>
      <c r="K36" s="10"/>
      <c r="L36" s="10"/>
      <c r="M36" s="10"/>
      <c r="N36" s="10"/>
      <c r="O36" s="10"/>
      <c r="T36" s="55"/>
      <c r="U36" s="55"/>
      <c r="V36" s="55"/>
      <c r="W36" s="55"/>
      <c r="X36" s="55"/>
      <c r="Y36" s="55"/>
      <c r="Z36" s="55"/>
    </row>
    <row r="37" spans="1:26" ht="12.75">
      <c r="A37" s="5" t="s">
        <v>19</v>
      </c>
      <c r="B37" s="15">
        <v>25</v>
      </c>
      <c r="C37" s="31">
        <v>1.56</v>
      </c>
      <c r="D37" s="33">
        <v>7.47</v>
      </c>
      <c r="E37" s="31">
        <v>2.87</v>
      </c>
      <c r="F37" s="33">
        <v>6.91</v>
      </c>
      <c r="H37" s="10"/>
      <c r="I37" s="10"/>
      <c r="J37" s="10"/>
      <c r="K37" s="10"/>
      <c r="L37" s="10"/>
      <c r="M37" s="10"/>
      <c r="N37" s="10"/>
      <c r="O37" s="10"/>
      <c r="T37" s="55"/>
      <c r="U37" s="55"/>
      <c r="V37" s="55"/>
      <c r="W37" s="55"/>
      <c r="X37" s="55"/>
      <c r="Y37" s="55"/>
      <c r="Z37" s="55"/>
    </row>
    <row r="38" spans="8:26" ht="12.75">
      <c r="H38" s="10"/>
      <c r="I38" s="10"/>
      <c r="J38" s="10"/>
      <c r="K38" s="10"/>
      <c r="L38" s="10"/>
      <c r="M38" s="10"/>
      <c r="N38" s="10"/>
      <c r="O38" s="10"/>
      <c r="T38" s="55"/>
      <c r="U38" s="55"/>
      <c r="V38" s="55"/>
      <c r="W38" s="55"/>
      <c r="X38" s="55"/>
      <c r="Y38" s="55"/>
      <c r="Z38" s="55"/>
    </row>
    <row r="39" spans="8:15" ht="12.75"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5" t="s">
        <v>20</v>
      </c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5" t="s">
        <v>21</v>
      </c>
      <c r="H41" s="10"/>
      <c r="I41" s="10"/>
      <c r="J41" s="10"/>
      <c r="K41" s="10"/>
      <c r="L41" s="10"/>
      <c r="M41" s="10"/>
      <c r="N41" s="10"/>
      <c r="O41" s="10"/>
    </row>
    <row r="42" spans="8:15" ht="12.75">
      <c r="H42" s="10"/>
      <c r="I42" s="10"/>
      <c r="J42" s="10"/>
      <c r="K42" s="10"/>
      <c r="L42" s="10"/>
      <c r="M42" s="10"/>
      <c r="N42" s="10"/>
      <c r="O42" s="10"/>
    </row>
    <row r="43" spans="8:15" ht="12.75">
      <c r="H43" s="10"/>
      <c r="I43" s="10"/>
      <c r="J43" s="10"/>
      <c r="K43" s="10"/>
      <c r="L43" s="10"/>
      <c r="M43" s="10"/>
      <c r="N43" s="10"/>
      <c r="O43" s="10"/>
    </row>
    <row r="44" spans="8:15" ht="12.75">
      <c r="H44" s="10"/>
      <c r="I44" s="10"/>
      <c r="J44" s="10"/>
      <c r="K44" s="10"/>
      <c r="L44" s="10"/>
      <c r="M44" s="10"/>
      <c r="N44" s="10"/>
      <c r="O44" s="10"/>
    </row>
    <row r="45" spans="8:15" ht="12.75">
      <c r="H45" s="10"/>
      <c r="I45" s="10"/>
      <c r="J45" s="10"/>
      <c r="K45" s="10"/>
      <c r="L45" s="10"/>
      <c r="M45" s="10"/>
      <c r="N45" s="10"/>
      <c r="O45" s="10"/>
    </row>
    <row r="46" spans="8:15" ht="12.75">
      <c r="H46" s="10"/>
      <c r="I46" s="10"/>
      <c r="J46" s="10"/>
      <c r="K46" s="10"/>
      <c r="L46" s="10"/>
      <c r="M46" s="10"/>
      <c r="N46" s="10"/>
      <c r="O46" s="10"/>
    </row>
    <row r="47" spans="8:15" ht="12.75">
      <c r="H47" s="10"/>
      <c r="I47" s="10"/>
      <c r="J47" s="10"/>
      <c r="K47" s="10"/>
      <c r="L47" s="10"/>
      <c r="M47" s="10"/>
      <c r="N47" s="10"/>
      <c r="O47" s="10"/>
    </row>
    <row r="48" spans="8:15" ht="12.75">
      <c r="H48" s="10"/>
      <c r="I48" s="10"/>
      <c r="J48" s="10"/>
      <c r="K48" s="10"/>
      <c r="L48" s="10"/>
      <c r="M48" s="10"/>
      <c r="N48" s="10"/>
      <c r="O48" s="10"/>
    </row>
    <row r="49" spans="8:15" ht="12.75">
      <c r="H49" s="10"/>
      <c r="I49" s="10"/>
      <c r="J49" s="10"/>
      <c r="K49" s="10"/>
      <c r="L49" s="10"/>
      <c r="M49" s="10"/>
      <c r="N49" s="10"/>
      <c r="O49" s="10"/>
    </row>
    <row r="50" spans="8:15" ht="12.75">
      <c r="H50" s="10"/>
      <c r="I50" s="10"/>
      <c r="J50" s="10"/>
      <c r="K50" s="10"/>
      <c r="L50" s="10"/>
      <c r="M50" s="10"/>
      <c r="N50" s="10"/>
      <c r="O50" s="10"/>
    </row>
    <row r="51" spans="8:15" ht="12.75">
      <c r="H51" s="10"/>
      <c r="I51" s="10"/>
      <c r="J51" s="10"/>
      <c r="K51" s="10"/>
      <c r="L51" s="10"/>
      <c r="M51" s="10"/>
      <c r="N51" s="10"/>
      <c r="O51" s="10"/>
    </row>
    <row r="52" spans="8:15" ht="12.75">
      <c r="H52" s="10"/>
      <c r="I52" s="10"/>
      <c r="J52" s="10"/>
      <c r="K52" s="10"/>
      <c r="L52" s="10"/>
      <c r="M52" s="10"/>
      <c r="N52" s="10"/>
      <c r="O52" s="10"/>
    </row>
    <row r="53" spans="8:15" ht="12.75">
      <c r="H53" s="10"/>
      <c r="I53" s="10"/>
      <c r="J53" s="10"/>
      <c r="K53" s="10"/>
      <c r="L53" s="10"/>
      <c r="M53" s="10"/>
      <c r="N53" s="10"/>
      <c r="O53" s="10"/>
    </row>
    <row r="54" spans="8:15" ht="12.75">
      <c r="H54" s="10"/>
      <c r="I54" s="10"/>
      <c r="J54" s="10"/>
      <c r="K54" s="10"/>
      <c r="L54" s="10"/>
      <c r="M54" s="10"/>
      <c r="N54" s="10"/>
      <c r="O54" s="10"/>
    </row>
    <row r="55" spans="8:15" ht="12.75">
      <c r="H55" s="10"/>
      <c r="I55" s="10"/>
      <c r="J55" s="10"/>
      <c r="K55" s="10"/>
      <c r="L55" s="10"/>
      <c r="M55" s="10"/>
      <c r="N55" s="10"/>
      <c r="O55" s="10"/>
    </row>
  </sheetData>
  <printOptions/>
  <pageMargins left="0.72" right="0.41" top="0.56" bottom="0.71" header="0.23" footer="0.27"/>
  <pageSetup blackAndWhite="1" horizontalDpi="300" verticalDpi="300" orientation="portrait" paperSize="9" scale="75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11" sqref="A11"/>
    </sheetView>
  </sheetViews>
  <sheetFormatPr defaultColWidth="9.140625" defaultRowHeight="12.75"/>
  <cols>
    <col min="1" max="1" width="29.00390625" style="0" customWidth="1"/>
    <col min="2" max="2" width="5.421875" style="0" customWidth="1"/>
    <col min="3" max="3" width="21.28125" style="0" customWidth="1"/>
    <col min="4" max="4" width="23.28125" style="0" bestFit="1" customWidth="1"/>
    <col min="6" max="6" width="23.28125" style="0" hidden="1" customWidth="1"/>
    <col min="8" max="8" width="9.140625" style="3" customWidth="1"/>
  </cols>
  <sheetData>
    <row r="1" spans="1:6" ht="12.75">
      <c r="A1" s="4" t="s">
        <v>0</v>
      </c>
      <c r="B1" s="4"/>
      <c r="C1" s="5"/>
      <c r="D1" s="5"/>
      <c r="F1" s="5"/>
    </row>
    <row r="2" spans="1:6" ht="12.75">
      <c r="A2" s="34" t="s">
        <v>22</v>
      </c>
      <c r="B2" s="34"/>
      <c r="C2" s="5"/>
      <c r="D2" s="5"/>
      <c r="F2" s="5"/>
    </row>
    <row r="3" spans="1:6" ht="12.75">
      <c r="A3" s="35"/>
      <c r="B3" s="35"/>
      <c r="C3" s="5"/>
      <c r="D3" s="5"/>
      <c r="F3" s="5"/>
    </row>
    <row r="4" spans="1:6" ht="12.75">
      <c r="A4" s="35"/>
      <c r="B4" s="35"/>
      <c r="C4" s="5"/>
      <c r="D4" s="5"/>
      <c r="F4" s="5"/>
    </row>
    <row r="5" spans="1:6" ht="12.75">
      <c r="A5" s="35"/>
      <c r="B5" s="35"/>
      <c r="C5" s="15" t="s">
        <v>23</v>
      </c>
      <c r="D5" s="15" t="s">
        <v>23</v>
      </c>
      <c r="F5" s="15" t="s">
        <v>23</v>
      </c>
    </row>
    <row r="6" spans="1:6" ht="12.75">
      <c r="A6" s="35"/>
      <c r="B6" s="35"/>
      <c r="C6" s="15" t="s">
        <v>24</v>
      </c>
      <c r="D6" s="15" t="s">
        <v>25</v>
      </c>
      <c r="F6" s="15" t="s">
        <v>26</v>
      </c>
    </row>
    <row r="7" spans="1:6" ht="12.75">
      <c r="A7" s="35"/>
      <c r="B7" s="35"/>
      <c r="C7" s="15" t="s">
        <v>1</v>
      </c>
      <c r="D7" s="15" t="s">
        <v>27</v>
      </c>
      <c r="F7" s="15" t="s">
        <v>27</v>
      </c>
    </row>
    <row r="8" spans="1:6" ht="12.75">
      <c r="A8" s="5"/>
      <c r="B8" s="5"/>
      <c r="C8" s="36">
        <v>37802</v>
      </c>
      <c r="D8" s="36">
        <v>37621</v>
      </c>
      <c r="F8" s="36">
        <v>37256</v>
      </c>
    </row>
    <row r="9" spans="1:6" ht="12.75">
      <c r="A9" s="5"/>
      <c r="B9" s="5" t="s">
        <v>8</v>
      </c>
      <c r="C9" s="37" t="s">
        <v>2</v>
      </c>
      <c r="D9" s="37" t="s">
        <v>2</v>
      </c>
      <c r="F9" s="37" t="s">
        <v>2</v>
      </c>
    </row>
    <row r="11" spans="1:2" ht="12.75">
      <c r="A11" s="5" t="s">
        <v>28</v>
      </c>
      <c r="B11" s="5"/>
    </row>
    <row r="12" spans="1:6" ht="12.75">
      <c r="A12" t="s">
        <v>29</v>
      </c>
      <c r="B12" s="15">
        <v>2</v>
      </c>
      <c r="C12" s="38">
        <v>165422</v>
      </c>
      <c r="D12" s="38">
        <v>171134</v>
      </c>
      <c r="E12" s="39"/>
      <c r="F12" s="38">
        <v>183900</v>
      </c>
    </row>
    <row r="13" spans="1:6" ht="12.75">
      <c r="A13" t="s">
        <v>30</v>
      </c>
      <c r="C13" s="40" t="s">
        <v>4</v>
      </c>
      <c r="D13" s="40" t="s">
        <v>4</v>
      </c>
      <c r="F13" s="41">
        <v>618</v>
      </c>
    </row>
    <row r="14" spans="3:6" ht="12.75">
      <c r="C14" s="42">
        <f>SUM(C12:C13)</f>
        <v>165422</v>
      </c>
      <c r="D14" s="42">
        <f>SUM(D12:D13)</f>
        <v>171134</v>
      </c>
      <c r="F14" s="38">
        <f>SUM(F12:F13)</f>
        <v>184518</v>
      </c>
    </row>
    <row r="15" spans="3:6" ht="12.75">
      <c r="C15" s="38"/>
      <c r="D15" s="38"/>
      <c r="F15" s="38"/>
    </row>
    <row r="16" spans="1:6" ht="12.75">
      <c r="A16" s="5" t="s">
        <v>31</v>
      </c>
      <c r="B16" s="5"/>
      <c r="C16" s="38"/>
      <c r="D16" s="38"/>
      <c r="F16" s="38"/>
    </row>
    <row r="17" spans="1:6" ht="12.75">
      <c r="A17" t="s">
        <v>32</v>
      </c>
      <c r="C17" s="38">
        <v>39522</v>
      </c>
      <c r="D17" s="38">
        <v>39304</v>
      </c>
      <c r="F17" s="38">
        <v>39669</v>
      </c>
    </row>
    <row r="18" spans="1:6" ht="12.75">
      <c r="A18" t="s">
        <v>33</v>
      </c>
      <c r="C18" s="38">
        <v>35354</v>
      </c>
      <c r="D18" s="38">
        <v>31554</v>
      </c>
      <c r="F18" s="38">
        <f>23274+682+1489</f>
        <v>25445</v>
      </c>
    </row>
    <row r="19" spans="1:6" ht="12.75">
      <c r="A19" t="s">
        <v>34</v>
      </c>
      <c r="C19" s="41">
        <v>42546</v>
      </c>
      <c r="D19" s="41">
        <v>38847</v>
      </c>
      <c r="F19" s="41">
        <v>41631</v>
      </c>
    </row>
    <row r="20" spans="3:6" ht="12.75">
      <c r="C20" s="42">
        <f>SUM(C17:C19)</f>
        <v>117422</v>
      </c>
      <c r="D20" s="42">
        <f>SUM(D17:D19)</f>
        <v>109705</v>
      </c>
      <c r="F20" s="42">
        <f>SUM(F17:F19)</f>
        <v>106745</v>
      </c>
    </row>
    <row r="21" spans="3:6" ht="12.75">
      <c r="C21" s="38"/>
      <c r="D21" s="38"/>
      <c r="F21" s="38"/>
    </row>
    <row r="22" spans="1:6" ht="12.75">
      <c r="A22" s="5" t="s">
        <v>35</v>
      </c>
      <c r="B22" s="5"/>
      <c r="C22" s="38"/>
      <c r="D22" s="38"/>
      <c r="F22" s="38"/>
    </row>
    <row r="23" spans="1:7" ht="12.75">
      <c r="A23" t="s">
        <v>36</v>
      </c>
      <c r="C23" s="38">
        <v>43360</v>
      </c>
      <c r="D23" s="38">
        <v>38105</v>
      </c>
      <c r="F23" s="38">
        <f>5979+19197+13748</f>
        <v>38924</v>
      </c>
      <c r="G23" s="39"/>
    </row>
    <row r="24" spans="1:7" ht="12.75">
      <c r="A24" t="s">
        <v>37</v>
      </c>
      <c r="C24" s="38">
        <v>505</v>
      </c>
      <c r="D24" s="38">
        <v>5</v>
      </c>
      <c r="F24" s="38">
        <v>241</v>
      </c>
      <c r="G24" s="39"/>
    </row>
    <row r="25" spans="3:6" ht="12.75">
      <c r="C25" s="41"/>
      <c r="D25" s="41"/>
      <c r="F25" s="41"/>
    </row>
    <row r="26" spans="3:6" ht="12.75">
      <c r="C26" s="42">
        <f>SUM(C23:C25)</f>
        <v>43865</v>
      </c>
      <c r="D26" s="42">
        <f>SUM(D23:D25)</f>
        <v>38110</v>
      </c>
      <c r="F26" s="42">
        <f>SUM(F23:F25)</f>
        <v>39165</v>
      </c>
    </row>
    <row r="27" spans="3:6" ht="12.75">
      <c r="C27" s="38"/>
      <c r="D27" s="38"/>
      <c r="F27" s="38"/>
    </row>
    <row r="28" spans="1:6" ht="12.75">
      <c r="A28" s="5" t="s">
        <v>38</v>
      </c>
      <c r="B28" s="5"/>
      <c r="C28" s="41">
        <f>+C20-C26</f>
        <v>73557</v>
      </c>
      <c r="D28" s="41">
        <f>+D20-D26</f>
        <v>71595</v>
      </c>
      <c r="F28" s="41">
        <f>+F20-F26</f>
        <v>67580</v>
      </c>
    </row>
    <row r="29" spans="3:6" ht="12.75">
      <c r="C29" s="38"/>
      <c r="D29" s="38"/>
      <c r="F29" s="38"/>
    </row>
    <row r="30" spans="3:6" ht="12.75">
      <c r="C30" s="38"/>
      <c r="D30" s="38"/>
      <c r="F30" s="38"/>
    </row>
    <row r="31" spans="1:6" ht="12.75">
      <c r="A31" s="5" t="s">
        <v>39</v>
      </c>
      <c r="B31" s="5"/>
      <c r="C31" s="38"/>
      <c r="D31" s="38"/>
      <c r="F31" s="38"/>
    </row>
    <row r="32" spans="1:6" ht="12.75">
      <c r="A32" t="s">
        <v>40</v>
      </c>
      <c r="C32" s="38">
        <v>3691</v>
      </c>
      <c r="D32" s="38">
        <v>3459</v>
      </c>
      <c r="F32" s="38">
        <v>5475</v>
      </c>
    </row>
    <row r="33" spans="1:6" ht="12.75">
      <c r="A33" t="s">
        <v>41</v>
      </c>
      <c r="C33" s="38">
        <v>23747</v>
      </c>
      <c r="D33" s="38">
        <v>22823</v>
      </c>
      <c r="F33" s="38">
        <v>10712</v>
      </c>
    </row>
    <row r="34" spans="3:6" ht="12.75">
      <c r="C34" s="42">
        <f>SUM(C32:C33)</f>
        <v>27438</v>
      </c>
      <c r="D34" s="42">
        <f>SUM(D32:D33)</f>
        <v>26282</v>
      </c>
      <c r="F34" s="42">
        <f>SUM(F32:F33)</f>
        <v>16187</v>
      </c>
    </row>
    <row r="35" spans="3:6" ht="12.75">
      <c r="C35" s="38"/>
      <c r="D35" s="38"/>
      <c r="F35" s="38"/>
    </row>
    <row r="36" spans="3:6" ht="13.5" thickBot="1">
      <c r="C36" s="43">
        <f>+C14+C28-C34</f>
        <v>211541</v>
      </c>
      <c r="D36" s="43">
        <f>+D14+D28-D34</f>
        <v>216447</v>
      </c>
      <c r="F36" s="43">
        <f>+F14+F28-F34</f>
        <v>235911</v>
      </c>
    </row>
    <row r="37" spans="3:6" ht="12.75">
      <c r="C37" s="38"/>
      <c r="D37" s="38"/>
      <c r="F37" s="38"/>
    </row>
    <row r="38" spans="1:6" ht="12.75">
      <c r="A38" s="5" t="s">
        <v>42</v>
      </c>
      <c r="B38" s="5"/>
      <c r="C38" s="38"/>
      <c r="D38" s="38"/>
      <c r="F38" s="38"/>
    </row>
    <row r="39" spans="1:6" ht="12.75">
      <c r="A39" t="s">
        <v>43</v>
      </c>
      <c r="C39" s="38">
        <v>132293</v>
      </c>
      <c r="D39" s="38">
        <v>132293</v>
      </c>
      <c r="F39" s="38">
        <v>132262</v>
      </c>
    </row>
    <row r="40" spans="1:6" ht="12.75">
      <c r="A40" t="s">
        <v>44</v>
      </c>
      <c r="C40" s="62">
        <v>65172</v>
      </c>
      <c r="D40" s="41">
        <v>68062</v>
      </c>
      <c r="F40" s="41">
        <f>3967+34900+39284+6603</f>
        <v>84754</v>
      </c>
    </row>
    <row r="41" spans="1:6" ht="12.75">
      <c r="A41" t="s">
        <v>45</v>
      </c>
      <c r="C41" s="38">
        <f>+C39+C40</f>
        <v>197465</v>
      </c>
      <c r="D41" s="38">
        <f>+D39+D40</f>
        <v>200355</v>
      </c>
      <c r="F41" s="38">
        <f>+F39+F40</f>
        <v>217016</v>
      </c>
    </row>
    <row r="42" spans="1:6" ht="12.75">
      <c r="A42" s="5" t="s">
        <v>16</v>
      </c>
      <c r="B42" s="5"/>
      <c r="C42" s="38">
        <v>14076.244897959183</v>
      </c>
      <c r="D42" s="38">
        <v>16092</v>
      </c>
      <c r="F42" s="38">
        <v>18895</v>
      </c>
    </row>
    <row r="43" spans="3:6" ht="22.5" customHeight="1" thickBot="1">
      <c r="C43" s="44">
        <f>+C41+C42</f>
        <v>211541.24489795917</v>
      </c>
      <c r="D43" s="44">
        <f>+D41+D42</f>
        <v>216447</v>
      </c>
      <c r="F43" s="44">
        <f>+F41+F42</f>
        <v>235911</v>
      </c>
    </row>
    <row r="44" spans="3:6" ht="12.75">
      <c r="C44" s="39">
        <f>+C36-C43</f>
        <v>-0.24489795917179435</v>
      </c>
      <c r="D44" s="39"/>
      <c r="F44" s="39"/>
    </row>
    <row r="45" spans="1:6" ht="12.75">
      <c r="A45" s="5" t="s">
        <v>46</v>
      </c>
      <c r="B45" s="5"/>
      <c r="C45" s="32">
        <f>+C41/(132053515)*1000</f>
        <v>1.495340733641206</v>
      </c>
      <c r="D45" s="32">
        <f>+D41/(132070515)*1000</f>
        <v>1.517030504499812</v>
      </c>
      <c r="F45" s="32"/>
    </row>
    <row r="47" spans="1:2" ht="12.75">
      <c r="A47" s="5" t="s">
        <v>47</v>
      </c>
      <c r="B47" s="5"/>
    </row>
    <row r="48" spans="1:2" ht="12.75">
      <c r="A48" s="5" t="s">
        <v>21</v>
      </c>
      <c r="B48" s="5"/>
    </row>
  </sheetData>
  <printOptions/>
  <pageMargins left="0.54" right="0.75" top="0.63" bottom="0.72" header="0.5" footer="0.37"/>
  <pageSetup blackAndWhite="1" fitToHeight="1" fitToWidth="1" horizontalDpi="300" verticalDpi="300" orientation="portrait" paperSize="9" r:id="rId1"/>
  <headerFooter alignWithMargins="0">
    <oddFooter>&amp;L&amp;D&amp;F&amp;A&amp;T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:K30"/>
    </sheetView>
  </sheetViews>
  <sheetFormatPr defaultColWidth="9.140625" defaultRowHeight="12.75"/>
  <cols>
    <col min="1" max="1" width="13.57421875" style="5" customWidth="1"/>
    <col min="2" max="3" width="6.7109375" style="5" customWidth="1"/>
    <col min="4" max="4" width="16.140625" style="5" customWidth="1"/>
    <col min="5" max="5" width="9.00390625" style="5" customWidth="1"/>
    <col min="6" max="7" width="9.28125" style="5" customWidth="1"/>
    <col min="8" max="8" width="10.57421875" style="5" customWidth="1"/>
    <col min="9" max="9" width="15.57421875" style="5" customWidth="1"/>
    <col min="10" max="10" width="9.28125" style="5" customWidth="1"/>
    <col min="11" max="16384" width="6.7109375" style="5" customWidth="1"/>
  </cols>
  <sheetData>
    <row r="1" ht="12.75">
      <c r="A1" s="4" t="s">
        <v>0</v>
      </c>
    </row>
    <row r="2" ht="12.75">
      <c r="A2" s="5" t="s">
        <v>48</v>
      </c>
    </row>
    <row r="6" spans="7:9" ht="12.75">
      <c r="G6" s="45" t="s">
        <v>49</v>
      </c>
      <c r="H6" s="45"/>
      <c r="I6" s="46" t="s">
        <v>50</v>
      </c>
    </row>
    <row r="7" spans="6:9" ht="12.75">
      <c r="F7" s="15"/>
      <c r="G7" s="15"/>
      <c r="H7" s="15" t="s">
        <v>51</v>
      </c>
      <c r="I7" s="15"/>
    </row>
    <row r="8" spans="6:9" ht="12.75">
      <c r="F8" s="15" t="s">
        <v>52</v>
      </c>
      <c r="G8" s="15" t="s">
        <v>52</v>
      </c>
      <c r="H8" s="15" t="s">
        <v>53</v>
      </c>
      <c r="I8" s="15" t="s">
        <v>54</v>
      </c>
    </row>
    <row r="9" spans="6:10" ht="12.75">
      <c r="F9" s="15" t="s">
        <v>55</v>
      </c>
      <c r="G9" s="15" t="s">
        <v>56</v>
      </c>
      <c r="H9" s="15" t="s">
        <v>57</v>
      </c>
      <c r="I9" s="15" t="s">
        <v>58</v>
      </c>
      <c r="J9" s="15" t="s">
        <v>59</v>
      </c>
    </row>
    <row r="10" spans="5:10" ht="12.75">
      <c r="E10" s="15" t="s">
        <v>8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</row>
    <row r="11" spans="6:10" ht="12.75">
      <c r="F11" s="15"/>
      <c r="G11" s="15"/>
      <c r="H11" s="15"/>
      <c r="I11" s="15"/>
      <c r="J11" s="15"/>
    </row>
    <row r="12" spans="6:10" ht="12.75">
      <c r="F12" s="15"/>
      <c r="G12" s="15"/>
      <c r="H12" s="15"/>
      <c r="I12" s="15"/>
      <c r="J12" s="15"/>
    </row>
    <row r="13" spans="1:10" ht="12.75">
      <c r="A13" s="5" t="s">
        <v>60</v>
      </c>
      <c r="F13" s="22"/>
      <c r="G13" s="22"/>
      <c r="H13" s="22"/>
      <c r="I13" s="22"/>
      <c r="J13" s="22"/>
    </row>
    <row r="14" spans="1:10" ht="12.75">
      <c r="A14" s="47" t="s">
        <v>61</v>
      </c>
      <c r="B14" s="1"/>
      <c r="C14" s="1"/>
      <c r="F14" s="22">
        <v>132293</v>
      </c>
      <c r="G14" s="22">
        <v>3969</v>
      </c>
      <c r="H14" s="22">
        <v>34900</v>
      </c>
      <c r="I14" s="22">
        <v>35711</v>
      </c>
      <c r="J14" s="22">
        <f>SUM(F14:I14)</f>
        <v>206873</v>
      </c>
    </row>
    <row r="15" spans="1:10" ht="12.75">
      <c r="A15" s="47" t="s">
        <v>62</v>
      </c>
      <c r="B15" s="1"/>
      <c r="C15" s="1"/>
      <c r="E15" s="15">
        <v>1</v>
      </c>
      <c r="F15" s="22"/>
      <c r="G15" s="22"/>
      <c r="H15" s="22">
        <f>-8706-5627+5627</f>
        <v>-8706</v>
      </c>
      <c r="I15" s="25">
        <f>7815-5627</f>
        <v>2188</v>
      </c>
      <c r="J15" s="22">
        <f>SUM(F15:I15)</f>
        <v>-6518</v>
      </c>
    </row>
    <row r="16" spans="1:10" ht="12.75">
      <c r="A16" s="47"/>
      <c r="B16" s="1"/>
      <c r="C16" s="1"/>
      <c r="F16" s="26"/>
      <c r="G16" s="26"/>
      <c r="H16" s="26"/>
      <c r="I16" s="27"/>
      <c r="J16" s="26"/>
    </row>
    <row r="17" spans="1:10" ht="12.75">
      <c r="A17" s="47" t="s">
        <v>63</v>
      </c>
      <c r="B17" s="1"/>
      <c r="C17" s="1"/>
      <c r="F17" s="22">
        <f>+F14+F16</f>
        <v>132293</v>
      </c>
      <c r="G17" s="22">
        <f>+G14+G16</f>
        <v>3969</v>
      </c>
      <c r="H17" s="22">
        <f>+H14+H15</f>
        <v>26194</v>
      </c>
      <c r="I17" s="22">
        <f>+I14+I15</f>
        <v>37899</v>
      </c>
      <c r="J17" s="22">
        <f>+J14+J15</f>
        <v>200355</v>
      </c>
    </row>
    <row r="18" spans="6:10" ht="12.75">
      <c r="F18" s="22"/>
      <c r="G18" s="22"/>
      <c r="H18" s="22"/>
      <c r="I18" s="22"/>
      <c r="J18" s="22"/>
    </row>
    <row r="19" spans="1:10" ht="12.75">
      <c r="A19" s="1" t="s">
        <v>64</v>
      </c>
      <c r="B19" s="1"/>
      <c r="C19" s="1"/>
      <c r="F19" s="22"/>
      <c r="G19" s="22"/>
      <c r="H19" s="22"/>
      <c r="I19" s="22">
        <f>+'KLSE Income statements'!E32</f>
        <v>3790</v>
      </c>
      <c r="J19" s="22">
        <f>SUM(F19:I19)</f>
        <v>3790</v>
      </c>
    </row>
    <row r="20" spans="1:10" ht="12.75">
      <c r="A20" s="1" t="s">
        <v>65</v>
      </c>
      <c r="B20" s="1"/>
      <c r="C20" s="1"/>
      <c r="F20" s="22"/>
      <c r="G20" s="22"/>
      <c r="H20" s="22"/>
      <c r="I20" s="22">
        <v>-6601</v>
      </c>
      <c r="J20" s="22">
        <f>SUM(F20:I20)</f>
        <v>-6601</v>
      </c>
    </row>
    <row r="21" spans="1:10" ht="12.75">
      <c r="A21" s="1" t="s">
        <v>66</v>
      </c>
      <c r="B21" s="1"/>
      <c r="C21" s="1"/>
      <c r="F21" s="22"/>
      <c r="G21" s="22"/>
      <c r="H21" s="22">
        <v>-79</v>
      </c>
      <c r="I21" s="22"/>
      <c r="J21" s="22">
        <f>SUM(F21:I21)</f>
        <v>-79</v>
      </c>
    </row>
    <row r="22" spans="1:10" ht="12.75">
      <c r="A22" s="1"/>
      <c r="B22" s="1"/>
      <c r="C22" s="1"/>
      <c r="F22" s="26"/>
      <c r="G22" s="26"/>
      <c r="H22" s="26"/>
      <c r="I22" s="26"/>
      <c r="J22" s="26"/>
    </row>
    <row r="23" spans="1:10" ht="12.75">
      <c r="A23" s="1"/>
      <c r="B23" s="1"/>
      <c r="C23" s="1"/>
      <c r="F23" s="22"/>
      <c r="G23" s="22"/>
      <c r="H23" s="22"/>
      <c r="I23" s="22"/>
      <c r="J23" s="22"/>
    </row>
    <row r="24" spans="1:11" ht="12.75">
      <c r="A24" s="5" t="s">
        <v>67</v>
      </c>
      <c r="B24" s="1"/>
      <c r="C24" s="1"/>
      <c r="F24" s="22">
        <f>SUM(F17:F22)</f>
        <v>132293</v>
      </c>
      <c r="G24" s="22">
        <f>SUM(G17:G22)</f>
        <v>3969</v>
      </c>
      <c r="H24" s="22">
        <f>SUM(H17:H22)</f>
        <v>26115</v>
      </c>
      <c r="I24" s="22">
        <f>SUM(I17:I22)</f>
        <v>35088</v>
      </c>
      <c r="J24" s="22">
        <f>SUM(J17:J22)</f>
        <v>197465</v>
      </c>
      <c r="K24" s="22"/>
    </row>
    <row r="25" spans="1:10" ht="13.5" thickBot="1">
      <c r="A25" s="1"/>
      <c r="B25" s="1"/>
      <c r="C25" s="1"/>
      <c r="F25" s="30"/>
      <c r="G25" s="30"/>
      <c r="H25" s="30"/>
      <c r="I25" s="30"/>
      <c r="J25" s="30"/>
    </row>
    <row r="26" spans="1:10" ht="12.75">
      <c r="A26" s="1"/>
      <c r="B26" s="1"/>
      <c r="C26" s="1"/>
      <c r="F26" s="22"/>
      <c r="G26" s="22"/>
      <c r="H26" s="22"/>
      <c r="I26" s="22"/>
      <c r="J26" s="22"/>
    </row>
    <row r="27" spans="1:10" ht="12.75">
      <c r="A27" s="1"/>
      <c r="B27" s="1"/>
      <c r="C27" s="1"/>
      <c r="F27" s="22"/>
      <c r="G27" s="22"/>
      <c r="H27" s="22"/>
      <c r="I27" s="22"/>
      <c r="J27" s="22"/>
    </row>
    <row r="28" spans="1:10" ht="12.75">
      <c r="A28" s="5" t="s">
        <v>68</v>
      </c>
      <c r="B28" s="1"/>
      <c r="C28" s="1"/>
      <c r="F28" s="48"/>
      <c r="G28" s="48"/>
      <c r="H28" s="48"/>
      <c r="I28" s="48"/>
      <c r="J28" s="48"/>
    </row>
    <row r="29" spans="1:10" ht="12.75">
      <c r="A29" s="5" t="s">
        <v>21</v>
      </c>
      <c r="B29" s="1"/>
      <c r="C29" s="1"/>
      <c r="F29" s="48"/>
      <c r="G29" s="48"/>
      <c r="H29" s="48"/>
      <c r="I29" s="48"/>
      <c r="J29" s="48"/>
    </row>
  </sheetData>
  <mergeCells count="1">
    <mergeCell ref="G6:H6"/>
  </mergeCells>
  <printOptions/>
  <pageMargins left="0.75" right="0.75" top="1" bottom="1" header="0.5" footer="0.5"/>
  <pageSetup blackAndWhite="1" fitToHeight="1" fitToWidth="1" horizontalDpi="300" verticalDpi="300" orientation="portrait" paperSize="9" scale="75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15" sqref="A15"/>
    </sheetView>
  </sheetViews>
  <sheetFormatPr defaultColWidth="9.140625" defaultRowHeight="12.75"/>
  <cols>
    <col min="1" max="1" width="49.57421875" style="5" customWidth="1"/>
    <col min="2" max="2" width="15.7109375" style="23" customWidth="1"/>
    <col min="3" max="3" width="20.140625" style="5" customWidth="1"/>
    <col min="4" max="16384" width="6.7109375" style="5" customWidth="1"/>
  </cols>
  <sheetData>
    <row r="1" spans="1:3" ht="12.75">
      <c r="A1" s="4" t="s">
        <v>0</v>
      </c>
      <c r="C1" s="4"/>
    </row>
    <row r="2" ht="12.75">
      <c r="A2" s="5" t="s">
        <v>69</v>
      </c>
    </row>
    <row r="5" ht="12.75">
      <c r="B5" s="24" t="s">
        <v>7</v>
      </c>
    </row>
    <row r="6" ht="12.75">
      <c r="B6" s="24">
        <v>2003</v>
      </c>
    </row>
    <row r="7" ht="12.75">
      <c r="B7" s="50" t="s">
        <v>2</v>
      </c>
    </row>
    <row r="9" ht="12.75">
      <c r="A9" s="5" t="s">
        <v>70</v>
      </c>
    </row>
    <row r="10" spans="1:3" ht="12.75">
      <c r="A10" s="1" t="s">
        <v>71</v>
      </c>
      <c r="B10" s="25">
        <v>15763</v>
      </c>
      <c r="C10" s="1"/>
    </row>
    <row r="11" spans="1:3" ht="12.75">
      <c r="A11" s="1" t="s">
        <v>72</v>
      </c>
      <c r="B11" s="25">
        <v>0</v>
      </c>
      <c r="C11" s="1"/>
    </row>
    <row r="12" spans="1:3" ht="12.75">
      <c r="A12" s="1" t="s">
        <v>73</v>
      </c>
      <c r="B12" s="25">
        <v>446</v>
      </c>
      <c r="C12" s="1"/>
    </row>
    <row r="13" spans="1:3" ht="12.75">
      <c r="A13" s="1" t="s">
        <v>74</v>
      </c>
      <c r="B13" s="25">
        <v>-52</v>
      </c>
      <c r="C13" s="1"/>
    </row>
    <row r="14" spans="1:3" ht="12.75">
      <c r="A14" s="1" t="s">
        <v>75</v>
      </c>
      <c r="B14" s="51">
        <f>SUM(B10:B13)</f>
        <v>16157</v>
      </c>
      <c r="C14" s="1"/>
    </row>
    <row r="15" ht="12.75">
      <c r="B15" s="25"/>
    </row>
    <row r="16" ht="12.75">
      <c r="B16" s="25"/>
    </row>
    <row r="17" spans="1:2" ht="12.75">
      <c r="A17" s="5" t="s">
        <v>76</v>
      </c>
      <c r="B17" s="25"/>
    </row>
    <row r="18" spans="1:3" ht="12.75">
      <c r="A18" s="1" t="s">
        <v>77</v>
      </c>
      <c r="B18" s="25">
        <v>-2788</v>
      </c>
      <c r="C18" s="1"/>
    </row>
    <row r="19" spans="1:3" ht="12.75">
      <c r="A19" s="1" t="s">
        <v>78</v>
      </c>
      <c r="B19" s="25">
        <v>10</v>
      </c>
      <c r="C19" s="1"/>
    </row>
    <row r="20" spans="1:3" ht="12.75">
      <c r="A20" s="1" t="s">
        <v>79</v>
      </c>
      <c r="B20" s="51">
        <f>SUM(B18:B19)</f>
        <v>-2778</v>
      </c>
      <c r="C20" s="1"/>
    </row>
    <row r="21" ht="12.75">
      <c r="B21" s="52"/>
    </row>
    <row r="22" ht="12.75">
      <c r="B22" s="52"/>
    </row>
    <row r="23" spans="1:2" ht="12.75">
      <c r="A23" s="5" t="s">
        <v>80</v>
      </c>
      <c r="B23" s="52"/>
    </row>
    <row r="24" spans="1:3" ht="12.75">
      <c r="A24" s="2" t="s">
        <v>81</v>
      </c>
      <c r="B24" s="52">
        <v>-9601</v>
      </c>
      <c r="C24" s="2"/>
    </row>
    <row r="25" spans="1:3" ht="12.75">
      <c r="A25" s="2" t="s">
        <v>82</v>
      </c>
      <c r="B25" s="52">
        <v>-79</v>
      </c>
      <c r="C25" s="2"/>
    </row>
    <row r="26" spans="1:2" ht="12.75">
      <c r="A26" s="5" t="s">
        <v>83</v>
      </c>
      <c r="B26" s="51">
        <f>SUM(B24:B25)</f>
        <v>-9680</v>
      </c>
    </row>
    <row r="27" ht="12.75">
      <c r="B27" s="52"/>
    </row>
    <row r="28" spans="1:2" ht="12.75">
      <c r="A28" s="5" t="s">
        <v>84</v>
      </c>
      <c r="B28" s="52">
        <f>B14+B20+B26</f>
        <v>3699</v>
      </c>
    </row>
    <row r="29" ht="12.75">
      <c r="B29" s="25"/>
    </row>
    <row r="30" spans="1:2" ht="12.75">
      <c r="A30" s="5" t="s">
        <v>85</v>
      </c>
      <c r="B30" s="25">
        <v>38847</v>
      </c>
    </row>
    <row r="31" ht="12.75">
      <c r="B31" s="25"/>
    </row>
    <row r="32" spans="1:2" ht="13.5" thickBot="1">
      <c r="A32" s="5" t="s">
        <v>86</v>
      </c>
      <c r="B32" s="53">
        <f>SUM(B28:B31)</f>
        <v>42546</v>
      </c>
    </row>
    <row r="35" ht="12.75">
      <c r="A35" s="5" t="s">
        <v>87</v>
      </c>
    </row>
    <row r="36" ht="12.75">
      <c r="A36" s="5" t="s">
        <v>21</v>
      </c>
    </row>
    <row r="38" ht="12.75">
      <c r="B38" s="25"/>
    </row>
  </sheetData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Aluminium Company of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2003-08-25T04:51:47Z</cp:lastPrinted>
  <dcterms:created xsi:type="dcterms:W3CDTF">2003-08-25T01:30:24Z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