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S" sheetId="1" r:id="rId1"/>
    <sheet name="Income" sheetId="2" r:id="rId2"/>
    <sheet name="Cash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<sst xmlns="http://schemas.openxmlformats.org/spreadsheetml/2006/main" count="198" uniqueCount="162">
  <si>
    <t xml:space="preserve">UNITED MALACCA BERHAD </t>
  </si>
  <si>
    <t>(1319-V)</t>
  </si>
  <si>
    <t>(Incorporated in Malaysia)</t>
  </si>
  <si>
    <t>CONDENSED CONSOLIDATED INCOME STATEMENT</t>
  </si>
  <si>
    <t>INDIVIDUAL QUARTER</t>
  </si>
  <si>
    <t>CUMULATIVE QUARTER</t>
  </si>
  <si>
    <t>2004</t>
  </si>
  <si>
    <t>2nd Q</t>
  </si>
  <si>
    <t>3rd Q</t>
  </si>
  <si>
    <t>4th Q</t>
  </si>
  <si>
    <t>Revenue</t>
  </si>
  <si>
    <t>Cost of Sales</t>
  </si>
  <si>
    <t>Gross Profit</t>
  </si>
  <si>
    <t>Other Operating Income</t>
  </si>
  <si>
    <t>Selling Expenses</t>
  </si>
  <si>
    <t>Administrative Expenses</t>
  </si>
  <si>
    <t>Other Operating Expenses</t>
  </si>
  <si>
    <t>Replanting Expenses</t>
  </si>
  <si>
    <t>Operating Profit</t>
  </si>
  <si>
    <t>Share of profit of associated companies</t>
  </si>
  <si>
    <t>Profit before taxation</t>
  </si>
  <si>
    <t>Taxation</t>
  </si>
  <si>
    <t>Net Profit for the Financial Period</t>
  </si>
  <si>
    <t>Basic earnings per stock unit (sen)</t>
  </si>
  <si>
    <t>Fully diluted earnings per stock unit (sen)</t>
  </si>
  <si>
    <t>(The Condensed Consolidated Income Statements should be read in conjunction with</t>
  </si>
  <si>
    <t xml:space="preserve"> the Annual Financial Report for the year ended 30 April 2004)</t>
  </si>
  <si>
    <r>
      <t>UNITED MALACCA BERHAD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>(1319-V)</t>
    </r>
  </si>
  <si>
    <t>(Incorporated  in Malaysia)</t>
  </si>
  <si>
    <t xml:space="preserve">CONDENSED CONSOLIDATED CASH FLOW STATEMENTS </t>
  </si>
  <si>
    <t>2004/2005</t>
  </si>
  <si>
    <t>2003/2004</t>
  </si>
  <si>
    <t xml:space="preserve"> ENDED </t>
  </si>
  <si>
    <t>RM'000</t>
  </si>
  <si>
    <t>Cash Flows From Operating Activities</t>
  </si>
  <si>
    <t>Adjustments for:</t>
  </si>
  <si>
    <t>Share of results of associated companies</t>
  </si>
  <si>
    <t>Depreciation</t>
  </si>
  <si>
    <t>Property, plant and equipment written off</t>
  </si>
  <si>
    <t>Interest income</t>
  </si>
  <si>
    <t>Dividend income</t>
  </si>
  <si>
    <t>Provision for diminution in value of marketable securities</t>
  </si>
  <si>
    <t>Gain on sales of marketable securities</t>
  </si>
  <si>
    <t>Amortisation of Goodwill</t>
  </si>
  <si>
    <t>Provision of retirement benefit obligations</t>
  </si>
  <si>
    <t>Gain on sale of other investments</t>
  </si>
  <si>
    <t>Operating profit before changes in working capital</t>
  </si>
  <si>
    <t>Cash generated from operations</t>
  </si>
  <si>
    <t>Interest received</t>
  </si>
  <si>
    <t>Dividend received</t>
  </si>
  <si>
    <t>Dividend received from associated company</t>
  </si>
  <si>
    <t>Taxation paid</t>
  </si>
  <si>
    <t>Net cash generated from operating activities</t>
  </si>
  <si>
    <t>Cash Flows From Investing Activities</t>
  </si>
  <si>
    <t>Purchase of marketable securities</t>
  </si>
  <si>
    <t>Purchase of property, plant and equipment</t>
  </si>
  <si>
    <t>Proceeds from sales of marketable securities</t>
  </si>
  <si>
    <t>Proceeds from sales of other investments</t>
  </si>
  <si>
    <t>Proceeds from disposal of property, plant and equipment</t>
  </si>
  <si>
    <t>Net cash used in investing activities</t>
  </si>
  <si>
    <t>Cash Flows From Financing Activities</t>
  </si>
  <si>
    <t>Dividend paid</t>
  </si>
  <si>
    <t>Proceeds from issuance of stock units</t>
  </si>
  <si>
    <t>Net cash used in financing activities</t>
  </si>
  <si>
    <t>Net change in Cash and Cash Equivalents</t>
  </si>
  <si>
    <t>Cash and Cash Equivalents at beginning of year</t>
  </si>
  <si>
    <t>(The Condensed Consolidated Cash Flow Statements should be read in conjunction</t>
  </si>
  <si>
    <t>with the Annual Financial Report for the year ended 30 April 2004)</t>
  </si>
  <si>
    <t>- 4 -</t>
  </si>
  <si>
    <t>CONDENSED CONSOLIDATED STATEMENTS OF CHANGES IN EQUITY</t>
  </si>
  <si>
    <t xml:space="preserve">   Non-distributable</t>
  </si>
  <si>
    <t>Distributable</t>
  </si>
  <si>
    <t>Share</t>
  </si>
  <si>
    <t>Revaluation</t>
  </si>
  <si>
    <t>Reserve on</t>
  </si>
  <si>
    <t>Retained</t>
  </si>
  <si>
    <t>Capital</t>
  </si>
  <si>
    <t>Premium</t>
  </si>
  <si>
    <t>Reserves</t>
  </si>
  <si>
    <t>Consolidation</t>
  </si>
  <si>
    <t>Profit</t>
  </si>
  <si>
    <t>Total</t>
  </si>
  <si>
    <t xml:space="preserve">Balance at 1 May 2004 </t>
  </si>
  <si>
    <t>-</t>
  </si>
  <si>
    <t>Dividend Paid</t>
  </si>
  <si>
    <t>Realisation of revaluation</t>
  </si>
  <si>
    <t>reserve upon depreciation</t>
  </si>
  <si>
    <t xml:space="preserve">Balance at 1 May 2003 </t>
  </si>
  <si>
    <t>as previously stated</t>
  </si>
  <si>
    <t>Prior Year Adjustment:</t>
  </si>
  <si>
    <t xml:space="preserve"> - Effect on adopting MASB25 (note)</t>
  </si>
  <si>
    <t>Balance at 1 May 2003 restated</t>
  </si>
  <si>
    <t>Stock unit issued under Staff</t>
  </si>
  <si>
    <t xml:space="preserve"> Stock Option Scheme</t>
  </si>
  <si>
    <t xml:space="preserve">Share premium on stock units issued </t>
  </si>
  <si>
    <t xml:space="preserve"> Under Staff Stock Option Scheme</t>
  </si>
  <si>
    <t>Note:</t>
  </si>
  <si>
    <t>Revaluation Surplus and Retained Profit as at 1 May 2003 have been restated in the Group's audited Statement of Changes in Equity for the year ended 30 April 2004 to account for the retrospective adoption of MASB 25: Income Taxes.</t>
  </si>
  <si>
    <t>(The Condensed Consolidated Statements of Changes in Equity should be read in conjunction</t>
  </si>
  <si>
    <r>
      <t xml:space="preserve">UNITED MALACCA BERHAD </t>
    </r>
    <r>
      <rPr>
        <sz val="12"/>
        <rFont val="Arial"/>
        <family val="2"/>
      </rPr>
      <t>(1319-V)</t>
    </r>
  </si>
  <si>
    <t>CONDENSED CONSOLIDATED BALANCE SHEETS</t>
  </si>
  <si>
    <t>AS AT END OF</t>
  </si>
  <si>
    <t>AS AT PRECEDING</t>
  </si>
  <si>
    <t>CURRENT QUARTER</t>
  </si>
  <si>
    <t>FINANCIAL YEAR END</t>
  </si>
  <si>
    <t>30 APRIL 2004</t>
  </si>
  <si>
    <t>NON-CURRENT ASSETS</t>
  </si>
  <si>
    <t>Property, plant &amp; equipment</t>
  </si>
  <si>
    <t>Development expenditure</t>
  </si>
  <si>
    <t>Other investments</t>
  </si>
  <si>
    <t>Goodwill on consolidation</t>
  </si>
  <si>
    <t>CURRENT ASSETS</t>
  </si>
  <si>
    <t>Inventories</t>
  </si>
  <si>
    <t>Trade receivables</t>
  </si>
  <si>
    <t>Advances for land cost</t>
  </si>
  <si>
    <t xml:space="preserve">Marketable securities </t>
  </si>
  <si>
    <t>Deposits with licensed financial institutions</t>
  </si>
  <si>
    <t>Cash &amp; bank balances</t>
  </si>
  <si>
    <t>CURRENT LIABILITIES</t>
  </si>
  <si>
    <t xml:space="preserve">Trade payables </t>
  </si>
  <si>
    <t>Other payables</t>
  </si>
  <si>
    <t>Retirement benefits obligations</t>
  </si>
  <si>
    <t>Provision for taxation</t>
  </si>
  <si>
    <t>NET CURRENT ASSETS</t>
  </si>
  <si>
    <t>FINANCED BY:</t>
  </si>
  <si>
    <t>SHAREHOLDERS' EQUITY</t>
  </si>
  <si>
    <t>Share capital</t>
  </si>
  <si>
    <t>LONG TERM LIABILITIES</t>
  </si>
  <si>
    <t>Deferred taxation</t>
  </si>
  <si>
    <t>Net tangible assets per share (RM)</t>
  </si>
  <si>
    <t xml:space="preserve">(The Condensed Consolidated Balance Sheets should be read in conjunction with </t>
  </si>
  <si>
    <t>the Annual Financial Report for the year ended 30 April 2004)</t>
  </si>
  <si>
    <t>3 MONTHS ENDED</t>
  </si>
  <si>
    <t>Investments in associates</t>
  </si>
  <si>
    <t>Cash and Cash Equivalents at end of period</t>
  </si>
  <si>
    <t xml:space="preserve">  reserve upon depreciation</t>
  </si>
  <si>
    <t>Gain on disposal of Property, plant and equipment</t>
  </si>
  <si>
    <t>Decrease in receivables</t>
  </si>
  <si>
    <t>Decrease in payables</t>
  </si>
  <si>
    <t>AS AT 31 JANUARY 2005</t>
  </si>
  <si>
    <t>31 JANUARY 2005</t>
  </si>
  <si>
    <t>FOR THE THIRD QUARTER ENDED 31 JANUARY 2005</t>
  </si>
  <si>
    <t xml:space="preserve">31 JANUARY </t>
  </si>
  <si>
    <t>2005</t>
  </si>
  <si>
    <t xml:space="preserve">9 MONTHS ENDED </t>
  </si>
  <si>
    <t>31 JANUARY</t>
  </si>
  <si>
    <t>FOR THE NINE MONTHS ENDED 31 JANUARY 2005</t>
  </si>
  <si>
    <t xml:space="preserve">9 MONTHS </t>
  </si>
  <si>
    <t>31 JAN 2005</t>
  </si>
  <si>
    <t>Current 9 Months ended</t>
  </si>
  <si>
    <t>31 January 2005</t>
  </si>
  <si>
    <t>Balance at 31 January 2005</t>
  </si>
  <si>
    <t>9 Months ended</t>
  </si>
  <si>
    <t>31 January 2004</t>
  </si>
  <si>
    <t>Balance at 31 January 2004</t>
  </si>
  <si>
    <t>Prepayment of investment in subsidiaries</t>
  </si>
  <si>
    <t>(Increase)/Decrease in inventories</t>
  </si>
  <si>
    <t>31 JAN 2004</t>
  </si>
  <si>
    <t>- 1 -</t>
  </si>
  <si>
    <t xml:space="preserve"> - 3 -</t>
  </si>
  <si>
    <t>- 2 -</t>
  </si>
  <si>
    <t>Other receivables and prepayment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</si>
</sst>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dd/mm/yyyy;@"/>
    <numFmt numFmtId="168" formatCode="_(* #,###,##0,_);_(* \(#,###,\);_(* &quot;-&quot;??_);_(@_)"/>
    <numFmt numFmtId="169" formatCode="#,##0.00;\(#,##0.00\)"/>
    <numFmt numFmtId="170" formatCode="_(* #,##0.0_);_(* \(#,##0.0\);_(* &quot;-&quot;??_);_(@_)"/>
    <numFmt numFmtId="171" formatCode="0.0%"/>
    <numFmt numFmtId="172" formatCode="_(* #,##0.000_);_(* \(#,##0.000\);_(* &quot;-&quot;??_);_(@_)"/>
    <numFmt numFmtId="173" formatCode="_(* #,##0.0000_);_(* \(#,##0.0000\);_(* &quot;-&quot;??_);_(@_)"/>
  </numFmts>
  <fonts count="23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vertAlign val="superscript"/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.5"/>
      <name val="Arial"/>
      <family val="2"/>
    </font>
    <font>
      <i/>
      <u val="single"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13"/>
      <name val="Arial"/>
      <family val="2"/>
    </font>
    <font>
      <b/>
      <sz val="10.5"/>
      <name val="Arial"/>
      <family val="2"/>
    </font>
    <font>
      <u val="single"/>
      <sz val="11"/>
      <name val="Arial"/>
      <family val="2"/>
    </font>
    <font>
      <sz val="12"/>
      <name val="新細明體"/>
      <family val="0"/>
    </font>
    <font>
      <sz val="12"/>
      <name val="Times New Roman"/>
      <family val="1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37" fontId="3" fillId="0" borderId="0" xfId="15" applyNumberFormat="1" applyFont="1" applyBorder="1" applyAlignment="1">
      <alignment/>
    </xf>
    <xf numFmtId="37" fontId="3" fillId="0" borderId="0" xfId="15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37" fontId="3" fillId="0" borderId="1" xfId="15" applyNumberFormat="1" applyFont="1" applyBorder="1" applyAlignment="1">
      <alignment/>
    </xf>
    <xf numFmtId="37" fontId="3" fillId="0" borderId="1" xfId="15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37" fontId="3" fillId="0" borderId="2" xfId="15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3" fillId="0" borderId="2" xfId="15" applyFont="1" applyBorder="1" applyAlignment="1">
      <alignment/>
    </xf>
    <xf numFmtId="43" fontId="3" fillId="0" borderId="2" xfId="15" applyFont="1" applyFill="1" applyBorder="1" applyAlignment="1">
      <alignment/>
    </xf>
    <xf numFmtId="43" fontId="3" fillId="0" borderId="0" xfId="15" applyFont="1" applyBorder="1" applyAlignment="1">
      <alignment/>
    </xf>
    <xf numFmtId="43" fontId="3" fillId="0" borderId="0" xfId="15" applyFont="1" applyFill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5" fontId="10" fillId="0" borderId="0" xfId="15" applyNumberFormat="1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165" fontId="11" fillId="0" borderId="0" xfId="15" applyNumberFormat="1" applyFont="1" applyAlignment="1">
      <alignment horizontal="left"/>
    </xf>
    <xf numFmtId="0" fontId="12" fillId="0" borderId="0" xfId="0" applyFont="1" applyAlignment="1">
      <alignment/>
    </xf>
    <xf numFmtId="166" fontId="0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166" fontId="11" fillId="0" borderId="0" xfId="15" applyNumberFormat="1" applyFont="1" applyAlignment="1">
      <alignment/>
    </xf>
    <xf numFmtId="165" fontId="11" fillId="0" borderId="0" xfId="15" applyNumberFormat="1" applyFont="1" applyAlignment="1">
      <alignment/>
    </xf>
    <xf numFmtId="166" fontId="14" fillId="0" borderId="0" xfId="15" applyNumberFormat="1" applyFont="1" applyAlignment="1">
      <alignment horizontal="right"/>
    </xf>
    <xf numFmtId="165" fontId="14" fillId="0" borderId="0" xfId="15" applyNumberFormat="1" applyFont="1" applyAlignment="1">
      <alignment horizontal="right"/>
    </xf>
    <xf numFmtId="0" fontId="15" fillId="0" borderId="0" xfId="0" applyFont="1" applyAlignment="1">
      <alignment/>
    </xf>
    <xf numFmtId="166" fontId="16" fillId="0" borderId="0" xfId="15" applyNumberFormat="1" applyFont="1" applyAlignment="1">
      <alignment horizontal="right"/>
    </xf>
    <xf numFmtId="165" fontId="16" fillId="0" borderId="0" xfId="15" applyNumberFormat="1" applyFont="1" applyAlignment="1" quotePrefix="1">
      <alignment horizontal="right"/>
    </xf>
    <xf numFmtId="166" fontId="12" fillId="0" borderId="0" xfId="15" applyNumberFormat="1" applyFont="1" applyAlignment="1">
      <alignment horizontal="right"/>
    </xf>
    <xf numFmtId="165" fontId="12" fillId="0" borderId="0" xfId="15" applyNumberFormat="1" applyFont="1" applyAlignment="1">
      <alignment horizontal="right"/>
    </xf>
    <xf numFmtId="0" fontId="11" fillId="0" borderId="0" xfId="0" applyFont="1" applyBorder="1" applyAlignment="1">
      <alignment/>
    </xf>
    <xf numFmtId="166" fontId="8" fillId="0" borderId="1" xfId="15" applyNumberFormat="1" applyFont="1" applyBorder="1" applyAlignment="1" quotePrefix="1">
      <alignment horizontal="right"/>
    </xf>
    <xf numFmtId="165" fontId="8" fillId="0" borderId="1" xfId="15" applyNumberFormat="1" applyFont="1" applyBorder="1" applyAlignment="1" quotePrefix="1">
      <alignment horizontal="right"/>
    </xf>
    <xf numFmtId="166" fontId="8" fillId="0" borderId="0" xfId="15" applyNumberFormat="1" applyFont="1" applyAlignment="1">
      <alignment horizontal="right"/>
    </xf>
    <xf numFmtId="165" fontId="8" fillId="0" borderId="0" xfId="15" applyNumberFormat="1" applyFont="1" applyAlignment="1">
      <alignment horizontal="right"/>
    </xf>
    <xf numFmtId="0" fontId="17" fillId="0" borderId="0" xfId="0" applyFont="1" applyAlignment="1">
      <alignment/>
    </xf>
    <xf numFmtId="0" fontId="13" fillId="0" borderId="0" xfId="0" applyFont="1" applyBorder="1" applyAlignment="1">
      <alignment/>
    </xf>
    <xf numFmtId="166" fontId="13" fillId="0" borderId="0" xfId="15" applyNumberFormat="1" applyFont="1" applyAlignment="1">
      <alignment/>
    </xf>
    <xf numFmtId="165" fontId="13" fillId="0" borderId="0" xfId="15" applyNumberFormat="1" applyFont="1" applyAlignment="1">
      <alignment/>
    </xf>
    <xf numFmtId="166" fontId="13" fillId="0" borderId="0" xfId="15" applyNumberFormat="1" applyFont="1" applyBorder="1" applyAlignment="1">
      <alignment horizontal="right"/>
    </xf>
    <xf numFmtId="165" fontId="13" fillId="0" borderId="0" xfId="15" applyNumberFormat="1" applyFont="1" applyBorder="1" applyAlignment="1">
      <alignment horizontal="right"/>
    </xf>
    <xf numFmtId="43" fontId="13" fillId="0" borderId="0" xfId="15" applyFont="1" applyBorder="1" applyAlignment="1">
      <alignment horizontal="right"/>
    </xf>
    <xf numFmtId="0" fontId="13" fillId="0" borderId="1" xfId="0" applyFont="1" applyBorder="1" applyAlignment="1">
      <alignment/>
    </xf>
    <xf numFmtId="166" fontId="13" fillId="0" borderId="1" xfId="15" applyNumberFormat="1" applyFont="1" applyBorder="1" applyAlignment="1">
      <alignment horizontal="right"/>
    </xf>
    <xf numFmtId="165" fontId="13" fillId="0" borderId="1" xfId="15" applyNumberFormat="1" applyFont="1" applyBorder="1" applyAlignment="1">
      <alignment horizontal="right"/>
    </xf>
    <xf numFmtId="0" fontId="17" fillId="0" borderId="3" xfId="0" applyFont="1" applyBorder="1" applyAlignment="1">
      <alignment/>
    </xf>
    <xf numFmtId="0" fontId="17" fillId="0" borderId="0" xfId="0" applyFont="1" applyBorder="1" applyAlignment="1">
      <alignment/>
    </xf>
    <xf numFmtId="166" fontId="13" fillId="0" borderId="3" xfId="15" applyNumberFormat="1" applyFont="1" applyBorder="1" applyAlignment="1">
      <alignment horizontal="right"/>
    </xf>
    <xf numFmtId="165" fontId="13" fillId="0" borderId="3" xfId="15" applyNumberFormat="1" applyFont="1" applyBorder="1" applyAlignment="1">
      <alignment horizontal="right"/>
    </xf>
    <xf numFmtId="0" fontId="13" fillId="0" borderId="3" xfId="0" applyFont="1" applyBorder="1" applyAlignment="1">
      <alignment/>
    </xf>
    <xf numFmtId="0" fontId="17" fillId="0" borderId="4" xfId="0" applyFont="1" applyBorder="1" applyAlignment="1">
      <alignment/>
    </xf>
    <xf numFmtId="166" fontId="13" fillId="0" borderId="4" xfId="15" applyNumberFormat="1" applyFont="1" applyBorder="1" applyAlignment="1">
      <alignment horizontal="right"/>
    </xf>
    <xf numFmtId="165" fontId="13" fillId="0" borderId="4" xfId="15" applyNumberFormat="1" applyFont="1" applyBorder="1" applyAlignment="1">
      <alignment horizontal="right"/>
    </xf>
    <xf numFmtId="0" fontId="3" fillId="0" borderId="0" xfId="0" applyFont="1" applyAlignment="1" quotePrefix="1">
      <alignment/>
    </xf>
    <xf numFmtId="166" fontId="3" fillId="0" borderId="0" xfId="15" applyNumberFormat="1" applyFont="1" applyBorder="1" applyAlignment="1">
      <alignment horizontal="center"/>
    </xf>
    <xf numFmtId="165" fontId="3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14" fontId="6" fillId="0" borderId="0" xfId="0" applyNumberFormat="1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1" fontId="3" fillId="0" borderId="0" xfId="15" applyNumberFormat="1" applyFont="1" applyBorder="1" applyAlignment="1">
      <alignment horizontal="center"/>
    </xf>
    <xf numFmtId="41" fontId="3" fillId="0" borderId="0" xfId="15" applyNumberFormat="1" applyFont="1" applyBorder="1" applyAlignment="1">
      <alignment/>
    </xf>
    <xf numFmtId="41" fontId="7" fillId="0" borderId="0" xfId="15" applyNumberFormat="1" applyFont="1" applyBorder="1" applyAlignment="1">
      <alignment horizontal="center"/>
    </xf>
    <xf numFmtId="41" fontId="3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41" fontId="3" fillId="0" borderId="0" xfId="15" applyNumberFormat="1" applyFont="1" applyBorder="1" applyAlignment="1">
      <alignment horizontal="right"/>
    </xf>
    <xf numFmtId="41" fontId="3" fillId="0" borderId="0" xfId="15" applyNumberFormat="1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3" fillId="0" borderId="4" xfId="0" applyFont="1" applyBorder="1" applyAlignment="1">
      <alignment/>
    </xf>
    <xf numFmtId="41" fontId="3" fillId="0" borderId="4" xfId="15" applyNumberFormat="1" applyFont="1" applyBorder="1" applyAlignment="1">
      <alignment horizontal="center"/>
    </xf>
    <xf numFmtId="41" fontId="3" fillId="0" borderId="4" xfId="15" applyNumberFormat="1" applyFont="1" applyBorder="1" applyAlignment="1">
      <alignment/>
    </xf>
    <xf numFmtId="41" fontId="3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41" fontId="3" fillId="0" borderId="1" xfId="15" applyNumberFormat="1" applyFont="1" applyBorder="1" applyAlignment="1">
      <alignment horizontal="center"/>
    </xf>
    <xf numFmtId="41" fontId="3" fillId="0" borderId="1" xfId="15" applyNumberFormat="1" applyFont="1" applyBorder="1" applyAlignment="1">
      <alignment/>
    </xf>
    <xf numFmtId="41" fontId="7" fillId="0" borderId="1" xfId="15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1" fontId="2" fillId="0" borderId="0" xfId="15" applyNumberFormat="1" applyFont="1" applyBorder="1" applyAlignment="1">
      <alignment/>
    </xf>
    <xf numFmtId="41" fontId="2" fillId="0" borderId="0" xfId="15" applyNumberFormat="1" applyFont="1" applyBorder="1" applyAlignment="1">
      <alignment horizontal="center"/>
    </xf>
    <xf numFmtId="41" fontId="2" fillId="0" borderId="0" xfId="15" applyNumberFormat="1" applyFont="1" applyAlignment="1">
      <alignment/>
    </xf>
    <xf numFmtId="165" fontId="3" fillId="0" borderId="0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6" fontId="3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7" fontId="7" fillId="0" borderId="1" xfId="0" applyNumberFormat="1" applyFont="1" applyFill="1" applyBorder="1" applyAlignment="1" quotePrefix="1">
      <alignment horizontal="right"/>
    </xf>
    <xf numFmtId="167" fontId="7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67" fontId="7" fillId="0" borderId="0" xfId="0" applyNumberFormat="1" applyFont="1" applyFill="1" applyBorder="1" applyAlignment="1" quotePrefix="1">
      <alignment horizontal="center"/>
    </xf>
    <xf numFmtId="0" fontId="3" fillId="0" borderId="3" xfId="0" applyFont="1" applyFill="1" applyBorder="1" applyAlignment="1">
      <alignment/>
    </xf>
    <xf numFmtId="43" fontId="3" fillId="0" borderId="3" xfId="15" applyFont="1" applyFill="1" applyBorder="1" applyAlignment="1">
      <alignment/>
    </xf>
    <xf numFmtId="166" fontId="3" fillId="0" borderId="3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43" fontId="3" fillId="0" borderId="5" xfId="15" applyFont="1" applyFill="1" applyBorder="1" applyAlignment="1">
      <alignment/>
    </xf>
    <xf numFmtId="166" fontId="3" fillId="0" borderId="5" xfId="15" applyNumberFormat="1" applyFont="1" applyFill="1" applyBorder="1" applyAlignment="1">
      <alignment/>
    </xf>
    <xf numFmtId="3" fontId="3" fillId="0" borderId="0" xfId="0" applyNumberFormat="1" applyFont="1" applyFill="1" applyBorder="1" applyAlignment="1" quotePrefix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43" fontId="3" fillId="0" borderId="1" xfId="15" applyFont="1" applyFill="1" applyBorder="1" applyAlignment="1">
      <alignment/>
    </xf>
    <xf numFmtId="166" fontId="3" fillId="0" borderId="1" xfId="15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166" fontId="3" fillId="0" borderId="2" xfId="15" applyNumberFormat="1" applyFont="1" applyFill="1" applyBorder="1" applyAlignment="1">
      <alignment/>
    </xf>
    <xf numFmtId="0" fontId="3" fillId="0" borderId="6" xfId="0" applyFont="1" applyFill="1" applyBorder="1" applyAlignment="1">
      <alignment horizontal="left"/>
    </xf>
    <xf numFmtId="15" fontId="3" fillId="0" borderId="6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/>
    </xf>
    <xf numFmtId="43" fontId="3" fillId="0" borderId="6" xfId="15" applyNumberFormat="1" applyFont="1" applyFill="1" applyBorder="1" applyAlignment="1">
      <alignment/>
    </xf>
    <xf numFmtId="43" fontId="3" fillId="0" borderId="6" xfId="15" applyFont="1" applyFill="1" applyBorder="1" applyAlignment="1">
      <alignment/>
    </xf>
    <xf numFmtId="166" fontId="3" fillId="0" borderId="6" xfId="15" applyNumberFormat="1" applyFont="1" applyFill="1" applyBorder="1" applyAlignment="1">
      <alignment/>
    </xf>
    <xf numFmtId="0" fontId="7" fillId="0" borderId="1" xfId="0" applyFont="1" applyFill="1" applyBorder="1" applyAlignment="1" quotePrefix="1">
      <alignment horizontal="right"/>
    </xf>
    <xf numFmtId="0" fontId="7" fillId="0" borderId="0" xfId="0" applyFont="1" applyFill="1" applyBorder="1" applyAlignment="1" quotePrefix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16" fontId="7" fillId="0" borderId="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21" fillId="0" borderId="0" xfId="0" applyFont="1" applyAlignment="1" quotePrefix="1">
      <alignment horizontal="center"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0" xfId="20" applyFont="1" applyAlignment="1">
      <alignment wrapText="1"/>
      <protection/>
    </xf>
    <xf numFmtId="0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MAcurrentmthYR20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8</xdr:row>
      <xdr:rowOff>104775</xdr:rowOff>
    </xdr:from>
    <xdr:to>
      <xdr:col>5</xdr:col>
      <xdr:colOff>762000</xdr:colOff>
      <xdr:row>8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429000" y="15335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8</xdr:row>
      <xdr:rowOff>104775</xdr:rowOff>
    </xdr:from>
    <xdr:to>
      <xdr:col>9</xdr:col>
      <xdr:colOff>866775</xdr:colOff>
      <xdr:row>8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5200650" y="15335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104775</xdr:rowOff>
    </xdr:from>
    <xdr:to>
      <xdr:col>11</xdr:col>
      <xdr:colOff>0</xdr:colOff>
      <xdr:row>8</xdr:row>
      <xdr:rowOff>104775</xdr:rowOff>
    </xdr:to>
    <xdr:sp>
      <xdr:nvSpPr>
        <xdr:cNvPr id="3" name="Line 3"/>
        <xdr:cNvSpPr>
          <a:spLocks/>
        </xdr:cNvSpPr>
      </xdr:nvSpPr>
      <xdr:spPr>
        <a:xfrm flipH="1" flipV="1">
          <a:off x="5886450" y="153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H1" sqref="H1"/>
    </sheetView>
  </sheetViews>
  <sheetFormatPr defaultColWidth="9.140625" defaultRowHeight="16.5" customHeight="1"/>
  <cols>
    <col min="1" max="1" width="3.28125" style="116" customWidth="1"/>
    <col min="2" max="2" width="8.57421875" style="116" customWidth="1"/>
    <col min="3" max="3" width="9.140625" style="116" customWidth="1"/>
    <col min="4" max="4" width="28.140625" style="116" customWidth="1"/>
    <col min="5" max="5" width="1.7109375" style="116" customWidth="1"/>
    <col min="6" max="6" width="18.00390625" style="116" customWidth="1"/>
    <col min="7" max="7" width="8.57421875" style="116" customWidth="1"/>
    <col min="8" max="8" width="20.421875" style="116" customWidth="1"/>
    <col min="9" max="16384" width="9.140625" style="116" customWidth="1"/>
  </cols>
  <sheetData>
    <row r="1" spans="1:8" ht="16.5" customHeight="1">
      <c r="A1" s="34" t="s">
        <v>99</v>
      </c>
      <c r="B1" s="2"/>
      <c r="F1" s="117"/>
      <c r="H1" s="80"/>
    </row>
    <row r="2" spans="1:2" ht="16.5" customHeight="1">
      <c r="A2" s="8" t="s">
        <v>2</v>
      </c>
      <c r="B2" s="2"/>
    </row>
    <row r="3" spans="1:4" ht="16.5" customHeight="1">
      <c r="A3" s="11" t="s">
        <v>100</v>
      </c>
      <c r="B3" s="15"/>
      <c r="C3" s="5"/>
      <c r="D3" s="5"/>
    </row>
    <row r="4" spans="1:4" ht="16.5" customHeight="1">
      <c r="A4" s="11" t="s">
        <v>139</v>
      </c>
      <c r="B4" s="15"/>
      <c r="C4" s="5"/>
      <c r="D4" s="5"/>
    </row>
    <row r="5" spans="2:9" s="5" customFormat="1" ht="9.75" customHeight="1">
      <c r="B5" s="10"/>
      <c r="C5" s="10"/>
      <c r="D5" s="10"/>
      <c r="E5" s="30"/>
      <c r="F5" s="118"/>
      <c r="G5" s="118"/>
      <c r="H5" s="118"/>
      <c r="I5" s="30"/>
    </row>
    <row r="6" spans="1:9" s="5" customFormat="1" ht="15.75">
      <c r="A6" s="10"/>
      <c r="B6" s="10"/>
      <c r="C6" s="10"/>
      <c r="D6" s="10"/>
      <c r="E6" s="10"/>
      <c r="F6" s="119" t="s">
        <v>101</v>
      </c>
      <c r="G6" s="14"/>
      <c r="H6" s="119" t="s">
        <v>102</v>
      </c>
      <c r="I6" s="10"/>
    </row>
    <row r="7" spans="1:9" s="5" customFormat="1" ht="16.5" customHeight="1">
      <c r="A7" s="10"/>
      <c r="B7" s="10"/>
      <c r="C7" s="10"/>
      <c r="D7" s="10"/>
      <c r="E7" s="10"/>
      <c r="F7" s="119" t="s">
        <v>103</v>
      </c>
      <c r="G7" s="14"/>
      <c r="H7" s="119" t="s">
        <v>104</v>
      </c>
      <c r="I7" s="10"/>
    </row>
    <row r="8" spans="1:9" s="5" customFormat="1" ht="16.5" customHeight="1">
      <c r="A8" s="10"/>
      <c r="B8" s="10"/>
      <c r="C8" s="10"/>
      <c r="D8" s="10"/>
      <c r="E8" s="120"/>
      <c r="F8" s="121" t="s">
        <v>140</v>
      </c>
      <c r="G8" s="14"/>
      <c r="H8" s="121" t="s">
        <v>105</v>
      </c>
      <c r="I8" s="10"/>
    </row>
    <row r="9" spans="1:9" s="5" customFormat="1" ht="16.5" customHeight="1">
      <c r="A9" s="10"/>
      <c r="B9" s="10"/>
      <c r="C9" s="10"/>
      <c r="D9" s="10"/>
      <c r="E9" s="120"/>
      <c r="F9" s="122" t="s">
        <v>33</v>
      </c>
      <c r="G9" s="14"/>
      <c r="H9" s="122" t="s">
        <v>33</v>
      </c>
      <c r="I9" s="10"/>
    </row>
    <row r="10" spans="1:9" s="5" customFormat="1" ht="16.5" customHeight="1">
      <c r="A10" s="123" t="s">
        <v>106</v>
      </c>
      <c r="B10" s="10"/>
      <c r="C10" s="10"/>
      <c r="D10" s="10"/>
      <c r="E10" s="120"/>
      <c r="F10" s="124"/>
      <c r="G10" s="14"/>
      <c r="H10" s="124"/>
      <c r="I10" s="10"/>
    </row>
    <row r="11" spans="2:9" s="5" customFormat="1" ht="16.5" customHeight="1">
      <c r="B11" s="10" t="s">
        <v>107</v>
      </c>
      <c r="C11" s="10"/>
      <c r="D11" s="10"/>
      <c r="E11" s="30"/>
      <c r="F11" s="118">
        <v>240851</v>
      </c>
      <c r="G11" s="118"/>
      <c r="H11" s="118">
        <v>231364</v>
      </c>
      <c r="I11" s="10"/>
    </row>
    <row r="12" spans="2:9" s="5" customFormat="1" ht="16.5" customHeight="1">
      <c r="B12" s="10" t="s">
        <v>108</v>
      </c>
      <c r="C12" s="10"/>
      <c r="D12" s="10"/>
      <c r="E12" s="30"/>
      <c r="F12" s="118">
        <v>1264</v>
      </c>
      <c r="G12" s="118"/>
      <c r="H12" s="118">
        <v>1264</v>
      </c>
      <c r="I12" s="10"/>
    </row>
    <row r="13" spans="2:9" s="5" customFormat="1" ht="16.5" customHeight="1">
      <c r="B13" s="10" t="s">
        <v>133</v>
      </c>
      <c r="C13" s="10"/>
      <c r="D13" s="10"/>
      <c r="E13" s="30"/>
      <c r="F13" s="118">
        <v>196527</v>
      </c>
      <c r="G13" s="118"/>
      <c r="H13" s="118">
        <v>196011</v>
      </c>
      <c r="I13" s="30"/>
    </row>
    <row r="14" spans="2:9" s="5" customFormat="1" ht="16.5" customHeight="1">
      <c r="B14" s="10" t="s">
        <v>109</v>
      </c>
      <c r="C14" s="10"/>
      <c r="D14" s="10"/>
      <c r="E14" s="30"/>
      <c r="F14" s="118">
        <v>7500</v>
      </c>
      <c r="G14" s="118"/>
      <c r="H14" s="118">
        <v>7500</v>
      </c>
      <c r="I14" s="10"/>
    </row>
    <row r="15" spans="2:9" s="5" customFormat="1" ht="16.5" customHeight="1">
      <c r="B15" s="10" t="s">
        <v>110</v>
      </c>
      <c r="C15" s="10"/>
      <c r="D15" s="10"/>
      <c r="E15" s="30"/>
      <c r="F15" s="118">
        <v>19939</v>
      </c>
      <c r="G15" s="118"/>
      <c r="H15" s="118">
        <v>20726</v>
      </c>
      <c r="I15" s="30"/>
    </row>
    <row r="16" spans="1:9" s="5" customFormat="1" ht="16.5" customHeight="1">
      <c r="A16" s="125"/>
      <c r="B16" s="125"/>
      <c r="C16" s="125"/>
      <c r="D16" s="125"/>
      <c r="E16" s="126"/>
      <c r="F16" s="127">
        <f>SUM(F11:F15)</f>
        <v>466081</v>
      </c>
      <c r="G16" s="127"/>
      <c r="H16" s="127">
        <f>SUM(H11:H15)</f>
        <v>456865</v>
      </c>
      <c r="I16" s="10"/>
    </row>
    <row r="17" spans="1:9" s="5" customFormat="1" ht="11.25" customHeight="1">
      <c r="A17" s="10"/>
      <c r="B17" s="10"/>
      <c r="C17" s="10"/>
      <c r="D17" s="10"/>
      <c r="E17" s="30"/>
      <c r="F17" s="118"/>
      <c r="G17" s="118"/>
      <c r="H17" s="118"/>
      <c r="I17" s="10"/>
    </row>
    <row r="18" spans="1:9" s="5" customFormat="1" ht="16.5" customHeight="1">
      <c r="A18" s="128" t="s">
        <v>111</v>
      </c>
      <c r="B18" s="10"/>
      <c r="C18" s="10"/>
      <c r="D18" s="10"/>
      <c r="E18" s="30"/>
      <c r="F18" s="118"/>
      <c r="G18" s="118"/>
      <c r="H18" s="118"/>
      <c r="I18" s="10"/>
    </row>
    <row r="19" spans="1:9" s="5" customFormat="1" ht="16.5" customHeight="1">
      <c r="A19" s="10"/>
      <c r="B19" s="129" t="s">
        <v>112</v>
      </c>
      <c r="C19" s="10"/>
      <c r="D19" s="10"/>
      <c r="E19" s="30"/>
      <c r="F19" s="118">
        <v>4799</v>
      </c>
      <c r="G19" s="118"/>
      <c r="H19" s="118">
        <v>4551</v>
      </c>
      <c r="I19" s="10"/>
    </row>
    <row r="20" spans="1:9" s="5" customFormat="1" ht="16.5" customHeight="1">
      <c r="A20" s="10"/>
      <c r="B20" s="10" t="s">
        <v>113</v>
      </c>
      <c r="C20" s="10"/>
      <c r="D20" s="10"/>
      <c r="E20" s="30"/>
      <c r="F20" s="118">
        <v>3888</v>
      </c>
      <c r="G20" s="118"/>
      <c r="H20" s="118">
        <v>4280</v>
      </c>
      <c r="I20" s="10"/>
    </row>
    <row r="21" spans="1:9" s="5" customFormat="1" ht="16.5" customHeight="1">
      <c r="A21" s="10"/>
      <c r="B21" s="10" t="s">
        <v>161</v>
      </c>
      <c r="C21" s="10"/>
      <c r="D21" s="10"/>
      <c r="E21" s="30"/>
      <c r="F21" s="118">
        <v>3241</v>
      </c>
      <c r="G21" s="118"/>
      <c r="H21" s="118">
        <v>2550</v>
      </c>
      <c r="I21" s="10"/>
    </row>
    <row r="22" spans="1:9" s="5" customFormat="1" ht="16.5" customHeight="1">
      <c r="A22" s="10"/>
      <c r="B22" s="10" t="s">
        <v>114</v>
      </c>
      <c r="C22" s="10"/>
      <c r="D22" s="10"/>
      <c r="E22" s="30"/>
      <c r="F22" s="118">
        <v>4192</v>
      </c>
      <c r="G22" s="118"/>
      <c r="H22" s="118">
        <v>4628</v>
      </c>
      <c r="I22" s="10"/>
    </row>
    <row r="23" spans="1:9" s="5" customFormat="1" ht="16.5" customHeight="1">
      <c r="A23" s="10"/>
      <c r="B23" s="10" t="s">
        <v>115</v>
      </c>
      <c r="C23" s="10"/>
      <c r="D23" s="10"/>
      <c r="E23" s="30"/>
      <c r="F23" s="118">
        <v>8049</v>
      </c>
      <c r="G23" s="118"/>
      <c r="H23" s="118">
        <v>6094</v>
      </c>
      <c r="I23" s="10"/>
    </row>
    <row r="24" spans="1:9" s="5" customFormat="1" ht="16.5" customHeight="1">
      <c r="A24" s="10"/>
      <c r="B24" s="10" t="s">
        <v>116</v>
      </c>
      <c r="C24" s="10"/>
      <c r="D24" s="10"/>
      <c r="E24" s="30"/>
      <c r="F24" s="118">
        <v>82843</v>
      </c>
      <c r="G24" s="118"/>
      <c r="H24" s="118">
        <v>83611</v>
      </c>
      <c r="I24" s="10"/>
    </row>
    <row r="25" spans="1:9" s="5" customFormat="1" ht="16.5" customHeight="1">
      <c r="A25" s="10"/>
      <c r="B25" s="10" t="s">
        <v>117</v>
      </c>
      <c r="C25" s="10"/>
      <c r="D25" s="10"/>
      <c r="E25" s="30"/>
      <c r="F25" s="118">
        <v>733</v>
      </c>
      <c r="G25" s="118"/>
      <c r="H25" s="118">
        <v>1294</v>
      </c>
      <c r="I25" s="10"/>
    </row>
    <row r="26" spans="1:9" s="5" customFormat="1" ht="16.5" customHeight="1">
      <c r="A26" s="125"/>
      <c r="B26" s="125"/>
      <c r="C26" s="125"/>
      <c r="D26" s="125"/>
      <c r="E26" s="126"/>
      <c r="F26" s="127">
        <f>SUM(F19:F25)</f>
        <v>107745</v>
      </c>
      <c r="G26" s="127"/>
      <c r="H26" s="127">
        <f>SUM(H19:H25)</f>
        <v>107008</v>
      </c>
      <c r="I26" s="10"/>
    </row>
    <row r="27" spans="1:9" s="5" customFormat="1" ht="8.25" customHeight="1">
      <c r="A27" s="10"/>
      <c r="B27" s="10"/>
      <c r="C27" s="10"/>
      <c r="D27" s="10"/>
      <c r="E27" s="30"/>
      <c r="F27" s="118"/>
      <c r="G27" s="118"/>
      <c r="H27" s="118"/>
      <c r="I27" s="10"/>
    </row>
    <row r="28" spans="1:9" s="5" customFormat="1" ht="16.5" customHeight="1">
      <c r="A28" s="128" t="s">
        <v>118</v>
      </c>
      <c r="B28" s="10"/>
      <c r="C28" s="10"/>
      <c r="D28" s="10"/>
      <c r="E28" s="30"/>
      <c r="F28" s="118"/>
      <c r="G28" s="118"/>
      <c r="H28" s="118"/>
      <c r="I28" s="10"/>
    </row>
    <row r="29" spans="1:9" s="5" customFormat="1" ht="16.5" customHeight="1">
      <c r="A29" s="10"/>
      <c r="B29" s="10" t="s">
        <v>119</v>
      </c>
      <c r="C29" s="10"/>
      <c r="D29" s="10"/>
      <c r="E29" s="30"/>
      <c r="F29" s="118">
        <v>4260</v>
      </c>
      <c r="G29" s="118"/>
      <c r="H29" s="118">
        <v>2571</v>
      </c>
      <c r="I29" s="10"/>
    </row>
    <row r="30" spans="1:9" s="5" customFormat="1" ht="16.5" customHeight="1">
      <c r="A30" s="10"/>
      <c r="B30" s="10" t="s">
        <v>120</v>
      </c>
      <c r="C30" s="10"/>
      <c r="D30" s="10"/>
      <c r="E30" s="30"/>
      <c r="F30" s="118">
        <f>6306+126-1</f>
        <v>6431</v>
      </c>
      <c r="G30" s="118"/>
      <c r="H30" s="118">
        <f>10191+162</f>
        <v>10353</v>
      </c>
      <c r="I30" s="10"/>
    </row>
    <row r="31" spans="1:9" s="5" customFormat="1" ht="16.5" customHeight="1">
      <c r="A31" s="10"/>
      <c r="B31" s="10" t="s">
        <v>121</v>
      </c>
      <c r="C31" s="10"/>
      <c r="D31" s="10"/>
      <c r="E31" s="30"/>
      <c r="F31" s="118">
        <v>96</v>
      </c>
      <c r="G31" s="118"/>
      <c r="H31" s="118">
        <v>90</v>
      </c>
      <c r="I31" s="10"/>
    </row>
    <row r="32" spans="1:9" s="5" customFormat="1" ht="16.5" customHeight="1">
      <c r="A32" s="10"/>
      <c r="B32" s="10" t="s">
        <v>122</v>
      </c>
      <c r="C32" s="10"/>
      <c r="D32" s="10"/>
      <c r="E32" s="30"/>
      <c r="F32" s="118">
        <v>854</v>
      </c>
      <c r="G32" s="118"/>
      <c r="H32" s="118">
        <v>781</v>
      </c>
      <c r="I32" s="10"/>
    </row>
    <row r="33" spans="1:9" s="5" customFormat="1" ht="16.5" customHeight="1">
      <c r="A33" s="125"/>
      <c r="B33" s="125"/>
      <c r="C33" s="125"/>
      <c r="D33" s="125"/>
      <c r="E33" s="126"/>
      <c r="F33" s="127">
        <f>SUM(F29:F32)</f>
        <v>11641</v>
      </c>
      <c r="G33" s="127"/>
      <c r="H33" s="127">
        <f>SUM(H29:H32)</f>
        <v>13795</v>
      </c>
      <c r="I33" s="10"/>
    </row>
    <row r="34" spans="1:9" s="5" customFormat="1" ht="16.5" customHeight="1">
      <c r="A34" s="130" t="s">
        <v>123</v>
      </c>
      <c r="B34" s="125"/>
      <c r="C34" s="125"/>
      <c r="D34" s="125"/>
      <c r="E34" s="126"/>
      <c r="F34" s="127">
        <f>+F26-F33</f>
        <v>96104</v>
      </c>
      <c r="G34" s="127"/>
      <c r="H34" s="127">
        <f>+H26-H33</f>
        <v>93213</v>
      </c>
      <c r="I34" s="10"/>
    </row>
    <row r="35" spans="1:9" s="5" customFormat="1" ht="16.5" customHeight="1" thickBot="1">
      <c r="A35" s="131"/>
      <c r="B35" s="131"/>
      <c r="C35" s="131"/>
      <c r="D35" s="131"/>
      <c r="E35" s="132"/>
      <c r="F35" s="133">
        <f>F34+F16</f>
        <v>562185</v>
      </c>
      <c r="G35" s="133"/>
      <c r="H35" s="133">
        <f>H34+H16</f>
        <v>550078</v>
      </c>
      <c r="I35" s="10"/>
    </row>
    <row r="36" spans="1:9" s="5" customFormat="1" ht="16.5" customHeight="1">
      <c r="A36" s="10"/>
      <c r="B36" s="10"/>
      <c r="C36" s="10"/>
      <c r="D36" s="10"/>
      <c r="E36" s="30"/>
      <c r="F36" s="118"/>
      <c r="G36" s="118"/>
      <c r="H36" s="118"/>
      <c r="I36" s="10"/>
    </row>
    <row r="37" spans="1:9" s="5" customFormat="1" ht="16.5" customHeight="1">
      <c r="A37" s="123" t="s">
        <v>124</v>
      </c>
      <c r="B37" s="10"/>
      <c r="C37" s="10"/>
      <c r="D37" s="10"/>
      <c r="E37" s="30"/>
      <c r="F37" s="118"/>
      <c r="G37" s="118"/>
      <c r="H37" s="118"/>
      <c r="I37" s="10"/>
    </row>
    <row r="38" spans="1:9" s="5" customFormat="1" ht="22.5" customHeight="1">
      <c r="A38" s="123" t="s">
        <v>125</v>
      </c>
      <c r="B38" s="10"/>
      <c r="C38" s="10"/>
      <c r="D38" s="10"/>
      <c r="E38" s="30"/>
      <c r="F38" s="118"/>
      <c r="G38" s="118"/>
      <c r="H38" s="118"/>
      <c r="I38" s="10"/>
    </row>
    <row r="39" spans="1:9" s="5" customFormat="1" ht="9" customHeight="1">
      <c r="A39" s="10"/>
      <c r="B39" s="10"/>
      <c r="C39" s="10"/>
      <c r="D39" s="10"/>
      <c r="E39" s="30"/>
      <c r="F39" s="118"/>
      <c r="G39" s="118"/>
      <c r="H39" s="118"/>
      <c r="I39" s="10"/>
    </row>
    <row r="40" spans="1:9" s="5" customFormat="1" ht="16.5" customHeight="1">
      <c r="A40" s="134"/>
      <c r="B40" s="135" t="s">
        <v>126</v>
      </c>
      <c r="C40" s="136"/>
      <c r="D40" s="10"/>
      <c r="E40" s="30"/>
      <c r="F40" s="118">
        <v>134005</v>
      </c>
      <c r="G40" s="118"/>
      <c r="H40" s="118">
        <v>134005</v>
      </c>
      <c r="I40" s="10"/>
    </row>
    <row r="41" spans="1:9" s="5" customFormat="1" ht="16.5" customHeight="1">
      <c r="A41" s="137"/>
      <c r="B41" s="10" t="s">
        <v>78</v>
      </c>
      <c r="C41" s="10"/>
      <c r="D41" s="10"/>
      <c r="E41" s="30"/>
      <c r="F41" s="118">
        <f>6346+41444+871+355062+3</f>
        <v>403726</v>
      </c>
      <c r="G41" s="118"/>
      <c r="H41" s="118">
        <f>6346+45128+871+339207+2</f>
        <v>391554</v>
      </c>
      <c r="I41" s="10"/>
    </row>
    <row r="42" spans="1:9" s="5" customFormat="1" ht="16.5" customHeight="1">
      <c r="A42" s="125"/>
      <c r="B42" s="125"/>
      <c r="C42" s="125"/>
      <c r="D42" s="125"/>
      <c r="E42" s="126"/>
      <c r="F42" s="127">
        <f>SUM(F40:F41)</f>
        <v>537731</v>
      </c>
      <c r="G42" s="127"/>
      <c r="H42" s="127">
        <f>SUM(H40:H41)</f>
        <v>525559</v>
      </c>
      <c r="I42" s="10"/>
    </row>
    <row r="43" spans="1:9" s="5" customFormat="1" ht="16.5" customHeight="1">
      <c r="A43" s="123" t="s">
        <v>127</v>
      </c>
      <c r="B43" s="10"/>
      <c r="C43" s="10"/>
      <c r="D43" s="10"/>
      <c r="E43" s="30"/>
      <c r="F43" s="118"/>
      <c r="G43" s="118"/>
      <c r="H43" s="118"/>
      <c r="I43" s="10"/>
    </row>
    <row r="44" spans="2:9" s="5" customFormat="1" ht="16.5" customHeight="1">
      <c r="B44" s="129" t="s">
        <v>121</v>
      </c>
      <c r="C44" s="10"/>
      <c r="D44" s="10"/>
      <c r="E44" s="30"/>
      <c r="F44" s="118">
        <v>910</v>
      </c>
      <c r="G44" s="118"/>
      <c r="H44" s="118">
        <v>800</v>
      </c>
      <c r="I44" s="10"/>
    </row>
    <row r="45" spans="1:10" s="5" customFormat="1" ht="16.5" customHeight="1">
      <c r="A45" s="138"/>
      <c r="B45" s="138" t="s">
        <v>128</v>
      </c>
      <c r="C45" s="138"/>
      <c r="D45" s="138"/>
      <c r="E45" s="139"/>
      <c r="F45" s="140">
        <v>23544</v>
      </c>
      <c r="G45" s="140"/>
      <c r="H45" s="140">
        <v>23719</v>
      </c>
      <c r="I45" s="10"/>
      <c r="J45" s="151"/>
    </row>
    <row r="46" spans="1:9" s="5" customFormat="1" ht="16.5" customHeight="1" thickBot="1">
      <c r="A46" s="131"/>
      <c r="B46" s="131"/>
      <c r="C46" s="131"/>
      <c r="D46" s="131"/>
      <c r="E46" s="132"/>
      <c r="F46" s="133">
        <f>SUM(F44:F45)</f>
        <v>24454</v>
      </c>
      <c r="G46" s="133"/>
      <c r="H46" s="133">
        <f>SUM(H44:H45)</f>
        <v>24519</v>
      </c>
      <c r="I46" s="10"/>
    </row>
    <row r="47" spans="1:9" s="5" customFormat="1" ht="16.5" customHeight="1" thickBot="1">
      <c r="A47" s="141"/>
      <c r="B47" s="141"/>
      <c r="C47" s="141"/>
      <c r="D47" s="141"/>
      <c r="E47" s="28"/>
      <c r="F47" s="142">
        <f>F46+F42</f>
        <v>562185</v>
      </c>
      <c r="G47" s="142"/>
      <c r="H47" s="142">
        <f>H46+H42</f>
        <v>550078</v>
      </c>
      <c r="I47" s="10"/>
    </row>
    <row r="48" spans="1:9" s="5" customFormat="1" ht="24" customHeight="1" thickBot="1">
      <c r="A48" s="143" t="s">
        <v>129</v>
      </c>
      <c r="B48" s="144"/>
      <c r="C48" s="145"/>
      <c r="D48" s="145"/>
      <c r="E48" s="146"/>
      <c r="F48" s="147">
        <f>(F42-F15)/F40</f>
        <v>3.8639752248050447</v>
      </c>
      <c r="G48" s="148"/>
      <c r="H48" s="147">
        <f>(H42-H15)/H40</f>
        <v>3.7672698779896274</v>
      </c>
      <c r="I48" s="10"/>
    </row>
    <row r="50" ht="6.75" customHeight="1"/>
    <row r="51" ht="16.5" customHeight="1">
      <c r="A51" s="32" t="s">
        <v>130</v>
      </c>
    </row>
    <row r="52" ht="16.5" customHeight="1">
      <c r="A52" s="32" t="s">
        <v>131</v>
      </c>
    </row>
    <row r="53" ht="8.25" customHeight="1"/>
    <row r="54" spans="1:8" ht="16.5" customHeight="1">
      <c r="A54" s="152" t="s">
        <v>160</v>
      </c>
      <c r="B54" s="153"/>
      <c r="C54" s="153"/>
      <c r="D54" s="153"/>
      <c r="E54" s="153"/>
      <c r="F54" s="153"/>
      <c r="G54" s="153"/>
      <c r="H54" s="153"/>
    </row>
    <row r="55" s="5" customFormat="1" ht="16.5" customHeight="1"/>
  </sheetData>
  <mergeCells count="1">
    <mergeCell ref="A54:H54"/>
  </mergeCells>
  <printOptions/>
  <pageMargins left="1.25" right="0.5" top="0.5" bottom="0.25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workbookViewId="0" topLeftCell="A1">
      <selection activeCell="O1" sqref="O1"/>
    </sheetView>
  </sheetViews>
  <sheetFormatPr defaultColWidth="9.140625" defaultRowHeight="12.75"/>
  <cols>
    <col min="1" max="1" width="3.00390625" style="7" customWidth="1"/>
    <col min="2" max="2" width="38.421875" style="2" customWidth="1"/>
    <col min="3" max="3" width="12.57421875" style="4" customWidth="1"/>
    <col min="4" max="4" width="15.57421875" style="4" hidden="1" customWidth="1"/>
    <col min="5" max="5" width="17.140625" style="5" hidden="1" customWidth="1"/>
    <col min="6" max="6" width="15.28125" style="5" hidden="1" customWidth="1"/>
    <col min="7" max="7" width="1.421875" style="5" customWidth="1"/>
    <col min="8" max="8" width="11.7109375" style="5" customWidth="1"/>
    <col min="9" max="9" width="2.8515625" style="5" customWidth="1"/>
    <col min="10" max="10" width="13.57421875" style="5" customWidth="1"/>
    <col min="11" max="12" width="15.7109375" style="5" hidden="1" customWidth="1"/>
    <col min="13" max="13" width="16.140625" style="5" hidden="1" customWidth="1"/>
    <col min="14" max="14" width="1.28515625" style="5" customWidth="1"/>
    <col min="15" max="15" width="13.28125" style="5" customWidth="1"/>
    <col min="16" max="16" width="17.140625" style="7" bestFit="1" customWidth="1"/>
    <col min="17" max="16384" width="9.140625" style="7" customWidth="1"/>
  </cols>
  <sheetData>
    <row r="1" spans="1:15" ht="18">
      <c r="A1" s="1" t="s">
        <v>0</v>
      </c>
      <c r="C1" s="3" t="s">
        <v>1</v>
      </c>
      <c r="H1" s="6"/>
      <c r="I1" s="6"/>
      <c r="K1" s="6"/>
      <c r="M1" s="6"/>
      <c r="N1" s="6"/>
      <c r="O1" s="80"/>
    </row>
    <row r="2" spans="1:15" ht="18">
      <c r="A2" s="8" t="s">
        <v>2</v>
      </c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1" t="s">
        <v>3</v>
      </c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.75">
      <c r="A4" s="11" t="s">
        <v>141</v>
      </c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4:15" ht="15"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4:15" ht="15"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3:15" ht="15.75">
      <c r="C7" s="155" t="s">
        <v>4</v>
      </c>
      <c r="D7" s="155"/>
      <c r="E7" s="155"/>
      <c r="F7" s="155"/>
      <c r="G7" s="155"/>
      <c r="H7" s="155"/>
      <c r="I7" s="12"/>
      <c r="J7" s="155" t="s">
        <v>5</v>
      </c>
      <c r="K7" s="155"/>
      <c r="L7" s="155"/>
      <c r="M7" s="155"/>
      <c r="N7" s="155"/>
      <c r="O7" s="155"/>
    </row>
    <row r="8" spans="3:15" ht="15.75">
      <c r="C8" s="155" t="s">
        <v>132</v>
      </c>
      <c r="D8" s="155"/>
      <c r="E8" s="155"/>
      <c r="F8" s="155"/>
      <c r="G8" s="155"/>
      <c r="H8" s="155"/>
      <c r="I8" s="12"/>
      <c r="J8" s="155" t="s">
        <v>144</v>
      </c>
      <c r="K8" s="155"/>
      <c r="L8" s="155"/>
      <c r="M8" s="155"/>
      <c r="N8" s="155"/>
      <c r="O8" s="155"/>
    </row>
    <row r="9" spans="3:15" ht="15.75">
      <c r="C9" s="154" t="s">
        <v>142</v>
      </c>
      <c r="D9" s="155"/>
      <c r="E9" s="155"/>
      <c r="F9" s="155"/>
      <c r="G9" s="155"/>
      <c r="H9" s="155"/>
      <c r="I9" s="13"/>
      <c r="J9" s="154" t="s">
        <v>145</v>
      </c>
      <c r="K9" s="155"/>
      <c r="L9" s="155"/>
      <c r="M9" s="155"/>
      <c r="N9" s="155"/>
      <c r="O9" s="155"/>
    </row>
    <row r="10" spans="3:15" ht="15.75">
      <c r="C10" s="149" t="s">
        <v>143</v>
      </c>
      <c r="D10" s="119" t="s">
        <v>7</v>
      </c>
      <c r="E10" s="119" t="s">
        <v>8</v>
      </c>
      <c r="F10" s="119" t="s">
        <v>9</v>
      </c>
      <c r="G10" s="119"/>
      <c r="H10" s="149" t="s">
        <v>6</v>
      </c>
      <c r="I10" s="150"/>
      <c r="J10" s="149" t="s">
        <v>143</v>
      </c>
      <c r="K10" s="119" t="s">
        <v>7</v>
      </c>
      <c r="L10" s="119" t="s">
        <v>8</v>
      </c>
      <c r="M10" s="119" t="s">
        <v>9</v>
      </c>
      <c r="N10" s="119"/>
      <c r="O10" s="149" t="s">
        <v>6</v>
      </c>
    </row>
    <row r="11" spans="3:15" ht="15.75">
      <c r="C11" s="122" t="s">
        <v>33</v>
      </c>
      <c r="D11" s="119"/>
      <c r="E11" s="119"/>
      <c r="F11" s="119"/>
      <c r="G11" s="119"/>
      <c r="H11" s="122" t="s">
        <v>33</v>
      </c>
      <c r="I11" s="150"/>
      <c r="J11" s="122" t="s">
        <v>33</v>
      </c>
      <c r="K11" s="119"/>
      <c r="L11" s="119"/>
      <c r="M11" s="119"/>
      <c r="N11" s="119"/>
      <c r="O11" s="122" t="s">
        <v>33</v>
      </c>
    </row>
    <row r="12" spans="1:15" ht="19.5" customHeight="1">
      <c r="A12" s="4" t="s">
        <v>10</v>
      </c>
      <c r="B12" s="15"/>
      <c r="C12" s="16">
        <v>29614</v>
      </c>
      <c r="D12" s="16"/>
      <c r="E12" s="17"/>
      <c r="F12" s="17"/>
      <c r="G12" s="17"/>
      <c r="H12" s="17">
        <v>6991</v>
      </c>
      <c r="I12" s="17"/>
      <c r="J12" s="16">
        <v>76603</v>
      </c>
      <c r="K12" s="16"/>
      <c r="L12" s="17"/>
      <c r="M12" s="17"/>
      <c r="N12" s="17"/>
      <c r="O12" s="17">
        <v>20432</v>
      </c>
    </row>
    <row r="13" spans="1:15" ht="19.5" customHeight="1">
      <c r="A13" s="4"/>
      <c r="B13" s="15"/>
      <c r="C13" s="16"/>
      <c r="D13" s="16"/>
      <c r="E13" s="17"/>
      <c r="F13" s="17"/>
      <c r="G13" s="17"/>
      <c r="H13" s="17"/>
      <c r="I13" s="17"/>
      <c r="J13" s="16"/>
      <c r="K13" s="16"/>
      <c r="L13" s="17"/>
      <c r="M13" s="17"/>
      <c r="N13" s="17"/>
      <c r="O13" s="17"/>
    </row>
    <row r="14" spans="1:15" ht="19.5" customHeight="1">
      <c r="A14" s="18" t="s">
        <v>11</v>
      </c>
      <c r="B14" s="19"/>
      <c r="C14" s="20">
        <v>-19594</v>
      </c>
      <c r="D14" s="20"/>
      <c r="E14" s="21"/>
      <c r="F14" s="21"/>
      <c r="G14" s="21"/>
      <c r="H14" s="21">
        <v>-2898</v>
      </c>
      <c r="I14" s="21"/>
      <c r="J14" s="20">
        <v>-45472</v>
      </c>
      <c r="K14" s="20"/>
      <c r="L14" s="21"/>
      <c r="M14" s="21"/>
      <c r="N14" s="21"/>
      <c r="O14" s="21">
        <v>-7446</v>
      </c>
    </row>
    <row r="15" spans="1:15" ht="19.5" customHeight="1">
      <c r="A15" s="4"/>
      <c r="B15" s="15"/>
      <c r="C15" s="16"/>
      <c r="D15" s="16"/>
      <c r="E15" s="17"/>
      <c r="F15" s="17"/>
      <c r="G15" s="17"/>
      <c r="H15" s="17"/>
      <c r="I15" s="17"/>
      <c r="J15" s="16"/>
      <c r="K15" s="16"/>
      <c r="L15" s="17"/>
      <c r="M15" s="17"/>
      <c r="N15" s="17"/>
      <c r="O15" s="17"/>
    </row>
    <row r="16" spans="1:15" ht="19.5" customHeight="1">
      <c r="A16" s="4" t="s">
        <v>12</v>
      </c>
      <c r="B16" s="15"/>
      <c r="C16" s="16">
        <f>C12+C14</f>
        <v>10020</v>
      </c>
      <c r="D16" s="16" t="e">
        <f>#REF!+#REF!</f>
        <v>#REF!</v>
      </c>
      <c r="E16" s="16" t="e">
        <f>#REF!+#REF!</f>
        <v>#REF!</v>
      </c>
      <c r="F16" s="16" t="e">
        <f>#REF!+#REF!</f>
        <v>#REF!</v>
      </c>
      <c r="G16" s="16"/>
      <c r="H16" s="16">
        <f>H12+H14</f>
        <v>4093</v>
      </c>
      <c r="I16" s="16"/>
      <c r="J16" s="16">
        <f>J12+J14</f>
        <v>31131</v>
      </c>
      <c r="K16" s="16" t="e">
        <f>#REF!+#REF!</f>
        <v>#REF!</v>
      </c>
      <c r="L16" s="16" t="e">
        <f>#REF!+#REF!</f>
        <v>#REF!</v>
      </c>
      <c r="M16" s="16" t="e">
        <f>#REF!+#REF!</f>
        <v>#REF!</v>
      </c>
      <c r="N16" s="16"/>
      <c r="O16" s="16">
        <f>O12+O14</f>
        <v>12986</v>
      </c>
    </row>
    <row r="17" spans="1:15" ht="19.5" customHeight="1">
      <c r="A17" s="4"/>
      <c r="B17" s="15"/>
      <c r="C17" s="16"/>
      <c r="D17" s="16"/>
      <c r="E17" s="17"/>
      <c r="F17" s="17"/>
      <c r="G17" s="17"/>
      <c r="H17" s="17"/>
      <c r="I17" s="17"/>
      <c r="J17" s="17"/>
      <c r="K17" s="16"/>
      <c r="L17" s="17"/>
      <c r="M17" s="17"/>
      <c r="N17" s="17"/>
      <c r="O17" s="17"/>
    </row>
    <row r="18" spans="1:15" ht="19.5" customHeight="1">
      <c r="A18" s="4" t="s">
        <v>13</v>
      </c>
      <c r="B18" s="15"/>
      <c r="C18" s="16">
        <v>2</v>
      </c>
      <c r="D18" s="16"/>
      <c r="E18" s="17"/>
      <c r="F18" s="17"/>
      <c r="G18" s="17"/>
      <c r="H18" s="17">
        <v>240</v>
      </c>
      <c r="I18" s="17"/>
      <c r="J18" s="17">
        <v>146</v>
      </c>
      <c r="K18" s="16"/>
      <c r="L18" s="17"/>
      <c r="M18" s="17"/>
      <c r="N18" s="17"/>
      <c r="O18" s="17">
        <v>3368</v>
      </c>
    </row>
    <row r="19" spans="1:15" ht="19.5" customHeight="1">
      <c r="A19" s="4"/>
      <c r="B19" s="15"/>
      <c r="C19" s="16"/>
      <c r="D19" s="16"/>
      <c r="E19" s="17"/>
      <c r="F19" s="17"/>
      <c r="G19" s="17"/>
      <c r="H19" s="17"/>
      <c r="I19" s="17"/>
      <c r="J19" s="17"/>
      <c r="K19" s="16"/>
      <c r="L19" s="17"/>
      <c r="M19" s="17"/>
      <c r="N19" s="17"/>
      <c r="O19" s="17"/>
    </row>
    <row r="20" spans="1:15" ht="19.5" customHeight="1">
      <c r="A20" s="4" t="s">
        <v>14</v>
      </c>
      <c r="B20" s="15"/>
      <c r="C20" s="16">
        <v>-1614</v>
      </c>
      <c r="D20" s="16"/>
      <c r="E20" s="17"/>
      <c r="F20" s="17"/>
      <c r="G20" s="17"/>
      <c r="H20" s="17">
        <v>-286</v>
      </c>
      <c r="I20" s="17"/>
      <c r="J20" s="17">
        <v>-4422</v>
      </c>
      <c r="K20" s="16"/>
      <c r="L20" s="17"/>
      <c r="M20" s="17"/>
      <c r="N20" s="17"/>
      <c r="O20" s="17">
        <v>-709</v>
      </c>
    </row>
    <row r="21" spans="1:15" ht="19.5" customHeight="1">
      <c r="A21" s="4"/>
      <c r="B21" s="15"/>
      <c r="C21" s="16"/>
      <c r="D21" s="16"/>
      <c r="E21" s="17"/>
      <c r="F21" s="17"/>
      <c r="G21" s="17"/>
      <c r="H21" s="17"/>
      <c r="I21" s="17"/>
      <c r="J21" s="17"/>
      <c r="K21" s="16"/>
      <c r="L21" s="17"/>
      <c r="M21" s="17"/>
      <c r="N21" s="17"/>
      <c r="O21" s="17"/>
    </row>
    <row r="22" spans="1:15" ht="19.5" customHeight="1">
      <c r="A22" s="4" t="s">
        <v>15</v>
      </c>
      <c r="B22" s="15"/>
      <c r="C22" s="16">
        <v>-773</v>
      </c>
      <c r="D22" s="16">
        <v>0</v>
      </c>
      <c r="E22" s="17">
        <v>0</v>
      </c>
      <c r="F22" s="17">
        <v>0</v>
      </c>
      <c r="G22" s="17"/>
      <c r="H22" s="17">
        <v>-566</v>
      </c>
      <c r="I22" s="17"/>
      <c r="J22" s="17">
        <v>-2190</v>
      </c>
      <c r="K22" s="16">
        <v>-651897.25</v>
      </c>
      <c r="L22" s="17">
        <v>-531536.77</v>
      </c>
      <c r="M22" s="17">
        <v>-2551066.71</v>
      </c>
      <c r="N22" s="17"/>
      <c r="O22" s="17">
        <v>-1750</v>
      </c>
    </row>
    <row r="23" spans="1:15" ht="19.5" customHeight="1">
      <c r="A23" s="4"/>
      <c r="B23" s="15"/>
      <c r="C23" s="16"/>
      <c r="D23" s="16"/>
      <c r="E23" s="17"/>
      <c r="F23" s="17"/>
      <c r="G23" s="17"/>
      <c r="H23" s="17"/>
      <c r="I23" s="17"/>
      <c r="J23" s="17"/>
      <c r="K23" s="16"/>
      <c r="L23" s="17"/>
      <c r="M23" s="17"/>
      <c r="N23" s="17"/>
      <c r="O23" s="17"/>
    </row>
    <row r="24" spans="1:15" ht="19.5" customHeight="1">
      <c r="A24" s="4" t="s">
        <v>16</v>
      </c>
      <c r="B24" s="15"/>
      <c r="C24" s="16">
        <v>-73</v>
      </c>
      <c r="D24" s="16"/>
      <c r="E24" s="17"/>
      <c r="F24" s="17"/>
      <c r="G24" s="17"/>
      <c r="H24" s="17">
        <v>-6</v>
      </c>
      <c r="I24" s="17"/>
      <c r="J24" s="17">
        <v>-835</v>
      </c>
      <c r="K24" s="16"/>
      <c r="L24" s="17"/>
      <c r="M24" s="17"/>
      <c r="N24" s="17"/>
      <c r="O24" s="17">
        <v>-35</v>
      </c>
    </row>
    <row r="25" spans="1:15" ht="19.5" customHeight="1">
      <c r="A25" s="4"/>
      <c r="B25" s="15"/>
      <c r="C25" s="16"/>
      <c r="D25" s="16"/>
      <c r="E25" s="17"/>
      <c r="F25" s="17"/>
      <c r="G25" s="17"/>
      <c r="H25" s="17"/>
      <c r="I25" s="17"/>
      <c r="J25" s="17"/>
      <c r="K25" s="16"/>
      <c r="L25" s="17"/>
      <c r="M25" s="17"/>
      <c r="N25" s="17"/>
      <c r="O25" s="17"/>
    </row>
    <row r="26" spans="1:15" ht="19.5" customHeight="1">
      <c r="A26" s="18" t="s">
        <v>17</v>
      </c>
      <c r="B26" s="19"/>
      <c r="C26" s="20">
        <v>-1452</v>
      </c>
      <c r="D26" s="20"/>
      <c r="E26" s="21"/>
      <c r="F26" s="21"/>
      <c r="G26" s="21"/>
      <c r="H26" s="21">
        <v>-1071</v>
      </c>
      <c r="I26" s="21"/>
      <c r="J26" s="21">
        <v>-3840</v>
      </c>
      <c r="K26" s="20"/>
      <c r="L26" s="21"/>
      <c r="M26" s="21"/>
      <c r="N26" s="21"/>
      <c r="O26" s="21">
        <v>-2820</v>
      </c>
    </row>
    <row r="27" spans="1:15" ht="19.5" customHeight="1">
      <c r="A27" s="4"/>
      <c r="B27" s="15"/>
      <c r="C27" s="16"/>
      <c r="D27" s="16"/>
      <c r="E27" s="17"/>
      <c r="F27" s="17"/>
      <c r="G27" s="17"/>
      <c r="H27" s="17"/>
      <c r="I27" s="17"/>
      <c r="J27" s="17"/>
      <c r="K27" s="16"/>
      <c r="L27" s="17"/>
      <c r="M27" s="17"/>
      <c r="N27" s="17"/>
      <c r="O27" s="17"/>
    </row>
    <row r="28" spans="1:15" ht="19.5" customHeight="1">
      <c r="A28" s="4" t="s">
        <v>18</v>
      </c>
      <c r="B28" s="15"/>
      <c r="C28" s="16">
        <f>C16+C18+C20+C22+C24+C26</f>
        <v>6110</v>
      </c>
      <c r="D28" s="16" t="e">
        <f>D16+#REF!+#REF!+D22+#REF!+#REF!</f>
        <v>#REF!</v>
      </c>
      <c r="E28" s="16" t="e">
        <f>E16+#REF!+#REF!+E22+#REF!+#REF!</f>
        <v>#REF!</v>
      </c>
      <c r="F28" s="16" t="e">
        <f>F16+#REF!+#REF!+F22+#REF!+#REF!</f>
        <v>#REF!</v>
      </c>
      <c r="G28" s="16"/>
      <c r="H28" s="16">
        <f>H16+H18+H20+H22+H24+H26</f>
        <v>2404</v>
      </c>
      <c r="I28" s="16"/>
      <c r="J28" s="16">
        <f>J16+J18+J20+J22+J24+J26</f>
        <v>19990</v>
      </c>
      <c r="K28" s="16" t="e">
        <f>K16+#REF!+#REF!+K22+#REF!+#REF!</f>
        <v>#REF!</v>
      </c>
      <c r="L28" s="16" t="e">
        <f>L16+#REF!+#REF!+L22+#REF!+#REF!</f>
        <v>#REF!</v>
      </c>
      <c r="M28" s="16" t="e">
        <f>M16+#REF!+#REF!+M22+#REF!+#REF!</f>
        <v>#REF!</v>
      </c>
      <c r="N28" s="16"/>
      <c r="O28" s="16">
        <f>O16+O18+O20+O22+O24+O26</f>
        <v>11040</v>
      </c>
    </row>
    <row r="29" spans="1:15" ht="19.5" customHeight="1">
      <c r="A29" s="4"/>
      <c r="B29" s="15"/>
      <c r="C29" s="16"/>
      <c r="D29" s="16"/>
      <c r="E29" s="16"/>
      <c r="F29" s="16"/>
      <c r="G29" s="16"/>
      <c r="H29" s="17"/>
      <c r="I29" s="17"/>
      <c r="J29" s="17"/>
      <c r="K29" s="16"/>
      <c r="L29" s="16"/>
      <c r="M29" s="16"/>
      <c r="N29" s="16"/>
      <c r="O29" s="17"/>
    </row>
    <row r="30" spans="1:15" ht="19.5" customHeight="1">
      <c r="A30" s="18" t="s">
        <v>19</v>
      </c>
      <c r="B30" s="19"/>
      <c r="C30" s="20">
        <v>2899</v>
      </c>
      <c r="D30" s="20">
        <v>0</v>
      </c>
      <c r="E30" s="20">
        <v>0</v>
      </c>
      <c r="F30" s="20">
        <v>0</v>
      </c>
      <c r="G30" s="20"/>
      <c r="H30" s="21">
        <v>1832</v>
      </c>
      <c r="I30" s="21"/>
      <c r="J30" s="21">
        <v>7033</v>
      </c>
      <c r="K30" s="20">
        <v>0</v>
      </c>
      <c r="L30" s="20">
        <v>0</v>
      </c>
      <c r="M30" s="20">
        <v>2297798.12</v>
      </c>
      <c r="N30" s="20"/>
      <c r="O30" s="21">
        <v>7918</v>
      </c>
    </row>
    <row r="31" spans="1:15" ht="19.5" customHeight="1">
      <c r="A31" s="4"/>
      <c r="B31" s="15"/>
      <c r="C31" s="16"/>
      <c r="D31" s="16"/>
      <c r="E31" s="17"/>
      <c r="F31" s="17"/>
      <c r="G31" s="17"/>
      <c r="H31" s="17"/>
      <c r="I31" s="17"/>
      <c r="J31" s="17"/>
      <c r="K31" s="16"/>
      <c r="L31" s="17"/>
      <c r="M31" s="17"/>
      <c r="N31" s="17"/>
      <c r="O31" s="17"/>
    </row>
    <row r="32" spans="1:15" ht="19.5" customHeight="1">
      <c r="A32" s="4" t="s">
        <v>20</v>
      </c>
      <c r="B32" s="15"/>
      <c r="C32" s="16">
        <f>C28+C30</f>
        <v>9009</v>
      </c>
      <c r="D32" s="16" t="e">
        <f>D28+D30</f>
        <v>#REF!</v>
      </c>
      <c r="E32" s="16" t="e">
        <f>E28+E30</f>
        <v>#REF!</v>
      </c>
      <c r="F32" s="16" t="e">
        <f>F28+F30</f>
        <v>#REF!</v>
      </c>
      <c r="G32" s="16"/>
      <c r="H32" s="16">
        <f>H28+H30</f>
        <v>4236</v>
      </c>
      <c r="I32" s="16"/>
      <c r="J32" s="16">
        <f>J28+J30</f>
        <v>27023</v>
      </c>
      <c r="K32" s="16" t="e">
        <f>K28+K30</f>
        <v>#REF!</v>
      </c>
      <c r="L32" s="16" t="e">
        <f>L28+L30</f>
        <v>#REF!</v>
      </c>
      <c r="M32" s="16" t="e">
        <f>M28+M30</f>
        <v>#REF!</v>
      </c>
      <c r="N32" s="16"/>
      <c r="O32" s="16">
        <f>O28+O30</f>
        <v>18958</v>
      </c>
    </row>
    <row r="33" spans="1:15" ht="19.5" customHeight="1">
      <c r="A33" s="4"/>
      <c r="B33" s="15"/>
      <c r="C33" s="16"/>
      <c r="D33" s="16"/>
      <c r="E33" s="17"/>
      <c r="F33" s="17"/>
      <c r="G33" s="17"/>
      <c r="H33" s="17"/>
      <c r="I33" s="17"/>
      <c r="J33" s="17"/>
      <c r="K33" s="16"/>
      <c r="L33" s="17"/>
      <c r="M33" s="17"/>
      <c r="N33" s="17"/>
      <c r="O33" s="17"/>
    </row>
    <row r="34" spans="1:15" ht="19.5" customHeight="1">
      <c r="A34" s="18" t="s">
        <v>21</v>
      </c>
      <c r="B34" s="19"/>
      <c r="C34" s="20">
        <v>-2279</v>
      </c>
      <c r="D34" s="20">
        <v>0</v>
      </c>
      <c r="E34" s="21">
        <v>0</v>
      </c>
      <c r="F34" s="21">
        <v>0</v>
      </c>
      <c r="G34" s="21"/>
      <c r="H34" s="21">
        <v>-1449</v>
      </c>
      <c r="I34" s="21"/>
      <c r="J34" s="21">
        <v>-6811</v>
      </c>
      <c r="K34" s="20">
        <v>-1435666</v>
      </c>
      <c r="L34" s="21">
        <v>-2463205.92</v>
      </c>
      <c r="M34" s="21">
        <v>-7660937.51</v>
      </c>
      <c r="N34" s="21"/>
      <c r="O34" s="21">
        <v>-5348</v>
      </c>
    </row>
    <row r="35" spans="1:15" ht="19.5" customHeight="1">
      <c r="A35" s="4"/>
      <c r="B35" s="15"/>
      <c r="C35" s="16"/>
      <c r="D35" s="16"/>
      <c r="E35" s="17"/>
      <c r="F35" s="17"/>
      <c r="G35" s="17"/>
      <c r="H35" s="17"/>
      <c r="I35" s="17"/>
      <c r="J35" s="16"/>
      <c r="K35" s="16"/>
      <c r="L35" s="17"/>
      <c r="M35" s="17"/>
      <c r="N35" s="17"/>
      <c r="O35" s="17"/>
    </row>
    <row r="36" spans="1:15" ht="19.5" customHeight="1" thickBot="1">
      <c r="A36" s="22" t="s">
        <v>22</v>
      </c>
      <c r="B36" s="23"/>
      <c r="C36" s="24">
        <f>C32+C34</f>
        <v>6730</v>
      </c>
      <c r="D36" s="24" t="e">
        <f>D32+D34</f>
        <v>#REF!</v>
      </c>
      <c r="E36" s="24" t="e">
        <f>E32+E34</f>
        <v>#REF!</v>
      </c>
      <c r="F36" s="24" t="e">
        <f>F32+F34</f>
        <v>#REF!</v>
      </c>
      <c r="G36" s="24"/>
      <c r="H36" s="24">
        <f>H32+H34</f>
        <v>2787</v>
      </c>
      <c r="I36" s="24"/>
      <c r="J36" s="24">
        <f>J32+J34</f>
        <v>20212</v>
      </c>
      <c r="K36" s="24" t="e">
        <f>K32+K34</f>
        <v>#REF!</v>
      </c>
      <c r="L36" s="24" t="e">
        <f>L32+L34</f>
        <v>#REF!</v>
      </c>
      <c r="M36" s="24" t="e">
        <f>M32+M34</f>
        <v>#REF!</v>
      </c>
      <c r="N36" s="24"/>
      <c r="O36" s="24">
        <f>O32+O34</f>
        <v>13610</v>
      </c>
    </row>
    <row r="37" spans="1:15" ht="19.5" customHeight="1">
      <c r="A37" s="4"/>
      <c r="B37" s="15"/>
      <c r="C37" s="25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9.5" customHeight="1" thickBot="1">
      <c r="A38" s="22" t="s">
        <v>23</v>
      </c>
      <c r="B38" s="23"/>
      <c r="C38" s="27">
        <v>5.02</v>
      </c>
      <c r="D38" s="27"/>
      <c r="E38" s="28"/>
      <c r="F38" s="28"/>
      <c r="G38" s="28"/>
      <c r="H38" s="28">
        <v>2.11</v>
      </c>
      <c r="I38" s="28"/>
      <c r="J38" s="27">
        <v>15.08</v>
      </c>
      <c r="K38" s="28"/>
      <c r="L38" s="28"/>
      <c r="M38" s="28"/>
      <c r="N38" s="28"/>
      <c r="O38" s="28">
        <v>10.3</v>
      </c>
    </row>
    <row r="39" spans="1:15" ht="19.5" customHeight="1">
      <c r="A39" s="4"/>
      <c r="B39" s="15"/>
      <c r="C39" s="29"/>
      <c r="D39" s="29" t="e">
        <v>#REF!</v>
      </c>
      <c r="E39" s="30" t="e">
        <v>#REF!</v>
      </c>
      <c r="F39" s="30" t="e">
        <v>#REF!</v>
      </c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9.5" customHeight="1" thickBot="1">
      <c r="A40" s="22" t="s">
        <v>24</v>
      </c>
      <c r="B40" s="23"/>
      <c r="C40" s="27">
        <f>C38</f>
        <v>5.02</v>
      </c>
      <c r="D40" s="27"/>
      <c r="E40" s="28"/>
      <c r="F40" s="28"/>
      <c r="G40" s="28"/>
      <c r="H40" s="28">
        <v>2.11</v>
      </c>
      <c r="I40" s="28"/>
      <c r="J40" s="28">
        <f>J38</f>
        <v>15.08</v>
      </c>
      <c r="K40" s="28"/>
      <c r="L40" s="28"/>
      <c r="M40" s="28"/>
      <c r="N40" s="28"/>
      <c r="O40" s="28">
        <v>10.29</v>
      </c>
    </row>
    <row r="43" ht="15.75">
      <c r="B43" s="31"/>
    </row>
    <row r="44" ht="15.75" customHeight="1"/>
    <row r="45" ht="15.75">
      <c r="A45" s="32" t="s">
        <v>25</v>
      </c>
    </row>
    <row r="46" ht="15.75">
      <c r="A46" s="32" t="s">
        <v>26</v>
      </c>
    </row>
    <row r="47" spans="2:15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9" spans="1:15" ht="15">
      <c r="A49" s="156" t="s">
        <v>158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</row>
  </sheetData>
  <mergeCells count="7">
    <mergeCell ref="C9:H9"/>
    <mergeCell ref="J9:O9"/>
    <mergeCell ref="A49:O49"/>
    <mergeCell ref="C7:H7"/>
    <mergeCell ref="J7:O7"/>
    <mergeCell ref="C8:H8"/>
    <mergeCell ref="J8:O8"/>
  </mergeCells>
  <printOptions/>
  <pageMargins left="1" right="0.5" top="0.5" bottom="0.25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workbookViewId="0" topLeftCell="A1">
      <selection activeCell="H1" sqref="H1"/>
    </sheetView>
  </sheetViews>
  <sheetFormatPr defaultColWidth="9.140625" defaultRowHeight="12.75"/>
  <cols>
    <col min="1" max="1" width="4.8515625" style="36" customWidth="1"/>
    <col min="2" max="3" width="4.7109375" style="36" customWidth="1"/>
    <col min="4" max="4" width="50.00390625" style="36" customWidth="1"/>
    <col min="5" max="5" width="1.57421875" style="36" customWidth="1"/>
    <col min="6" max="6" width="15.57421875" style="40" customWidth="1"/>
    <col min="7" max="7" width="1.28515625" style="36" customWidth="1"/>
    <col min="8" max="8" width="15.7109375" style="41" customWidth="1"/>
    <col min="9" max="16384" width="9.140625" style="36" customWidth="1"/>
  </cols>
  <sheetData>
    <row r="1" spans="1:9" ht="18">
      <c r="A1" s="33" t="s">
        <v>27</v>
      </c>
      <c r="B1" s="34"/>
      <c r="C1" s="34"/>
      <c r="D1" s="34"/>
      <c r="E1" s="34"/>
      <c r="F1" s="34"/>
      <c r="G1" s="34"/>
      <c r="H1" s="80"/>
      <c r="I1" s="35"/>
    </row>
    <row r="2" spans="1:8" ht="12.75">
      <c r="A2" s="37" t="s">
        <v>28</v>
      </c>
      <c r="B2" s="37"/>
      <c r="C2" s="37"/>
      <c r="D2" s="37"/>
      <c r="E2" s="37"/>
      <c r="F2" s="37"/>
      <c r="G2" s="37"/>
      <c r="H2" s="38"/>
    </row>
    <row r="3" ht="12.75">
      <c r="A3" s="39"/>
    </row>
    <row r="4" spans="1:8" ht="16.5">
      <c r="A4" s="11" t="s">
        <v>29</v>
      </c>
      <c r="B4" s="42"/>
      <c r="C4" s="42"/>
      <c r="D4" s="42"/>
      <c r="E4" s="43"/>
      <c r="F4" s="44"/>
      <c r="H4" s="45"/>
    </row>
    <row r="5" spans="1:8" ht="15.75" customHeight="1">
      <c r="A5" s="11" t="s">
        <v>146</v>
      </c>
      <c r="B5" s="42"/>
      <c r="C5" s="42"/>
      <c r="D5" s="42"/>
      <c r="E5" s="43"/>
      <c r="F5" s="46"/>
      <c r="H5" s="47"/>
    </row>
    <row r="6" ht="8.25" customHeight="1"/>
    <row r="7" spans="1:8" ht="15.75" customHeight="1">
      <c r="A7" s="48"/>
      <c r="B7" s="43"/>
      <c r="C7" s="43"/>
      <c r="D7" s="43"/>
      <c r="E7" s="43"/>
      <c r="F7" s="49" t="s">
        <v>30</v>
      </c>
      <c r="H7" s="50" t="s">
        <v>31</v>
      </c>
    </row>
    <row r="8" spans="1:8" ht="15" customHeight="1">
      <c r="A8" s="43"/>
      <c r="B8" s="43"/>
      <c r="C8" s="43"/>
      <c r="D8" s="43"/>
      <c r="E8" s="43"/>
      <c r="F8" s="51" t="s">
        <v>147</v>
      </c>
      <c r="H8" s="51" t="s">
        <v>147</v>
      </c>
    </row>
    <row r="9" spans="1:8" ht="15" customHeight="1">
      <c r="A9" s="43"/>
      <c r="B9" s="43"/>
      <c r="C9" s="43"/>
      <c r="D9" s="43"/>
      <c r="E9" s="43"/>
      <c r="F9" s="51" t="s">
        <v>32</v>
      </c>
      <c r="H9" s="52" t="s">
        <v>32</v>
      </c>
    </row>
    <row r="10" spans="1:8" ht="15" customHeight="1">
      <c r="A10" s="43"/>
      <c r="B10" s="43"/>
      <c r="C10" s="43"/>
      <c r="D10" s="43"/>
      <c r="E10" s="53"/>
      <c r="F10" s="54" t="s">
        <v>148</v>
      </c>
      <c r="H10" s="55" t="s">
        <v>157</v>
      </c>
    </row>
    <row r="11" spans="1:8" ht="15" customHeight="1">
      <c r="A11" s="43"/>
      <c r="B11" s="43"/>
      <c r="C11" s="43"/>
      <c r="D11" s="43"/>
      <c r="E11" s="53"/>
      <c r="F11" s="56" t="s">
        <v>33</v>
      </c>
      <c r="H11" s="57" t="s">
        <v>33</v>
      </c>
    </row>
    <row r="12" spans="1:8" ht="15" customHeight="1">
      <c r="A12" s="58" t="s">
        <v>34</v>
      </c>
      <c r="B12" s="42"/>
      <c r="C12" s="42"/>
      <c r="D12" s="42"/>
      <c r="E12" s="59"/>
      <c r="F12" s="60"/>
      <c r="H12" s="61"/>
    </row>
    <row r="13" spans="1:8" ht="15" customHeight="1">
      <c r="A13" s="42" t="s">
        <v>20</v>
      </c>
      <c r="B13" s="59"/>
      <c r="C13" s="59"/>
      <c r="D13" s="59"/>
      <c r="E13" s="59"/>
      <c r="F13" s="62">
        <v>27023</v>
      </c>
      <c r="H13" s="63">
        <v>18958</v>
      </c>
    </row>
    <row r="14" spans="1:8" ht="5.25" customHeight="1">
      <c r="A14" s="42"/>
      <c r="B14" s="59"/>
      <c r="C14" s="59"/>
      <c r="D14" s="59"/>
      <c r="E14" s="59"/>
      <c r="F14" s="62"/>
      <c r="H14" s="63"/>
    </row>
    <row r="15" spans="1:8" ht="15" customHeight="1">
      <c r="A15" s="42" t="s">
        <v>35</v>
      </c>
      <c r="B15" s="59"/>
      <c r="C15" s="59"/>
      <c r="D15" s="59"/>
      <c r="E15" s="59"/>
      <c r="F15" s="62"/>
      <c r="H15" s="63"/>
    </row>
    <row r="16" spans="1:8" ht="15" customHeight="1">
      <c r="A16" s="42"/>
      <c r="B16" s="59" t="s">
        <v>36</v>
      </c>
      <c r="C16" s="59"/>
      <c r="D16" s="59"/>
      <c r="E16" s="59"/>
      <c r="F16" s="62">
        <v>-7033</v>
      </c>
      <c r="H16" s="62">
        <v>-7918</v>
      </c>
    </row>
    <row r="17" spans="1:8" ht="15" customHeight="1">
      <c r="A17" s="42"/>
      <c r="B17" s="59" t="s">
        <v>37</v>
      </c>
      <c r="C17" s="59"/>
      <c r="D17" s="59"/>
      <c r="E17" s="59"/>
      <c r="F17" s="62">
        <v>4554</v>
      </c>
      <c r="H17" s="62">
        <v>872</v>
      </c>
    </row>
    <row r="18" spans="1:8" ht="15" customHeight="1">
      <c r="A18" s="42"/>
      <c r="B18" s="59" t="s">
        <v>38</v>
      </c>
      <c r="C18" s="59"/>
      <c r="D18" s="59"/>
      <c r="E18" s="59"/>
      <c r="F18" s="62">
        <v>41</v>
      </c>
      <c r="H18" s="62">
        <v>0</v>
      </c>
    </row>
    <row r="19" spans="1:8" ht="15" customHeight="1">
      <c r="A19" s="42"/>
      <c r="B19" s="59" t="s">
        <v>136</v>
      </c>
      <c r="C19" s="59"/>
      <c r="D19" s="59"/>
      <c r="E19" s="59"/>
      <c r="F19" s="62">
        <v>0</v>
      </c>
      <c r="H19" s="62">
        <v>-32</v>
      </c>
    </row>
    <row r="20" spans="1:8" ht="15" customHeight="1">
      <c r="A20" s="42"/>
      <c r="B20" s="59" t="s">
        <v>39</v>
      </c>
      <c r="C20" s="59"/>
      <c r="D20" s="59"/>
      <c r="E20" s="59"/>
      <c r="F20" s="62">
        <v>-1873</v>
      </c>
      <c r="H20" s="62">
        <v>-4299</v>
      </c>
    </row>
    <row r="21" spans="1:8" ht="15" customHeight="1">
      <c r="A21" s="42"/>
      <c r="B21" s="59" t="s">
        <v>40</v>
      </c>
      <c r="C21" s="59"/>
      <c r="D21" s="59"/>
      <c r="E21" s="59"/>
      <c r="F21" s="62">
        <v>-1405</v>
      </c>
      <c r="H21" s="62">
        <v>-1181</v>
      </c>
    </row>
    <row r="22" spans="1:8" ht="15" customHeight="1" hidden="1">
      <c r="A22" s="42"/>
      <c r="B22" s="59" t="s">
        <v>41</v>
      </c>
      <c r="C22" s="59"/>
      <c r="D22" s="59"/>
      <c r="E22" s="59"/>
      <c r="F22" s="62">
        <v>0</v>
      </c>
      <c r="G22" s="64"/>
      <c r="H22" s="62">
        <v>0</v>
      </c>
    </row>
    <row r="23" spans="1:8" ht="15.75" customHeight="1">
      <c r="A23" s="42"/>
      <c r="B23" s="59" t="s">
        <v>42</v>
      </c>
      <c r="C23" s="59"/>
      <c r="D23" s="59"/>
      <c r="E23" s="59"/>
      <c r="F23" s="62">
        <v>-83</v>
      </c>
      <c r="H23" s="62">
        <v>-1387</v>
      </c>
    </row>
    <row r="24" spans="1:8" ht="15.75" customHeight="1">
      <c r="A24" s="42"/>
      <c r="B24" s="59" t="s">
        <v>43</v>
      </c>
      <c r="C24" s="59"/>
      <c r="D24" s="59"/>
      <c r="E24" s="59"/>
      <c r="F24" s="62">
        <v>787</v>
      </c>
      <c r="H24" s="62">
        <v>0</v>
      </c>
    </row>
    <row r="25" spans="1:8" ht="15" customHeight="1">
      <c r="A25" s="42"/>
      <c r="B25" s="59" t="s">
        <v>44</v>
      </c>
      <c r="C25" s="59"/>
      <c r="D25" s="59"/>
      <c r="E25" s="59"/>
      <c r="F25" s="62">
        <v>111</v>
      </c>
      <c r="H25" s="62">
        <v>0</v>
      </c>
    </row>
    <row r="26" spans="1:8" ht="15" customHeight="1">
      <c r="A26" s="42"/>
      <c r="B26" s="59" t="s">
        <v>45</v>
      </c>
      <c r="C26" s="59"/>
      <c r="D26" s="59"/>
      <c r="E26" s="59"/>
      <c r="F26" s="62">
        <v>0</v>
      </c>
      <c r="H26" s="62">
        <v>-17</v>
      </c>
    </row>
    <row r="27" spans="1:8" ht="5.25" customHeight="1">
      <c r="A27" s="65"/>
      <c r="B27" s="65"/>
      <c r="C27" s="65"/>
      <c r="D27" s="65"/>
      <c r="E27" s="59"/>
      <c r="F27" s="66"/>
      <c r="H27" s="67"/>
    </row>
    <row r="28" spans="1:8" ht="15" customHeight="1">
      <c r="A28" s="58" t="s">
        <v>46</v>
      </c>
      <c r="B28" s="59"/>
      <c r="C28" s="59"/>
      <c r="D28" s="59"/>
      <c r="E28" s="59"/>
      <c r="F28" s="62">
        <f>SUM(F13:F27)</f>
        <v>22122</v>
      </c>
      <c r="H28" s="62">
        <f>SUM(H13:H27)</f>
        <v>4996</v>
      </c>
    </row>
    <row r="29" spans="1:8" ht="15" customHeight="1">
      <c r="A29" s="42"/>
      <c r="B29" s="59" t="s">
        <v>156</v>
      </c>
      <c r="C29" s="59"/>
      <c r="D29" s="59"/>
      <c r="E29" s="59"/>
      <c r="F29" s="62">
        <v>-265</v>
      </c>
      <c r="H29" s="62">
        <v>454</v>
      </c>
    </row>
    <row r="30" spans="1:8" ht="15" customHeight="1">
      <c r="A30" s="42"/>
      <c r="B30" s="59" t="s">
        <v>137</v>
      </c>
      <c r="C30" s="59"/>
      <c r="D30" s="59"/>
      <c r="E30" s="59"/>
      <c r="F30" s="62">
        <v>3805</v>
      </c>
      <c r="H30" s="62">
        <v>1169</v>
      </c>
    </row>
    <row r="31" spans="1:8" ht="15" customHeight="1">
      <c r="A31" s="42"/>
      <c r="B31" s="59" t="s">
        <v>138</v>
      </c>
      <c r="C31" s="59"/>
      <c r="D31" s="59"/>
      <c r="E31" s="59"/>
      <c r="F31" s="62">
        <v>-5786</v>
      </c>
      <c r="H31" s="62">
        <v>-1381</v>
      </c>
    </row>
    <row r="32" spans="1:8" ht="5.25" customHeight="1">
      <c r="A32" s="65"/>
      <c r="B32" s="65"/>
      <c r="C32" s="65"/>
      <c r="D32" s="65"/>
      <c r="E32" s="59"/>
      <c r="F32" s="66"/>
      <c r="H32" s="67"/>
    </row>
    <row r="33" spans="1:8" ht="15" customHeight="1">
      <c r="A33" s="58" t="s">
        <v>47</v>
      </c>
      <c r="B33" s="59"/>
      <c r="C33" s="59"/>
      <c r="D33" s="59"/>
      <c r="E33" s="59"/>
      <c r="F33" s="62">
        <f>SUM(F28:F32)</f>
        <v>19876</v>
      </c>
      <c r="H33" s="62">
        <f>SUM(H28:H32)</f>
        <v>5238</v>
      </c>
    </row>
    <row r="34" spans="1:8" ht="1.5" customHeight="1">
      <c r="A34" s="58"/>
      <c r="B34" s="59"/>
      <c r="C34" s="59"/>
      <c r="D34" s="59"/>
      <c r="E34" s="59"/>
      <c r="F34" s="62"/>
      <c r="H34" s="62"/>
    </row>
    <row r="35" spans="1:8" ht="15" customHeight="1">
      <c r="A35" s="42"/>
      <c r="B35" s="59" t="s">
        <v>48</v>
      </c>
      <c r="C35" s="59"/>
      <c r="D35" s="59"/>
      <c r="E35" s="59"/>
      <c r="F35" s="62">
        <v>1757</v>
      </c>
      <c r="H35" s="62">
        <v>4880</v>
      </c>
    </row>
    <row r="36" spans="1:8" ht="15" customHeight="1">
      <c r="A36" s="42"/>
      <c r="B36" s="59" t="s">
        <v>49</v>
      </c>
      <c r="C36" s="59"/>
      <c r="D36" s="59"/>
      <c r="E36" s="59"/>
      <c r="F36" s="62">
        <v>1142</v>
      </c>
      <c r="H36" s="62">
        <v>954</v>
      </c>
    </row>
    <row r="37" spans="1:8" ht="15" customHeight="1">
      <c r="A37" s="42"/>
      <c r="B37" s="59" t="s">
        <v>50</v>
      </c>
      <c r="C37" s="59"/>
      <c r="D37" s="59"/>
      <c r="E37" s="59"/>
      <c r="F37" s="62">
        <v>3850</v>
      </c>
      <c r="H37" s="62">
        <v>2598</v>
      </c>
    </row>
    <row r="38" spans="1:8" ht="15" customHeight="1">
      <c r="A38" s="42"/>
      <c r="B38" s="59" t="s">
        <v>51</v>
      </c>
      <c r="C38" s="59"/>
      <c r="D38" s="59"/>
      <c r="E38" s="59"/>
      <c r="F38" s="62">
        <v>-3960</v>
      </c>
      <c r="H38" s="62">
        <v>-5607</v>
      </c>
    </row>
    <row r="39" spans="1:8" ht="16.5" customHeight="1">
      <c r="A39" s="68" t="s">
        <v>52</v>
      </c>
      <c r="B39" s="68"/>
      <c r="C39" s="68"/>
      <c r="D39" s="68"/>
      <c r="E39" s="69"/>
      <c r="F39" s="70">
        <f>SUM(F33:F38)</f>
        <v>22665</v>
      </c>
      <c r="H39" s="71">
        <f>SUM(H33:H38)</f>
        <v>8063</v>
      </c>
    </row>
    <row r="40" spans="1:8" ht="9" customHeight="1">
      <c r="A40" s="42"/>
      <c r="B40" s="59"/>
      <c r="C40" s="59"/>
      <c r="D40" s="59"/>
      <c r="E40" s="59"/>
      <c r="F40" s="62"/>
      <c r="H40" s="63"/>
    </row>
    <row r="41" spans="1:8" ht="16.5" customHeight="1">
      <c r="A41" s="58" t="s">
        <v>53</v>
      </c>
      <c r="B41" s="59"/>
      <c r="C41" s="59"/>
      <c r="D41" s="59"/>
      <c r="E41" s="59"/>
      <c r="F41" s="62"/>
      <c r="H41" s="63"/>
    </row>
    <row r="42" spans="1:8" ht="16.5" customHeight="1">
      <c r="A42" s="58"/>
      <c r="B42" s="59" t="s">
        <v>155</v>
      </c>
      <c r="C42" s="59"/>
      <c r="D42" s="59"/>
      <c r="E42" s="59"/>
      <c r="F42" s="62">
        <v>0</v>
      </c>
      <c r="H42" s="62">
        <v>-88000</v>
      </c>
    </row>
    <row r="43" spans="1:8" ht="15" customHeight="1">
      <c r="A43" s="58"/>
      <c r="B43" s="59" t="s">
        <v>54</v>
      </c>
      <c r="C43" s="59"/>
      <c r="D43" s="59"/>
      <c r="E43" s="59"/>
      <c r="F43" s="62">
        <v>-6378</v>
      </c>
      <c r="H43" s="62">
        <v>-4385</v>
      </c>
    </row>
    <row r="44" spans="1:8" ht="15" customHeight="1">
      <c r="A44" s="58"/>
      <c r="B44" s="59" t="s">
        <v>55</v>
      </c>
      <c r="C44" s="59"/>
      <c r="D44" s="59"/>
      <c r="E44" s="59"/>
      <c r="F44" s="62">
        <f>-1929-12153-1</f>
        <v>-14083</v>
      </c>
      <c r="H44" s="62">
        <v>-24100</v>
      </c>
    </row>
    <row r="45" spans="1:8" ht="15" customHeight="1">
      <c r="A45" s="58"/>
      <c r="B45" s="59" t="s">
        <v>56</v>
      </c>
      <c r="C45" s="59"/>
      <c r="D45" s="59"/>
      <c r="E45" s="59"/>
      <c r="F45" s="62">
        <v>4507</v>
      </c>
      <c r="H45" s="62">
        <v>11274</v>
      </c>
    </row>
    <row r="46" spans="1:8" ht="15" customHeight="1">
      <c r="A46" s="58"/>
      <c r="B46" s="59" t="s">
        <v>57</v>
      </c>
      <c r="C46" s="59"/>
      <c r="D46" s="59"/>
      <c r="E46" s="59"/>
      <c r="F46" s="62">
        <v>0</v>
      </c>
      <c r="H46" s="62">
        <v>41</v>
      </c>
    </row>
    <row r="47" spans="1:8" ht="15" customHeight="1">
      <c r="A47" s="58"/>
      <c r="B47" s="59" t="s">
        <v>58</v>
      </c>
      <c r="C47" s="59"/>
      <c r="D47" s="59"/>
      <c r="E47" s="59"/>
      <c r="F47" s="62">
        <v>0</v>
      </c>
      <c r="H47" s="62">
        <v>38</v>
      </c>
    </row>
    <row r="48" spans="1:8" ht="15" customHeight="1">
      <c r="A48" s="68" t="s">
        <v>59</v>
      </c>
      <c r="B48" s="72"/>
      <c r="C48" s="72"/>
      <c r="D48" s="72"/>
      <c r="E48" s="59"/>
      <c r="F48" s="70">
        <f>SUM(F42:F47)</f>
        <v>-15954</v>
      </c>
      <c r="H48" s="70">
        <f>SUM(H42:H47)</f>
        <v>-105132</v>
      </c>
    </row>
    <row r="49" spans="1:8" ht="9" customHeight="1">
      <c r="A49" s="42"/>
      <c r="B49" s="59"/>
      <c r="C49" s="59"/>
      <c r="D49" s="59"/>
      <c r="E49" s="59"/>
      <c r="F49" s="62"/>
      <c r="H49" s="63"/>
    </row>
    <row r="50" spans="1:8" ht="15" customHeight="1">
      <c r="A50" s="58" t="s">
        <v>60</v>
      </c>
      <c r="B50" s="59"/>
      <c r="C50" s="59"/>
      <c r="D50" s="59"/>
      <c r="E50" s="59"/>
      <c r="F50" s="62"/>
      <c r="H50" s="63"/>
    </row>
    <row r="51" spans="1:8" ht="15" customHeight="1">
      <c r="A51" s="42"/>
      <c r="B51" s="59" t="s">
        <v>61</v>
      </c>
      <c r="F51" s="62">
        <v>-8040</v>
      </c>
      <c r="H51" s="62">
        <v>-10477</v>
      </c>
    </row>
    <row r="52" spans="1:8" ht="16.5">
      <c r="A52" s="42"/>
      <c r="B52" s="59" t="s">
        <v>62</v>
      </c>
      <c r="C52" s="59"/>
      <c r="D52" s="59"/>
      <c r="E52" s="59"/>
      <c r="F52" s="62">
        <v>0</v>
      </c>
      <c r="H52" s="62">
        <v>2040</v>
      </c>
    </row>
    <row r="53" spans="1:8" ht="15" customHeight="1">
      <c r="A53" s="68" t="s">
        <v>63</v>
      </c>
      <c r="B53" s="72"/>
      <c r="C53" s="72"/>
      <c r="D53" s="72"/>
      <c r="E53" s="59"/>
      <c r="F53" s="70">
        <f>SUM(F51:F52)</f>
        <v>-8040</v>
      </c>
      <c r="H53" s="70">
        <f>SUM(H51:H52)</f>
        <v>-8437</v>
      </c>
    </row>
    <row r="54" spans="1:8" ht="9" customHeight="1">
      <c r="A54" s="42"/>
      <c r="B54" s="59"/>
      <c r="C54" s="59"/>
      <c r="D54" s="59"/>
      <c r="E54" s="59"/>
      <c r="F54" s="62"/>
      <c r="H54" s="63"/>
    </row>
    <row r="55" spans="1:8" ht="15" customHeight="1">
      <c r="A55" s="58" t="s">
        <v>64</v>
      </c>
      <c r="B55" s="69"/>
      <c r="C55" s="69"/>
      <c r="D55" s="69"/>
      <c r="E55" s="59"/>
      <c r="F55" s="62">
        <f>F53+F48+F39</f>
        <v>-1329</v>
      </c>
      <c r="H55" s="62">
        <f>H53+H48+H39</f>
        <v>-105506</v>
      </c>
    </row>
    <row r="56" spans="1:8" ht="9" customHeight="1">
      <c r="A56" s="58"/>
      <c r="B56" s="69"/>
      <c r="C56" s="69"/>
      <c r="D56" s="69"/>
      <c r="E56" s="59"/>
      <c r="F56" s="62"/>
      <c r="H56" s="63"/>
    </row>
    <row r="57" spans="1:8" ht="15" customHeight="1">
      <c r="A57" s="58" t="s">
        <v>65</v>
      </c>
      <c r="B57" s="69"/>
      <c r="C57" s="69"/>
      <c r="D57" s="69"/>
      <c r="E57" s="59"/>
      <c r="F57" s="62">
        <v>84905</v>
      </c>
      <c r="H57" s="63">
        <v>189658</v>
      </c>
    </row>
    <row r="58" spans="1:8" ht="9" customHeight="1">
      <c r="A58" s="58"/>
      <c r="B58" s="69"/>
      <c r="C58" s="69"/>
      <c r="D58" s="69"/>
      <c r="E58" s="59"/>
      <c r="F58" s="62"/>
      <c r="H58" s="63"/>
    </row>
    <row r="59" spans="1:8" ht="15" customHeight="1" thickBot="1">
      <c r="A59" s="73" t="s">
        <v>134</v>
      </c>
      <c r="B59" s="73"/>
      <c r="C59" s="73"/>
      <c r="D59" s="73"/>
      <c r="E59" s="59"/>
      <c r="F59" s="74">
        <f>SUM(F55:F58)</f>
        <v>83576</v>
      </c>
      <c r="H59" s="75">
        <f>H55+H57</f>
        <v>84152</v>
      </c>
    </row>
    <row r="60" spans="1:8" ht="15" customHeight="1" thickTop="1">
      <c r="A60" s="76"/>
      <c r="B60" s="9"/>
      <c r="C60" s="9"/>
      <c r="D60" s="9"/>
      <c r="E60" s="9"/>
      <c r="F60" s="77"/>
      <c r="H60" s="78"/>
    </row>
    <row r="61" spans="1:8" ht="15" customHeight="1">
      <c r="A61" s="32" t="s">
        <v>66</v>
      </c>
      <c r="B61" s="2"/>
      <c r="C61" s="9"/>
      <c r="D61" s="9"/>
      <c r="E61" s="9"/>
      <c r="F61" s="77"/>
      <c r="H61" s="78"/>
    </row>
    <row r="62" spans="1:8" ht="15" customHeight="1">
      <c r="A62" s="32" t="s">
        <v>67</v>
      </c>
      <c r="B62" s="15"/>
      <c r="C62" s="9"/>
      <c r="D62" s="9"/>
      <c r="E62" s="9"/>
      <c r="F62" s="77"/>
      <c r="H62" s="78"/>
    </row>
    <row r="63" spans="1:8" ht="15" customHeight="1">
      <c r="A63" s="158" t="s">
        <v>68</v>
      </c>
      <c r="B63" s="159"/>
      <c r="C63" s="159"/>
      <c r="D63" s="159"/>
      <c r="E63" s="159"/>
      <c r="F63" s="159"/>
      <c r="G63" s="159"/>
      <c r="H63" s="159"/>
    </row>
    <row r="64" ht="15" customHeight="1">
      <c r="E64" s="79"/>
    </row>
    <row r="65" ht="15" customHeight="1">
      <c r="E65" s="79"/>
    </row>
    <row r="66" ht="15" customHeight="1">
      <c r="E66" s="79"/>
    </row>
    <row r="67" ht="15" customHeight="1">
      <c r="E67" s="79"/>
    </row>
    <row r="68" ht="15" customHeight="1">
      <c r="E68" s="79"/>
    </row>
    <row r="69" ht="15" customHeight="1">
      <c r="E69" s="79"/>
    </row>
    <row r="70" ht="15" customHeight="1">
      <c r="E70" s="79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</sheetData>
  <mergeCells count="1">
    <mergeCell ref="A63:H63"/>
  </mergeCells>
  <printOptions/>
  <pageMargins left="1" right="0.25" top="0.5" bottom="0.25" header="0.5" footer="0.5"/>
  <pageSetup fitToHeight="1" fitToWidth="1" horizontalDpi="600" verticalDpi="6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1">
      <selection activeCell="N1" sqref="N1"/>
    </sheetView>
  </sheetViews>
  <sheetFormatPr defaultColWidth="9.140625" defaultRowHeight="12.75"/>
  <cols>
    <col min="1" max="1" width="33.00390625" style="36" customWidth="1"/>
    <col min="2" max="2" width="0.71875" style="36" customWidth="1"/>
    <col min="3" max="3" width="0.5625" style="36" customWidth="1"/>
    <col min="4" max="4" width="10.7109375" style="36" customWidth="1"/>
    <col min="5" max="5" width="3.421875" style="36" customWidth="1"/>
    <col min="6" max="6" width="11.421875" style="36" customWidth="1"/>
    <col min="7" max="7" width="0.42578125" style="36" customWidth="1"/>
    <col min="8" max="8" width="12.8515625" style="36" customWidth="1"/>
    <col min="9" max="9" width="0.5625" style="36" customWidth="1"/>
    <col min="10" max="10" width="14.00390625" style="36" customWidth="1"/>
    <col min="11" max="11" width="0.5625" style="36" customWidth="1"/>
    <col min="12" max="12" width="12.8515625" style="36" customWidth="1"/>
    <col min="13" max="13" width="0.5625" style="36" customWidth="1"/>
    <col min="14" max="14" width="14.140625" style="36" customWidth="1"/>
    <col min="15" max="16384" width="9.140625" style="36" customWidth="1"/>
  </cols>
  <sheetData>
    <row r="1" ht="15">
      <c r="N1" s="80"/>
    </row>
    <row r="3" spans="1:11" ht="18">
      <c r="A3" s="162" t="s">
        <v>27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ht="12.75">
      <c r="A4" s="164" t="s">
        <v>28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ht="12.75">
      <c r="A5" s="39"/>
    </row>
    <row r="6" spans="1:11" ht="15.75" customHeight="1">
      <c r="A6" s="11" t="s">
        <v>69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5" customHeight="1">
      <c r="A7" s="11" t="s">
        <v>146</v>
      </c>
      <c r="B7" s="43"/>
      <c r="C7" s="43"/>
      <c r="D7" s="43"/>
      <c r="E7" s="43"/>
      <c r="F7" s="81"/>
      <c r="G7" s="82"/>
      <c r="H7" s="81"/>
      <c r="I7" s="81"/>
      <c r="J7" s="81"/>
      <c r="K7" s="81"/>
    </row>
    <row r="8" spans="1:11" ht="10.5" customHeight="1">
      <c r="A8" s="32"/>
      <c r="B8" s="43"/>
      <c r="C8" s="43"/>
      <c r="D8" s="43"/>
      <c r="E8" s="43"/>
      <c r="F8" s="81"/>
      <c r="G8" s="82"/>
      <c r="H8" s="81"/>
      <c r="I8" s="81"/>
      <c r="J8" s="81"/>
      <c r="K8" s="81"/>
    </row>
    <row r="9" spans="1:14" ht="15" customHeight="1">
      <c r="A9" s="83"/>
      <c r="B9" s="53"/>
      <c r="C9" s="53"/>
      <c r="D9" s="53"/>
      <c r="E9" s="53"/>
      <c r="F9" s="165" t="s">
        <v>70</v>
      </c>
      <c r="G9" s="165"/>
      <c r="H9" s="165"/>
      <c r="I9" s="165"/>
      <c r="J9" s="165"/>
      <c r="K9" s="165"/>
      <c r="L9" s="84" t="s">
        <v>71</v>
      </c>
      <c r="M9" s="79"/>
      <c r="N9" s="79"/>
    </row>
    <row r="10" spans="1:14" ht="18" customHeight="1">
      <c r="A10" s="83"/>
      <c r="B10" s="53"/>
      <c r="C10" s="53"/>
      <c r="D10" s="85" t="s">
        <v>72</v>
      </c>
      <c r="E10" s="85"/>
      <c r="F10" s="85" t="s">
        <v>72</v>
      </c>
      <c r="G10" s="85"/>
      <c r="H10" s="85" t="s">
        <v>73</v>
      </c>
      <c r="I10" s="85"/>
      <c r="J10" s="85" t="s">
        <v>74</v>
      </c>
      <c r="K10" s="85"/>
      <c r="L10" s="85" t="s">
        <v>75</v>
      </c>
      <c r="M10" s="85"/>
      <c r="N10" s="85"/>
    </row>
    <row r="11" spans="1:14" ht="18" customHeight="1">
      <c r="A11" s="83"/>
      <c r="B11" s="9"/>
      <c r="C11" s="18"/>
      <c r="D11" s="86" t="s">
        <v>76</v>
      </c>
      <c r="E11" s="85"/>
      <c r="F11" s="86" t="s">
        <v>77</v>
      </c>
      <c r="G11" s="85"/>
      <c r="H11" s="86" t="s">
        <v>78</v>
      </c>
      <c r="I11" s="85"/>
      <c r="J11" s="86" t="s">
        <v>79</v>
      </c>
      <c r="K11" s="85"/>
      <c r="L11" s="86" t="s">
        <v>80</v>
      </c>
      <c r="M11" s="85"/>
      <c r="N11" s="86" t="s">
        <v>81</v>
      </c>
    </row>
    <row r="12" spans="1:14" ht="18" customHeight="1">
      <c r="A12" s="83"/>
      <c r="B12" s="9"/>
      <c r="C12" s="9"/>
      <c r="D12" s="87" t="s">
        <v>33</v>
      </c>
      <c r="E12" s="87"/>
      <c r="F12" s="87" t="s">
        <v>33</v>
      </c>
      <c r="G12" s="87"/>
      <c r="H12" s="87" t="s">
        <v>33</v>
      </c>
      <c r="I12" s="87"/>
      <c r="J12" s="87" t="s">
        <v>33</v>
      </c>
      <c r="K12" s="87"/>
      <c r="L12" s="87" t="s">
        <v>33</v>
      </c>
      <c r="M12" s="88"/>
      <c r="N12" s="87" t="s">
        <v>33</v>
      </c>
    </row>
    <row r="13" spans="1:14" ht="18" customHeight="1">
      <c r="A13" s="89" t="s">
        <v>149</v>
      </c>
      <c r="B13" s="9"/>
      <c r="C13" s="9"/>
      <c r="D13" s="9"/>
      <c r="E13" s="9"/>
      <c r="F13" s="12"/>
      <c r="G13" s="12"/>
      <c r="H13" s="12"/>
      <c r="I13" s="12"/>
      <c r="J13" s="12"/>
      <c r="K13" s="12"/>
      <c r="L13" s="4"/>
      <c r="M13" s="4"/>
      <c r="N13" s="4"/>
    </row>
    <row r="14" spans="1:14" ht="18" customHeight="1">
      <c r="A14" s="90" t="s">
        <v>150</v>
      </c>
      <c r="B14" s="9"/>
      <c r="C14" s="9"/>
      <c r="D14" s="9"/>
      <c r="E14" s="9"/>
      <c r="F14" s="12"/>
      <c r="G14" s="12"/>
      <c r="H14" s="12"/>
      <c r="I14" s="12"/>
      <c r="J14" s="91"/>
      <c r="K14" s="12"/>
      <c r="L14" s="4"/>
      <c r="M14" s="4"/>
      <c r="N14" s="4"/>
    </row>
    <row r="15" spans="1:14" ht="11.25" customHeight="1">
      <c r="A15" s="90"/>
      <c r="B15" s="9"/>
      <c r="C15" s="9"/>
      <c r="D15" s="9"/>
      <c r="E15" s="9"/>
      <c r="F15" s="12"/>
      <c r="G15" s="12"/>
      <c r="H15" s="12"/>
      <c r="I15" s="12"/>
      <c r="J15" s="91"/>
      <c r="K15" s="12"/>
      <c r="L15" s="4"/>
      <c r="M15" s="4"/>
      <c r="N15" s="4"/>
    </row>
    <row r="16" spans="1:14" ht="15.75">
      <c r="A16" s="92" t="s">
        <v>82</v>
      </c>
      <c r="B16" s="9"/>
      <c r="C16" s="9"/>
      <c r="D16" s="93">
        <v>134005</v>
      </c>
      <c r="E16" s="94"/>
      <c r="F16" s="93">
        <v>6346</v>
      </c>
      <c r="G16" s="95"/>
      <c r="H16" s="93">
        <v>41498</v>
      </c>
      <c r="I16" s="95"/>
      <c r="J16" s="93">
        <v>871</v>
      </c>
      <c r="K16" s="95"/>
      <c r="L16" s="93">
        <v>342839</v>
      </c>
      <c r="M16" s="96"/>
      <c r="N16" s="93">
        <f>SUM(D16:L16)</f>
        <v>525559</v>
      </c>
    </row>
    <row r="17" spans="1:14" ht="18" customHeight="1">
      <c r="A17" s="97"/>
      <c r="B17" s="9"/>
      <c r="C17" s="9"/>
      <c r="D17" s="93"/>
      <c r="E17" s="94"/>
      <c r="F17" s="93"/>
      <c r="G17" s="95"/>
      <c r="H17" s="93"/>
      <c r="I17" s="95"/>
      <c r="J17" s="93"/>
      <c r="K17" s="95"/>
      <c r="L17" s="93"/>
      <c r="M17" s="96"/>
      <c r="N17" s="93"/>
    </row>
    <row r="18" spans="1:14" ht="16.5" customHeight="1">
      <c r="A18" s="97" t="s">
        <v>22</v>
      </c>
      <c r="B18" s="9"/>
      <c r="C18" s="9"/>
      <c r="D18" s="93">
        <v>0</v>
      </c>
      <c r="E18" s="94"/>
      <c r="F18" s="93">
        <v>0</v>
      </c>
      <c r="G18" s="94"/>
      <c r="H18" s="93">
        <v>0</v>
      </c>
      <c r="I18" s="93"/>
      <c r="J18" s="98" t="s">
        <v>83</v>
      </c>
      <c r="K18" s="93"/>
      <c r="L18" s="93">
        <v>20212</v>
      </c>
      <c r="M18" s="96"/>
      <c r="N18" s="93">
        <f>SUM(D18:L18)</f>
        <v>20212</v>
      </c>
    </row>
    <row r="19" spans="1:14" ht="16.5" customHeight="1">
      <c r="A19" s="97"/>
      <c r="B19" s="9"/>
      <c r="C19" s="9"/>
      <c r="D19" s="93"/>
      <c r="E19" s="94"/>
      <c r="F19" s="93"/>
      <c r="G19" s="94"/>
      <c r="H19" s="93"/>
      <c r="I19" s="93"/>
      <c r="J19" s="98"/>
      <c r="K19" s="93"/>
      <c r="L19" s="93"/>
      <c r="M19" s="96"/>
      <c r="N19" s="93"/>
    </row>
    <row r="20" spans="1:14" ht="16.5" customHeight="1">
      <c r="A20" s="97" t="s">
        <v>84</v>
      </c>
      <c r="B20" s="9"/>
      <c r="C20" s="9"/>
      <c r="D20" s="93">
        <v>0</v>
      </c>
      <c r="E20" s="94"/>
      <c r="F20" s="93">
        <v>0</v>
      </c>
      <c r="G20" s="94"/>
      <c r="H20" s="93">
        <v>0</v>
      </c>
      <c r="I20" s="93"/>
      <c r="J20" s="98">
        <v>0</v>
      </c>
      <c r="K20" s="93"/>
      <c r="L20" s="93">
        <v>-8040</v>
      </c>
      <c r="M20" s="96"/>
      <c r="N20" s="93">
        <f>SUM(D20:L20)</f>
        <v>-8040</v>
      </c>
    </row>
    <row r="21" spans="1:14" ht="15" customHeight="1">
      <c r="A21" s="97"/>
      <c r="B21" s="9"/>
      <c r="C21" s="9"/>
      <c r="D21" s="93"/>
      <c r="E21" s="94"/>
      <c r="F21" s="93"/>
      <c r="G21" s="94"/>
      <c r="H21" s="93"/>
      <c r="I21" s="93"/>
      <c r="J21" s="93"/>
      <c r="K21" s="93"/>
      <c r="L21" s="93"/>
      <c r="M21" s="96"/>
      <c r="N21" s="93"/>
    </row>
    <row r="22" spans="1:14" ht="16.5" customHeight="1">
      <c r="A22" s="97" t="s">
        <v>85</v>
      </c>
      <c r="B22" s="9"/>
      <c r="C22" s="9"/>
      <c r="D22" s="93"/>
      <c r="E22" s="94"/>
      <c r="F22" s="93"/>
      <c r="G22" s="94"/>
      <c r="H22" s="93"/>
      <c r="I22" s="93"/>
      <c r="J22" s="98"/>
      <c r="K22" s="93"/>
      <c r="L22" s="93"/>
      <c r="M22" s="96"/>
      <c r="N22" s="93"/>
    </row>
    <row r="23" spans="1:14" ht="15.75" customHeight="1">
      <c r="A23" s="97" t="s">
        <v>135</v>
      </c>
      <c r="B23" s="9"/>
      <c r="C23" s="9"/>
      <c r="D23" s="93">
        <v>0</v>
      </c>
      <c r="E23" s="94"/>
      <c r="F23" s="93">
        <v>0</v>
      </c>
      <c r="G23" s="94"/>
      <c r="H23" s="99">
        <v>-53</v>
      </c>
      <c r="I23" s="93"/>
      <c r="J23" s="98" t="s">
        <v>83</v>
      </c>
      <c r="K23" s="93"/>
      <c r="L23" s="93">
        <v>53</v>
      </c>
      <c r="M23" s="96"/>
      <c r="N23" s="93">
        <f>SUM(D23:L23)</f>
        <v>0</v>
      </c>
    </row>
    <row r="24" spans="1:14" ht="15" customHeight="1">
      <c r="A24" s="9"/>
      <c r="B24" s="9"/>
      <c r="C24" s="9"/>
      <c r="D24" s="93"/>
      <c r="E24" s="94"/>
      <c r="F24" s="93"/>
      <c r="G24" s="94"/>
      <c r="H24" s="93"/>
      <c r="I24" s="93"/>
      <c r="J24" s="93"/>
      <c r="K24" s="93"/>
      <c r="L24" s="93"/>
      <c r="M24" s="96"/>
      <c r="N24" s="93"/>
    </row>
    <row r="25" spans="1:14" ht="21.75" customHeight="1" thickBot="1">
      <c r="A25" s="100" t="s">
        <v>151</v>
      </c>
      <c r="B25" s="101"/>
      <c r="C25" s="101"/>
      <c r="D25" s="102">
        <f>SUM(D16:D23)</f>
        <v>134005</v>
      </c>
      <c r="E25" s="103"/>
      <c r="F25" s="102">
        <f>SUM(F16:F23)</f>
        <v>6346</v>
      </c>
      <c r="G25" s="103"/>
      <c r="H25" s="102">
        <f>SUM(H16:H23)</f>
        <v>41445</v>
      </c>
      <c r="I25" s="102"/>
      <c r="J25" s="102">
        <f>SUM(J16:J23)</f>
        <v>871</v>
      </c>
      <c r="K25" s="102"/>
      <c r="L25" s="102">
        <f>SUM(L16:L23)</f>
        <v>355064</v>
      </c>
      <c r="M25" s="103"/>
      <c r="N25" s="102">
        <f>SUM(N16:N23)</f>
        <v>537731</v>
      </c>
    </row>
    <row r="26" spans="1:14" ht="18" customHeight="1" thickTop="1">
      <c r="A26" s="9"/>
      <c r="B26" s="9"/>
      <c r="C26" s="9"/>
      <c r="D26" s="94"/>
      <c r="E26" s="94"/>
      <c r="F26" s="94"/>
      <c r="G26" s="94"/>
      <c r="H26" s="94"/>
      <c r="I26" s="93"/>
      <c r="J26" s="93"/>
      <c r="K26" s="93"/>
      <c r="L26" s="94"/>
      <c r="M26" s="96"/>
      <c r="N26" s="94"/>
    </row>
    <row r="27" spans="1:14" ht="8.25" customHeight="1">
      <c r="A27" s="9"/>
      <c r="B27" s="9"/>
      <c r="C27" s="9"/>
      <c r="D27" s="94"/>
      <c r="E27" s="94"/>
      <c r="F27" s="94"/>
      <c r="G27" s="94"/>
      <c r="H27" s="94"/>
      <c r="I27" s="93"/>
      <c r="J27" s="93"/>
      <c r="K27" s="93"/>
      <c r="L27" s="94"/>
      <c r="M27" s="96"/>
      <c r="N27" s="94"/>
    </row>
    <row r="28" spans="1:14" ht="18" customHeight="1">
      <c r="A28" s="89" t="s">
        <v>152</v>
      </c>
      <c r="B28" s="9"/>
      <c r="C28" s="9"/>
      <c r="D28" s="9"/>
      <c r="E28" s="9"/>
      <c r="F28" s="12"/>
      <c r="G28" s="12"/>
      <c r="H28" s="12"/>
      <c r="I28" s="12"/>
      <c r="J28" s="12"/>
      <c r="K28" s="12"/>
      <c r="L28" s="4"/>
      <c r="M28" s="4"/>
      <c r="N28" s="104"/>
    </row>
    <row r="29" spans="1:14" ht="18" customHeight="1">
      <c r="A29" s="90" t="s">
        <v>153</v>
      </c>
      <c r="B29" s="9"/>
      <c r="C29" s="9"/>
      <c r="D29" s="9"/>
      <c r="E29" s="9"/>
      <c r="F29" s="12"/>
      <c r="G29" s="12"/>
      <c r="H29" s="12"/>
      <c r="I29" s="12"/>
      <c r="J29" s="91"/>
      <c r="K29" s="12"/>
      <c r="L29" s="4"/>
      <c r="M29" s="4"/>
      <c r="N29" s="4"/>
    </row>
    <row r="30" spans="1:14" ht="12.75" customHeight="1">
      <c r="A30" s="90"/>
      <c r="B30" s="9"/>
      <c r="C30" s="9"/>
      <c r="D30" s="9"/>
      <c r="E30" s="9"/>
      <c r="F30" s="12"/>
      <c r="G30" s="12"/>
      <c r="H30" s="12"/>
      <c r="I30" s="12"/>
      <c r="J30" s="91"/>
      <c r="K30" s="12"/>
      <c r="L30" s="4"/>
      <c r="M30" s="4"/>
      <c r="N30" s="4"/>
    </row>
    <row r="31" spans="1:14" ht="15.75">
      <c r="A31" s="92" t="s">
        <v>87</v>
      </c>
      <c r="B31" s="9"/>
      <c r="C31" s="9"/>
      <c r="D31" s="93"/>
      <c r="E31" s="94"/>
      <c r="F31" s="93"/>
      <c r="G31" s="95"/>
      <c r="H31" s="93"/>
      <c r="I31" s="95"/>
      <c r="J31" s="93"/>
      <c r="K31" s="95"/>
      <c r="L31" s="93"/>
      <c r="M31" s="96"/>
      <c r="N31" s="93"/>
    </row>
    <row r="32" spans="1:14" ht="18" customHeight="1">
      <c r="A32" s="97" t="s">
        <v>88</v>
      </c>
      <c r="B32" s="9"/>
      <c r="C32" s="9"/>
      <c r="D32" s="93">
        <v>131793</v>
      </c>
      <c r="E32" s="94"/>
      <c r="F32" s="93">
        <v>1731</v>
      </c>
      <c r="G32" s="95"/>
      <c r="H32" s="93">
        <v>47437</v>
      </c>
      <c r="I32" s="95"/>
      <c r="J32" s="93">
        <v>871</v>
      </c>
      <c r="K32" s="95"/>
      <c r="L32" s="93">
        <v>330335</v>
      </c>
      <c r="M32" s="96"/>
      <c r="N32" s="93">
        <f>SUM(D32:L32)</f>
        <v>512167</v>
      </c>
    </row>
    <row r="33" spans="1:14" ht="18" customHeight="1">
      <c r="A33" s="97"/>
      <c r="B33" s="9"/>
      <c r="C33" s="9"/>
      <c r="D33" s="93"/>
      <c r="E33" s="94"/>
      <c r="F33" s="93"/>
      <c r="G33" s="95"/>
      <c r="H33" s="93"/>
      <c r="I33" s="95"/>
      <c r="J33" s="93"/>
      <c r="K33" s="95"/>
      <c r="L33" s="93"/>
      <c r="M33" s="96"/>
      <c r="N33" s="93"/>
    </row>
    <row r="34" spans="1:14" ht="18" customHeight="1">
      <c r="A34" s="97" t="s">
        <v>89</v>
      </c>
      <c r="B34" s="9"/>
      <c r="C34" s="9"/>
      <c r="D34" s="93"/>
      <c r="E34" s="94"/>
      <c r="F34" s="93"/>
      <c r="G34" s="95"/>
      <c r="H34" s="93"/>
      <c r="I34" s="95"/>
      <c r="J34" s="93"/>
      <c r="K34" s="95"/>
      <c r="L34" s="93"/>
      <c r="M34" s="96"/>
      <c r="N34" s="93"/>
    </row>
    <row r="35" spans="1:14" ht="18" customHeight="1">
      <c r="A35" s="105" t="s">
        <v>90</v>
      </c>
      <c r="B35" s="18"/>
      <c r="C35" s="18"/>
      <c r="D35" s="106">
        <v>0</v>
      </c>
      <c r="E35" s="107"/>
      <c r="F35" s="106">
        <v>0</v>
      </c>
      <c r="G35" s="108"/>
      <c r="H35" s="106">
        <v>-5784</v>
      </c>
      <c r="I35" s="108"/>
      <c r="J35" s="106">
        <v>0</v>
      </c>
      <c r="K35" s="108"/>
      <c r="L35" s="106">
        <v>3450</v>
      </c>
      <c r="M35" s="107"/>
      <c r="N35" s="106">
        <f>SUM(D35:L35)</f>
        <v>-2334</v>
      </c>
    </row>
    <row r="36" spans="1:14" ht="18" customHeight="1">
      <c r="A36" s="92" t="s">
        <v>91</v>
      </c>
      <c r="B36" s="9"/>
      <c r="C36" s="9"/>
      <c r="D36" s="93">
        <f>SUM(D32:D35)</f>
        <v>131793</v>
      </c>
      <c r="E36" s="94"/>
      <c r="F36" s="93">
        <f>SUM(F32:F35)</f>
        <v>1731</v>
      </c>
      <c r="G36" s="95"/>
      <c r="H36" s="93">
        <f>SUM(H32:H35)</f>
        <v>41653</v>
      </c>
      <c r="I36" s="95"/>
      <c r="J36" s="93">
        <f>SUM(J32:J35)</f>
        <v>871</v>
      </c>
      <c r="K36" s="95"/>
      <c r="L36" s="93">
        <f>SUM(L32:L35)</f>
        <v>333785</v>
      </c>
      <c r="M36" s="96"/>
      <c r="N36" s="93">
        <f>SUM(N32:N35)</f>
        <v>509833</v>
      </c>
    </row>
    <row r="37" spans="1:14" ht="14.25" customHeight="1">
      <c r="A37" s="97"/>
      <c r="B37" s="9"/>
      <c r="C37" s="9"/>
      <c r="D37" s="93"/>
      <c r="E37" s="94"/>
      <c r="F37" s="93"/>
      <c r="G37" s="95"/>
      <c r="H37" s="93"/>
      <c r="I37" s="95"/>
      <c r="J37" s="93"/>
      <c r="K37" s="95"/>
      <c r="L37" s="93"/>
      <c r="M37" s="96"/>
      <c r="N37" s="93"/>
    </row>
    <row r="38" spans="1:14" ht="16.5" customHeight="1">
      <c r="A38" s="97" t="s">
        <v>22</v>
      </c>
      <c r="B38" s="9"/>
      <c r="C38" s="9"/>
      <c r="D38" s="93">
        <v>0</v>
      </c>
      <c r="E38" s="94"/>
      <c r="F38" s="93">
        <v>0</v>
      </c>
      <c r="G38" s="94"/>
      <c r="H38" s="93">
        <v>0</v>
      </c>
      <c r="I38" s="93"/>
      <c r="J38" s="98" t="s">
        <v>83</v>
      </c>
      <c r="K38" s="93"/>
      <c r="L38" s="93">
        <v>13610</v>
      </c>
      <c r="M38" s="96"/>
      <c r="N38" s="93">
        <f>SUM(D38:L38)</f>
        <v>13610</v>
      </c>
    </row>
    <row r="39" spans="1:14" ht="18" customHeight="1">
      <c r="A39" s="97"/>
      <c r="B39" s="9"/>
      <c r="C39" s="9"/>
      <c r="D39" s="93"/>
      <c r="E39" s="94"/>
      <c r="F39" s="93"/>
      <c r="G39" s="95"/>
      <c r="H39" s="93"/>
      <c r="I39" s="95"/>
      <c r="J39" s="93"/>
      <c r="K39" s="95"/>
      <c r="L39" s="93"/>
      <c r="M39" s="96"/>
      <c r="N39" s="93"/>
    </row>
    <row r="40" spans="1:14" ht="18" customHeight="1">
      <c r="A40" s="97" t="s">
        <v>84</v>
      </c>
      <c r="B40" s="9"/>
      <c r="C40" s="9"/>
      <c r="D40" s="93">
        <v>0</v>
      </c>
      <c r="E40" s="94"/>
      <c r="F40" s="93">
        <v>0</v>
      </c>
      <c r="G40" s="95"/>
      <c r="H40" s="93">
        <v>0</v>
      </c>
      <c r="I40" s="95"/>
      <c r="J40" s="93">
        <v>0</v>
      </c>
      <c r="K40" s="95"/>
      <c r="L40" s="93">
        <v>-10477</v>
      </c>
      <c r="M40" s="96"/>
      <c r="N40" s="93">
        <f>SUM(D40:L40)</f>
        <v>-10477</v>
      </c>
    </row>
    <row r="41" spans="1:14" ht="18" customHeight="1">
      <c r="A41" s="97"/>
      <c r="B41" s="9"/>
      <c r="C41" s="9"/>
      <c r="D41" s="93"/>
      <c r="E41" s="94"/>
      <c r="F41" s="93"/>
      <c r="G41" s="95"/>
      <c r="H41" s="93"/>
      <c r="I41" s="95"/>
      <c r="J41" s="93"/>
      <c r="K41" s="95"/>
      <c r="L41" s="93"/>
      <c r="M41" s="96"/>
      <c r="N41" s="93"/>
    </row>
    <row r="42" spans="1:14" ht="18" customHeight="1">
      <c r="A42" s="97" t="s">
        <v>92</v>
      </c>
      <c r="B42" s="9"/>
      <c r="C42" s="9"/>
      <c r="D42" s="93"/>
      <c r="E42" s="94"/>
      <c r="F42" s="93"/>
      <c r="G42" s="95"/>
      <c r="H42" s="93"/>
      <c r="I42" s="95"/>
      <c r="J42" s="93"/>
      <c r="K42" s="95"/>
      <c r="L42" s="93"/>
      <c r="M42" s="96"/>
      <c r="N42" s="93"/>
    </row>
    <row r="43" spans="1:14" ht="18" customHeight="1">
      <c r="A43" s="97" t="s">
        <v>93</v>
      </c>
      <c r="B43" s="9"/>
      <c r="C43" s="9"/>
      <c r="D43" s="93">
        <v>714</v>
      </c>
      <c r="E43" s="94"/>
      <c r="F43" s="93">
        <v>0</v>
      </c>
      <c r="G43" s="95"/>
      <c r="H43" s="93">
        <v>0</v>
      </c>
      <c r="I43" s="95"/>
      <c r="J43" s="93">
        <v>0</v>
      </c>
      <c r="K43" s="95"/>
      <c r="L43" s="93">
        <v>0</v>
      </c>
      <c r="M43" s="96"/>
      <c r="N43" s="93">
        <f>SUM(D43:L43)</f>
        <v>714</v>
      </c>
    </row>
    <row r="44" spans="1:14" ht="15" customHeight="1">
      <c r="A44" s="97"/>
      <c r="B44" s="9"/>
      <c r="C44" s="9"/>
      <c r="D44" s="93"/>
      <c r="E44" s="94"/>
      <c r="F44" s="93"/>
      <c r="G44" s="95"/>
      <c r="H44" s="93"/>
      <c r="I44" s="95"/>
      <c r="J44" s="93"/>
      <c r="K44" s="95"/>
      <c r="L44" s="93"/>
      <c r="M44" s="96"/>
      <c r="N44" s="93"/>
    </row>
    <row r="45" spans="1:14" ht="16.5" customHeight="1">
      <c r="A45" s="97" t="s">
        <v>85</v>
      </c>
      <c r="B45" s="9"/>
      <c r="C45" s="9"/>
      <c r="D45" s="93"/>
      <c r="E45" s="94"/>
      <c r="F45" s="93"/>
      <c r="G45" s="94"/>
      <c r="H45" s="93"/>
      <c r="I45" s="93"/>
      <c r="J45" s="98"/>
      <c r="K45" s="93"/>
      <c r="L45" s="93"/>
      <c r="M45" s="96"/>
      <c r="N45" s="93"/>
    </row>
    <row r="46" spans="1:14" ht="15.75" customHeight="1">
      <c r="A46" s="97" t="s">
        <v>86</v>
      </c>
      <c r="B46" s="9"/>
      <c r="C46" s="9"/>
      <c r="D46" s="93">
        <v>0</v>
      </c>
      <c r="E46" s="94"/>
      <c r="F46" s="93">
        <v>0</v>
      </c>
      <c r="G46" s="94"/>
      <c r="H46" s="93">
        <v>-42</v>
      </c>
      <c r="I46" s="93"/>
      <c r="J46" s="98" t="s">
        <v>83</v>
      </c>
      <c r="K46" s="93"/>
      <c r="L46" s="93">
        <v>42</v>
      </c>
      <c r="M46" s="96"/>
      <c r="N46" s="93">
        <f>SUM(D46:L46)</f>
        <v>0</v>
      </c>
    </row>
    <row r="47" spans="1:14" ht="10.5" customHeight="1">
      <c r="A47" s="9"/>
      <c r="B47" s="9"/>
      <c r="C47" s="9"/>
      <c r="D47" s="93"/>
      <c r="E47" s="94"/>
      <c r="F47" s="93"/>
      <c r="G47" s="94"/>
      <c r="H47" s="93"/>
      <c r="I47" s="93"/>
      <c r="J47" s="93"/>
      <c r="K47" s="93"/>
      <c r="L47" s="93"/>
      <c r="M47" s="96"/>
      <c r="N47" s="93"/>
    </row>
    <row r="48" spans="1:14" ht="18" customHeight="1">
      <c r="A48" s="97" t="s">
        <v>94</v>
      </c>
      <c r="B48" s="9"/>
      <c r="C48" s="9"/>
      <c r="D48" s="93"/>
      <c r="E48" s="94"/>
      <c r="F48" s="93"/>
      <c r="G48" s="95"/>
      <c r="H48" s="93"/>
      <c r="I48" s="95"/>
      <c r="J48" s="93"/>
      <c r="K48" s="95"/>
      <c r="L48" s="93"/>
      <c r="M48" s="96"/>
      <c r="N48" s="93"/>
    </row>
    <row r="49" spans="1:14" ht="18" customHeight="1">
      <c r="A49" s="97" t="s">
        <v>95</v>
      </c>
      <c r="B49" s="9"/>
      <c r="C49" s="9"/>
      <c r="D49" s="93">
        <v>0</v>
      </c>
      <c r="E49" s="94"/>
      <c r="F49" s="93">
        <v>1327</v>
      </c>
      <c r="G49" s="95"/>
      <c r="H49" s="93">
        <v>0</v>
      </c>
      <c r="I49" s="95"/>
      <c r="J49" s="93">
        <v>0</v>
      </c>
      <c r="K49" s="95"/>
      <c r="L49" s="93">
        <v>0</v>
      </c>
      <c r="M49" s="96"/>
      <c r="N49" s="93">
        <f>SUM(D49:L49)</f>
        <v>1327</v>
      </c>
    </row>
    <row r="50" spans="1:14" ht="12.75" customHeight="1">
      <c r="A50" s="9"/>
      <c r="B50" s="9"/>
      <c r="C50" s="9"/>
      <c r="D50" s="93"/>
      <c r="E50" s="94"/>
      <c r="F50" s="93"/>
      <c r="G50" s="94"/>
      <c r="H50" s="93"/>
      <c r="I50" s="93"/>
      <c r="J50" s="93"/>
      <c r="K50" s="93"/>
      <c r="L50" s="93"/>
      <c r="M50" s="96"/>
      <c r="N50" s="93"/>
    </row>
    <row r="51" spans="1:14" ht="21.75" customHeight="1" thickBot="1">
      <c r="A51" s="100" t="s">
        <v>154</v>
      </c>
      <c r="B51" s="101"/>
      <c r="C51" s="101"/>
      <c r="D51" s="102">
        <f>SUM(D36:D50)</f>
        <v>132507</v>
      </c>
      <c r="E51" s="103"/>
      <c r="F51" s="102">
        <f>SUM(F36:F50)</f>
        <v>3058</v>
      </c>
      <c r="G51" s="103"/>
      <c r="H51" s="102">
        <f>SUM(H36:H50)</f>
        <v>41611</v>
      </c>
      <c r="I51" s="102"/>
      <c r="J51" s="102">
        <f>SUM(J36:J50)</f>
        <v>871</v>
      </c>
      <c r="K51" s="102"/>
      <c r="L51" s="102">
        <f>SUM(L36:L50)</f>
        <v>336960</v>
      </c>
      <c r="M51" s="103"/>
      <c r="N51" s="102">
        <f>SUM(N36:N50)</f>
        <v>515007</v>
      </c>
    </row>
    <row r="52" spans="1:14" ht="18" customHeight="1" thickTop="1">
      <c r="A52" s="9"/>
      <c r="B52" s="9"/>
      <c r="C52" s="9"/>
      <c r="D52" s="94"/>
      <c r="E52" s="94"/>
      <c r="F52" s="94"/>
      <c r="G52" s="94"/>
      <c r="H52" s="94"/>
      <c r="I52" s="93"/>
      <c r="J52" s="93"/>
      <c r="K52" s="93"/>
      <c r="L52" s="94"/>
      <c r="M52" s="96"/>
      <c r="N52" s="94"/>
    </row>
    <row r="53" spans="1:14" ht="18" customHeight="1">
      <c r="A53" s="109" t="s">
        <v>96</v>
      </c>
      <c r="B53" s="97"/>
      <c r="C53" s="97"/>
      <c r="D53" s="110"/>
      <c r="E53" s="110"/>
      <c r="F53" s="110"/>
      <c r="G53" s="110"/>
      <c r="H53" s="110"/>
      <c r="I53" s="111"/>
      <c r="J53" s="111"/>
      <c r="K53" s="111"/>
      <c r="L53" s="110"/>
      <c r="M53" s="112"/>
      <c r="N53" s="110"/>
    </row>
    <row r="54" spans="1:14" ht="31.5" customHeight="1">
      <c r="A54" s="166" t="s">
        <v>97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</row>
    <row r="55" spans="1:14" ht="15.75" customHeight="1">
      <c r="A55" s="9"/>
      <c r="B55" s="9"/>
      <c r="C55" s="9"/>
      <c r="D55" s="94"/>
      <c r="E55" s="94"/>
      <c r="F55" s="93"/>
      <c r="G55" s="94"/>
      <c r="H55" s="93"/>
      <c r="I55" s="93"/>
      <c r="J55" s="93"/>
      <c r="K55" s="93"/>
      <c r="L55" s="96"/>
      <c r="M55" s="96"/>
      <c r="N55" s="96"/>
    </row>
    <row r="56" spans="1:14" ht="18.75" customHeight="1">
      <c r="A56" s="32" t="s">
        <v>98</v>
      </c>
      <c r="B56" s="9"/>
      <c r="C56" s="9"/>
      <c r="D56" s="94"/>
      <c r="E56" s="94"/>
      <c r="F56" s="93"/>
      <c r="G56" s="94"/>
      <c r="H56" s="93"/>
      <c r="I56" s="93"/>
      <c r="J56" s="93"/>
      <c r="K56" s="93"/>
      <c r="L56" s="96"/>
      <c r="M56" s="96"/>
      <c r="N56" s="96"/>
    </row>
    <row r="57" spans="1:14" ht="17.25" customHeight="1">
      <c r="A57" s="32" t="s">
        <v>67</v>
      </c>
      <c r="B57" s="9"/>
      <c r="C57" s="9"/>
      <c r="D57" s="113"/>
      <c r="E57" s="113"/>
      <c r="F57" s="78"/>
      <c r="G57" s="113"/>
      <c r="H57" s="78"/>
      <c r="I57" s="78"/>
      <c r="J57" s="78"/>
      <c r="K57" s="78"/>
      <c r="L57" s="114"/>
      <c r="M57" s="114"/>
      <c r="N57" s="114"/>
    </row>
    <row r="58" spans="2:14" ht="13.5" customHeight="1">
      <c r="B58" s="15"/>
      <c r="C58" s="9"/>
      <c r="D58" s="9"/>
      <c r="E58" s="9"/>
      <c r="F58" s="78"/>
      <c r="G58" s="9"/>
      <c r="H58" s="78"/>
      <c r="I58" s="78"/>
      <c r="J58" s="78"/>
      <c r="K58" s="78"/>
      <c r="L58" s="4"/>
      <c r="M58" s="4"/>
      <c r="N58" s="4"/>
    </row>
    <row r="59" spans="1:14" ht="16.5" customHeight="1">
      <c r="A59" s="160" t="s">
        <v>159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</row>
    <row r="60" spans="1:14" ht="12.75" customHeight="1">
      <c r="A60" s="4"/>
      <c r="B60" s="9"/>
      <c r="C60" s="115"/>
      <c r="D60" s="9"/>
      <c r="E60" s="9"/>
      <c r="F60" s="78"/>
      <c r="G60" s="9"/>
      <c r="H60" s="78"/>
      <c r="I60" s="78"/>
      <c r="J60" s="78"/>
      <c r="K60" s="78"/>
      <c r="L60" s="4"/>
      <c r="M60" s="4"/>
      <c r="N60" s="4"/>
    </row>
    <row r="61" spans="1:14" ht="21.75" customHeight="1">
      <c r="A61" s="4"/>
      <c r="B61" s="9"/>
      <c r="C61" s="9"/>
      <c r="D61" s="9"/>
      <c r="E61" s="9"/>
      <c r="F61" s="78"/>
      <c r="G61" s="9"/>
      <c r="H61" s="78"/>
      <c r="I61" s="78"/>
      <c r="J61" s="78"/>
      <c r="K61" s="78"/>
      <c r="L61" s="4"/>
      <c r="M61" s="4"/>
      <c r="N61" s="4"/>
    </row>
    <row r="62" spans="1:14" ht="12.75" customHeight="1">
      <c r="A62" s="4"/>
      <c r="B62" s="9"/>
      <c r="C62" s="9"/>
      <c r="D62" s="9"/>
      <c r="E62" s="9"/>
      <c r="F62" s="78"/>
      <c r="G62" s="9"/>
      <c r="H62" s="78"/>
      <c r="I62" s="78"/>
      <c r="J62" s="78"/>
      <c r="K62" s="78"/>
      <c r="L62" s="4"/>
      <c r="M62" s="4"/>
      <c r="N62" s="4"/>
    </row>
  </sheetData>
  <mergeCells count="5">
    <mergeCell ref="A59:N59"/>
    <mergeCell ref="A3:K3"/>
    <mergeCell ref="A4:K4"/>
    <mergeCell ref="F9:K9"/>
    <mergeCell ref="A54:N54"/>
  </mergeCells>
  <printOptions/>
  <pageMargins left="0.75" right="0.25" top="0.25" bottom="0.25" header="0.5" footer="0.5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2005-03-29T06:20:10Z</cp:lastPrinted>
  <dcterms:created xsi:type="dcterms:W3CDTF">1996-10-14T23:33:28Z</dcterms:created>
  <dcterms:modified xsi:type="dcterms:W3CDTF">2005-03-30T08:58:05Z</dcterms:modified>
  <cp:category/>
  <cp:version/>
  <cp:contentType/>
  <cp:contentStatus/>
</cp:coreProperties>
</file>