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5"/>
  </bookViews>
  <sheets>
    <sheet name="CF" sheetId="1" state="hidden" r:id="rId1"/>
    <sheet name="BS" sheetId="2" r:id="rId2"/>
    <sheet name="Sheet1" sheetId="3" state="hidden" r:id="rId3"/>
    <sheet name="BS1" sheetId="4" r:id="rId4"/>
    <sheet name="Equity" sheetId="5" r:id="rId5"/>
    <sheet name="Cashflow" sheetId="6" r:id="rId6"/>
    <sheet name="PL" sheetId="7" r:id="rId7"/>
  </sheets>
  <definedNames>
    <definedName name="_xlnm.Print_Area" localSheetId="1">'BS'!$A$1:$K$57</definedName>
    <definedName name="_xlnm.Print_Area" localSheetId="3">'BS1'!$A$1:$K$47</definedName>
    <definedName name="_xlnm.Print_Area" localSheetId="5">'Cashflow'!$A$1:$H$56</definedName>
    <definedName name="_xlnm.Print_Area" localSheetId="0">'CF'!$A$1:$G$34</definedName>
    <definedName name="_xlnm.Print_Area" localSheetId="4">'Equity'!$A$1:$H$50</definedName>
    <definedName name="_xlnm.Print_Area" localSheetId="6">'PL'!$A$1:$J$50</definedName>
  </definedNames>
  <calcPr calcMode="autoNoTable" fullCalcOnLoad="1" iterate="1" iterateCount="50" iterateDelta="0"/>
</workbook>
</file>

<file path=xl/comments5.xml><?xml version="1.0" encoding="utf-8"?>
<comments xmlns="http://schemas.openxmlformats.org/spreadsheetml/2006/main">
  <authors>
    <author>Hoo, Yan May</author>
  </authors>
  <commentList>
    <comment ref="D36" authorId="0">
      <text>
        <r>
          <rPr>
            <b/>
            <sz val="12"/>
            <rFont val="Tahoma"/>
            <family val="2"/>
          </rPr>
          <t>Hoo, Yan May:</t>
        </r>
        <r>
          <rPr>
            <sz val="12"/>
            <rFont val="Tahoma"/>
            <family val="2"/>
          </rPr>
          <t xml:space="preserve">
Restated</t>
        </r>
      </text>
    </comment>
  </commentList>
</comments>
</file>

<file path=xl/sharedStrings.xml><?xml version="1.0" encoding="utf-8"?>
<sst xmlns="http://schemas.openxmlformats.org/spreadsheetml/2006/main" count="257" uniqueCount="156">
  <si>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</si>
  <si>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</si>
  <si>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</si>
  <si>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</si>
  <si>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</si>
  <si>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</si>
  <si>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</si>
  <si>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</si>
  <si>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</si>
  <si>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</si>
  <si>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</si>
  <si>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</si>
  <si>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</si>
  <si>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</si>
  <si>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</si>
  <si>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</si>
  <si>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</si>
  <si>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</si>
  <si>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</si>
  <si>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</si>
  <si>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</si>
  <si>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</si>
  <si>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</si>
  <si>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</si>
  <si>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</si>
  <si>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</si>
  <si>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</si>
  <si>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</si>
  <si>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</si>
  <si>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</si>
  <si>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</si>
  <si>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</si>
  <si>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</si>
  <si>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</si>
  <si>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</si>
  <si>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</si>
  <si>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</si>
  <si>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</si>
  <si>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</si>
  <si>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</si>
  <si>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</si>
  <si>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</si>
  <si>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</si>
  <si>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</si>
  <si>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</si>
  <si>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</si>
  <si>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</si>
  <si>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Changes in Working Capital</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</si>
  <si>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</si>
  <si>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</si>
  <si>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</si>
  <si>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</si>
  <si>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</si>
  <si>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</si>
  <si>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</si>
  <si>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</si>
  <si>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Fully diluted loss per share (sen)</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</si>
  <si>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</si>
  <si>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</si>
  <si>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</si>
  <si>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</si>
  <si>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</si>
  <si>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</si>
  <si>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</si>
  <si>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</si>
  <si>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</si>
  <si>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</si>
  <si>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</si>
  <si>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</si>
  <si>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</si>
  <si>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</si>
  <si>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</si>
  <si>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</si>
  <si>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</si>
  <si>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</si>
  <si>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</si>
  <si>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</si>
  <si>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</si>
  <si>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</si>
  <si>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</si>
  <si>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</si>
  <si>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</si>
  <si>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</si>
  <si>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</si>
  <si>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</si>
  <si>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</si>
  <si>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</si>
  <si>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</si>
  <si>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</si>
  <si>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</si>
  <si>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Tax recoverable</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</si>
  <si>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</si>
  <si>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</si>
  <si>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</si>
  <si>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</si>
  <si>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</si>
  <si>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</si>
  <si>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</si>
  <si>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</si>
  <si>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</si>
  <si>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</si>
  <si>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</si>
  <si>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</si>
  <si>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</si>
  <si>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</si>
  <si>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Loss for the period from continuing operations</t>
  </si>
  <si>
    <t>Discountinued operations</t>
  </si>
  <si>
    <t>Loss for the period</t>
  </si>
  <si>
    <t>Net loss attributable to : -</t>
  </si>
  <si>
    <t>Members of the company</t>
  </si>
  <si>
    <t>Minority interest</t>
  </si>
  <si>
    <t>Loss per share</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</si>
  <si>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</si>
  <si>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</si>
  <si>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</si>
  <si>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</si>
  <si>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</si>
  <si>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</si>
  <si>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</si>
  <si>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</si>
  <si>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</si>
  <si>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</si>
  <si>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</si>
  <si>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</si>
  <si>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</si>
  <si>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</si>
  <si>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</si>
  <si>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(The condensed consolidated balance sheet should be read in conjunction with the audited financial statements for the year ended 31 December 2006 and the accompanying explanatory notes attached to the interim financial statements.)</t>
  </si>
  <si>
    <t>31/12/2007</t>
  </si>
  <si>
    <t>Assets classified as held for sale</t>
  </si>
  <si>
    <t>Basic profit/(loss) per share (sen)</t>
  </si>
  <si>
    <t>Net income/(loss) for the period</t>
  </si>
  <si>
    <t>Condensed Consolidated Balance Sheet as at 31 March 2008</t>
  </si>
  <si>
    <t>31/03/2008</t>
  </si>
  <si>
    <t>3 Month Ended 31 March 2007</t>
  </si>
  <si>
    <t>3 Month Ended 31 March 2008</t>
  </si>
  <si>
    <t>Condensed Consolidated Statements of Changes in Equity for the half year ended 31 March 2008</t>
  </si>
  <si>
    <t>Report for the year ended 31st December 2007 and the accompanying explanatory notes attached to the interim financial statements.)</t>
  </si>
  <si>
    <t>31/03/2007</t>
  </si>
  <si>
    <t>(The condensed consolidated income statements should be read in conjunction with the audited financial statements for the year ended 31 December 2007 and the accompanying explanatory notes attached to the interim financial statements.)</t>
  </si>
  <si>
    <t xml:space="preserve"> Report for the year ended 31st December 2007 and the accompanying explanatory notes attached to the </t>
  </si>
  <si>
    <t>(The condensed consolidated balance sheet should be read in conjunction with the audited financial statements for the year ended 31 December 2007 and the accompanying explanatory notes attached to the interim financial statements.)</t>
  </si>
  <si>
    <t>(2007: 334,886,726)</t>
  </si>
  <si>
    <t>Prepaid lease payments</t>
  </si>
  <si>
    <t>Bank</t>
  </si>
  <si>
    <t xml:space="preserve"> - Bank borrowings (net of repayment)</t>
  </si>
  <si>
    <t xml:space="preserve"> - Tax paid</t>
  </si>
  <si>
    <t xml:space="preserve">Tax </t>
  </si>
  <si>
    <t>paid</t>
  </si>
  <si>
    <t xml:space="preserve"> - Payment to hire purchase and lease laibilities</t>
  </si>
  <si>
    <t xml:space="preserve"> - Changes in amount owing to directors</t>
  </si>
  <si>
    <t>borrowings/</t>
  </si>
  <si>
    <t>Directors</t>
  </si>
  <si>
    <t>Condensed Consolidated Income Statements for the period ended 31 March 2008</t>
  </si>
  <si>
    <t>Condensed Consolidated Cash Flow Statements for the period ended 31 March 2008</t>
  </si>
  <si>
    <t>Loss before tax</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</si>
</sst>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_);\(\$#,##0\)"/>
    <numFmt numFmtId="173" formatCode="\$#,##0_);[Red]\(\$#,##0\)"/>
    <numFmt numFmtId="174" formatCode="\$#,##0.00_);\(\$#,##0.00\)"/>
    <numFmt numFmtId="175" formatCode="\$#,##0.00_);[Red]\(\$#,##0.00\)"/>
    <numFmt numFmtId="176" formatCode="&quot;£&quot;\ #,##0;\-&quot;£&quot;\ #,##0"/>
    <numFmt numFmtId="177" formatCode="&quot;£&quot;\ #,##0;[Red]\-&quot;£&quot;\ #,##0"/>
    <numFmt numFmtId="178" formatCode="&quot;£&quot;\ #,##0.00;\-&quot;£&quot;\ #,##0.00"/>
    <numFmt numFmtId="179" formatCode="&quot;£&quot;\ #,##0.00;[Red]\-&quot;£&quot;\ #,##0.00"/>
    <numFmt numFmtId="180" formatCode="_-&quot;£&quot;\ * #,##0_-;\-&quot;£&quot;\ * #,##0_-;_-&quot;£&quot;\ * &quot;-&quot;_-;_-@_-"/>
    <numFmt numFmtId="181" formatCode="_-&quot;£&quot;\ * #,##0.00_-;\-&quot;£&quot;\ * #,##0.00_-;_-&quot;£&quot;\ *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26">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b/>
      <sz val="12"/>
      <name val="Tahoma"/>
      <family val="2"/>
    </font>
    <font>
      <sz val="12"/>
      <name val="Tahoma"/>
      <family val="2"/>
    </font>
    <font>
      <b/>
      <sz val="8"/>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Alignment="1">
      <alignment/>
    </xf>
    <xf numFmtId="0" fontId="2" fillId="2" borderId="0" xfId="0" applyFont="1" applyFill="1" applyAlignment="1">
      <alignment/>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5" fontId="1" fillId="2" borderId="2" xfId="0" applyNumberFormat="1" applyFont="1" applyFill="1" applyBorder="1" applyAlignment="1" quotePrefix="1">
      <alignment horizontal="center"/>
    </xf>
    <xf numFmtId="15" fontId="1" fillId="2" borderId="0" xfId="0" applyNumberFormat="1" applyFont="1" applyFill="1" applyBorder="1" applyAlignment="1" quotePrefix="1">
      <alignment horizontal="center"/>
    </xf>
    <xf numFmtId="0" fontId="1" fillId="2" borderId="3"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171" fontId="2" fillId="2" borderId="0" xfId="15" applyFont="1" applyFill="1" applyAlignment="1">
      <alignment/>
    </xf>
    <xf numFmtId="15" fontId="1" fillId="2" borderId="2" xfId="0" applyNumberFormat="1"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xf>
    <xf numFmtId="0" fontId="6" fillId="2"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 borderId="0" xfId="0" applyFont="1" applyFill="1" applyBorder="1" applyAlignment="1">
      <alignment horizontal="left"/>
    </xf>
    <xf numFmtId="0" fontId="8" fillId="0" borderId="3" xfId="0" applyFont="1" applyFill="1" applyBorder="1" applyAlignment="1">
      <alignment horizontal="center"/>
    </xf>
    <xf numFmtId="0" fontId="7" fillId="0" borderId="0" xfId="0" applyFont="1" applyAlignment="1">
      <alignment/>
    </xf>
    <xf numFmtId="0" fontId="8" fillId="2" borderId="0" xfId="0" applyFont="1" applyFill="1" applyBorder="1" applyAlignment="1" quotePrefix="1">
      <alignment horizontal="left"/>
    </xf>
    <xf numFmtId="0" fontId="8" fillId="2" borderId="0" xfId="0" applyFont="1" applyFill="1" applyAlignment="1">
      <alignment horizontal="left"/>
    </xf>
    <xf numFmtId="197" fontId="10" fillId="2" borderId="0" xfId="15" applyNumberFormat="1" applyFont="1" applyFill="1" applyAlignment="1">
      <alignment/>
    </xf>
    <xf numFmtId="197" fontId="10" fillId="2" borderId="0" xfId="15" applyNumberFormat="1" applyFont="1" applyFill="1" applyBorder="1" applyAlignment="1">
      <alignment/>
    </xf>
    <xf numFmtId="197" fontId="10" fillId="2" borderId="0" xfId="0" applyNumberFormat="1" applyFont="1" applyFill="1" applyAlignment="1">
      <alignment/>
    </xf>
    <xf numFmtId="197" fontId="10" fillId="2" borderId="1" xfId="15" applyNumberFormat="1" applyFont="1" applyFill="1" applyBorder="1" applyAlignment="1">
      <alignment/>
    </xf>
    <xf numFmtId="197" fontId="10" fillId="2" borderId="2" xfId="15" applyNumberFormat="1" applyFont="1" applyFill="1" applyBorder="1" applyAlignment="1">
      <alignment/>
    </xf>
    <xf numFmtId="197" fontId="10" fillId="2" borderId="3" xfId="15" applyNumberFormat="1" applyFont="1" applyFill="1" applyBorder="1" applyAlignment="1">
      <alignment/>
    </xf>
    <xf numFmtId="197" fontId="10" fillId="2" borderId="4" xfId="0" applyNumberFormat="1" applyFont="1" applyFill="1" applyBorder="1" applyAlignment="1">
      <alignment/>
    </xf>
    <xf numFmtId="43" fontId="10" fillId="2" borderId="0" xfId="0" applyNumberFormat="1" applyFont="1" applyFill="1" applyAlignment="1">
      <alignment/>
    </xf>
    <xf numFmtId="43" fontId="10" fillId="2" borderId="0" xfId="0" applyNumberFormat="1" applyFont="1" applyFill="1" applyBorder="1" applyAlignment="1">
      <alignment/>
    </xf>
    <xf numFmtId="171" fontId="10" fillId="2" borderId="0" xfId="15" applyNumberFormat="1" applyFont="1" applyFill="1" applyBorder="1" applyAlignment="1">
      <alignment/>
    </xf>
    <xf numFmtId="43" fontId="10" fillId="2" borderId="0" xfId="15" applyNumberFormat="1" applyFont="1" applyFill="1" applyBorder="1" applyAlignment="1">
      <alignment/>
    </xf>
    <xf numFmtId="171" fontId="10" fillId="2" borderId="0" xfId="15" applyFont="1" applyFill="1" applyBorder="1" applyAlignment="1">
      <alignment/>
    </xf>
    <xf numFmtId="189" fontId="10" fillId="2" borderId="0" xfId="15" applyNumberFormat="1" applyFont="1" applyFill="1" applyAlignment="1">
      <alignment/>
    </xf>
    <xf numFmtId="0" fontId="5" fillId="2" borderId="0" xfId="0" applyFont="1" applyFill="1" applyAlignment="1">
      <alignment/>
    </xf>
    <xf numFmtId="0" fontId="11" fillId="2" borderId="0" xfId="0"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Border="1" applyAlignment="1">
      <alignment/>
    </xf>
    <xf numFmtId="15" fontId="8" fillId="0" borderId="2" xfId="0" applyNumberFormat="1" applyFont="1" applyFill="1" applyBorder="1" applyAlignment="1" quotePrefix="1">
      <alignment horizontal="center"/>
    </xf>
    <xf numFmtId="0" fontId="8" fillId="0" borderId="2" xfId="0" applyFont="1" applyFill="1" applyBorder="1" applyAlignment="1">
      <alignment horizontal="center"/>
    </xf>
    <xf numFmtId="0" fontId="9" fillId="2" borderId="0" xfId="0" applyFont="1" applyFill="1" applyBorder="1" applyAlignment="1">
      <alignment horizontal="left"/>
    </xf>
    <xf numFmtId="0" fontId="12" fillId="2" borderId="0" xfId="0" applyFont="1" applyFill="1" applyAlignment="1">
      <alignment horizontal="left"/>
    </xf>
    <xf numFmtId="0" fontId="13" fillId="2" borderId="0" xfId="0" applyFont="1" applyFill="1" applyBorder="1" applyAlignment="1" quotePrefix="1">
      <alignment horizontal="left"/>
    </xf>
    <xf numFmtId="197" fontId="10" fillId="2" borderId="5" xfId="15" applyNumberFormat="1" applyFont="1" applyFill="1" applyBorder="1" applyAlignment="1">
      <alignment/>
    </xf>
    <xf numFmtId="0" fontId="8" fillId="0" borderId="3" xfId="0" applyFont="1" applyFill="1" applyBorder="1" applyAlignment="1">
      <alignment horizontal="center" vertical="center"/>
    </xf>
    <xf numFmtId="0" fontId="5" fillId="0" borderId="0" xfId="0" applyFont="1" applyFill="1" applyAlignment="1">
      <alignment vertical="center"/>
    </xf>
    <xf numFmtId="41" fontId="14" fillId="0" borderId="0" xfId="15"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2" xfId="0" applyFont="1" applyBorder="1" applyAlignment="1">
      <alignment horizontal="center"/>
    </xf>
    <xf numFmtId="0" fontId="15" fillId="2" borderId="0" xfId="0" applyFont="1" applyFill="1" applyAlignment="1">
      <alignment/>
    </xf>
    <xf numFmtId="0" fontId="16" fillId="2" borderId="0" xfId="0" applyFont="1" applyFill="1" applyAlignment="1">
      <alignment/>
    </xf>
    <xf numFmtId="197" fontId="10" fillId="2" borderId="5" xfId="0" applyNumberFormat="1" applyFont="1" applyFill="1" applyBorder="1" applyAlignment="1">
      <alignment horizontal="center"/>
    </xf>
    <xf numFmtId="197" fontId="10" fillId="2" borderId="6" xfId="15" applyNumberFormat="1" applyFont="1" applyFill="1" applyBorder="1" applyAlignment="1">
      <alignment/>
    </xf>
    <xf numFmtId="171" fontId="10" fillId="2" borderId="0" xfId="15"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12" fillId="0" borderId="0" xfId="0" applyFont="1" applyAlignment="1">
      <alignment/>
    </xf>
    <xf numFmtId="0" fontId="8" fillId="0" borderId="0" xfId="0" applyFont="1" applyAlignment="1">
      <alignment/>
    </xf>
    <xf numFmtId="0" fontId="6" fillId="0" borderId="0" xfId="0" applyFont="1" applyAlignment="1">
      <alignment/>
    </xf>
    <xf numFmtId="0" fontId="18" fillId="0" borderId="4" xfId="0" applyFont="1" applyBorder="1" applyAlignment="1">
      <alignment/>
    </xf>
    <xf numFmtId="0" fontId="8" fillId="0" borderId="7" xfId="0" applyFont="1" applyBorder="1" applyAlignment="1">
      <alignment vertical="center"/>
    </xf>
    <xf numFmtId="0" fontId="18" fillId="0" borderId="8" xfId="0" applyFont="1" applyBorder="1" applyAlignment="1">
      <alignment/>
    </xf>
    <xf numFmtId="0" fontId="18" fillId="0" borderId="9" xfId="0" applyFont="1" applyBorder="1" applyAlignment="1">
      <alignment/>
    </xf>
    <xf numFmtId="0" fontId="18" fillId="0" borderId="1" xfId="0" applyFont="1" applyBorder="1" applyAlignment="1">
      <alignment/>
    </xf>
    <xf numFmtId="0" fontId="7" fillId="0" borderId="0" xfId="0" applyFont="1" applyAlignment="1">
      <alignment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18" fillId="0" borderId="0" xfId="0" applyFont="1" applyAlignment="1">
      <alignment vertical="center"/>
    </xf>
    <xf numFmtId="0" fontId="14" fillId="0" borderId="0" xfId="0" applyFont="1" applyAlignment="1">
      <alignment/>
    </xf>
    <xf numFmtId="41" fontId="14" fillId="0" borderId="0" xfId="0" applyNumberFormat="1" applyFont="1" applyAlignment="1">
      <alignment/>
    </xf>
    <xf numFmtId="0" fontId="14" fillId="0" borderId="0" xfId="0" applyFont="1" applyAlignment="1">
      <alignment vertical="center"/>
    </xf>
    <xf numFmtId="41" fontId="14" fillId="0" borderId="5" xfId="0" applyNumberFormat="1" applyFont="1" applyBorder="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4"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8" xfId="0" applyNumberFormat="1" applyFont="1" applyBorder="1" applyAlignment="1">
      <alignment vertical="center"/>
    </xf>
    <xf numFmtId="198" fontId="7" fillId="0" borderId="0" xfId="15" applyNumberFormat="1" applyFont="1" applyFill="1" applyBorder="1" applyAlignment="1">
      <alignment/>
    </xf>
    <xf numFmtId="198" fontId="7" fillId="0" borderId="0" xfId="15" applyNumberFormat="1" applyFont="1" applyFill="1" applyBorder="1" applyAlignment="1">
      <alignment vertical="center"/>
    </xf>
    <xf numFmtId="41" fontId="19" fillId="0" borderId="6" xfId="0" applyNumberFormat="1" applyFont="1" applyBorder="1" applyAlignment="1">
      <alignment/>
    </xf>
    <xf numFmtId="0" fontId="6" fillId="0" borderId="0" xfId="0" applyFont="1" applyAlignment="1">
      <alignment vertical="center"/>
    </xf>
    <xf numFmtId="41" fontId="19" fillId="0" borderId="5" xfId="0" applyNumberFormat="1" applyFont="1" applyBorder="1" applyAlignment="1">
      <alignment vertical="center"/>
    </xf>
    <xf numFmtId="0" fontId="5" fillId="2" borderId="0" xfId="0" applyFont="1" applyFill="1" applyBorder="1" applyAlignment="1">
      <alignment/>
    </xf>
    <xf numFmtId="0" fontId="6" fillId="2" borderId="1" xfId="0" applyFont="1" applyFill="1" applyBorder="1" applyAlignment="1">
      <alignment horizontal="center"/>
    </xf>
    <xf numFmtId="0" fontId="4" fillId="2" borderId="0" xfId="0" applyFont="1" applyFill="1" applyBorder="1" applyAlignment="1">
      <alignment horizontal="center"/>
    </xf>
    <xf numFmtId="0" fontId="6" fillId="2" borderId="2" xfId="0" applyFont="1" applyFill="1" applyBorder="1" applyAlignment="1">
      <alignment horizontal="center"/>
    </xf>
    <xf numFmtId="15" fontId="6" fillId="2" borderId="2" xfId="0" applyNumberFormat="1" applyFont="1" applyFill="1" applyBorder="1" applyAlignment="1" quotePrefix="1">
      <alignment horizontal="center"/>
    </xf>
    <xf numFmtId="15" fontId="4" fillId="2" borderId="0" xfId="0" applyNumberFormat="1" applyFont="1" applyFill="1" applyBorder="1" applyAlignment="1">
      <alignment horizontal="center"/>
    </xf>
    <xf numFmtId="0" fontId="6" fillId="2" borderId="3"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41" fontId="14" fillId="2" borderId="0" xfId="15" applyNumberFormat="1" applyFont="1" applyFill="1" applyBorder="1" applyAlignment="1">
      <alignment vertical="center"/>
    </xf>
    <xf numFmtId="0" fontId="14" fillId="2" borderId="0" xfId="0" applyFont="1" applyFill="1" applyAlignment="1">
      <alignment horizontal="center"/>
    </xf>
    <xf numFmtId="0" fontId="14" fillId="2" borderId="0" xfId="0" applyFont="1" applyFill="1" applyAlignment="1">
      <alignment horizontal="left"/>
    </xf>
    <xf numFmtId="0" fontId="14" fillId="2" borderId="0" xfId="0" applyFont="1" applyFill="1" applyAlignment="1">
      <alignment/>
    </xf>
    <xf numFmtId="0" fontId="7" fillId="2" borderId="0" xfId="0" applyFont="1" applyFill="1" applyAlignment="1">
      <alignment/>
    </xf>
    <xf numFmtId="41" fontId="14" fillId="2" borderId="4" xfId="15" applyNumberFormat="1" applyFont="1" applyFill="1" applyBorder="1" applyAlignment="1">
      <alignment vertical="center"/>
    </xf>
    <xf numFmtId="41" fontId="14" fillId="2" borderId="0" xfId="15" applyNumberFormat="1" applyFont="1" applyFill="1" applyBorder="1" applyAlignment="1">
      <alignment/>
    </xf>
    <xf numFmtId="0" fontId="14" fillId="2" borderId="0" xfId="0" applyFont="1" applyFill="1" applyBorder="1" applyAlignment="1">
      <alignment horizontal="center"/>
    </xf>
    <xf numFmtId="0" fontId="17" fillId="2" borderId="0" xfId="0" applyFont="1" applyFill="1" applyBorder="1" applyAlignment="1">
      <alignment/>
    </xf>
    <xf numFmtId="0" fontId="14" fillId="2" borderId="0" xfId="0" applyFont="1" applyFill="1" applyBorder="1" applyAlignment="1">
      <alignment/>
    </xf>
    <xf numFmtId="0" fontId="7" fillId="2" borderId="0" xfId="0" applyFont="1" applyFill="1" applyBorder="1" applyAlignment="1">
      <alignment/>
    </xf>
    <xf numFmtId="41" fontId="14" fillId="2" borderId="0" xfId="15" applyNumberFormat="1" applyFont="1" applyFill="1" applyAlignment="1">
      <alignment/>
    </xf>
    <xf numFmtId="41" fontId="14" fillId="2" borderId="4" xfId="15" applyNumberFormat="1" applyFont="1" applyFill="1" applyBorder="1" applyAlignment="1">
      <alignment/>
    </xf>
    <xf numFmtId="0" fontId="17" fillId="2" borderId="0" xfId="0" applyFont="1" applyFill="1" applyAlignment="1">
      <alignment horizontal="left"/>
    </xf>
    <xf numFmtId="0" fontId="14" fillId="2" borderId="0" xfId="0" applyFont="1" applyFill="1" applyAlignment="1">
      <alignment horizontal="left" indent="1"/>
    </xf>
    <xf numFmtId="41" fontId="14" fillId="2" borderId="11" xfId="15" applyNumberFormat="1" applyFont="1" applyFill="1" applyBorder="1" applyAlignment="1">
      <alignment/>
    </xf>
    <xf numFmtId="0" fontId="12" fillId="2" borderId="0" xfId="0" applyFont="1" applyFill="1" applyAlignment="1">
      <alignment/>
    </xf>
    <xf numFmtId="0" fontId="4" fillId="2" borderId="0" xfId="0" applyFont="1" applyFill="1" applyBorder="1" applyAlignment="1">
      <alignment horizontal="centerContinuous"/>
    </xf>
    <xf numFmtId="41" fontId="14" fillId="2" borderId="0" xfId="0" applyNumberFormat="1" applyFont="1" applyFill="1" applyAlignment="1">
      <alignment/>
    </xf>
    <xf numFmtId="41" fontId="14" fillId="2" borderId="0" xfId="0" applyNumberFormat="1" applyFont="1" applyFill="1" applyBorder="1" applyAlignment="1">
      <alignment/>
    </xf>
    <xf numFmtId="195" fontId="14" fillId="2" borderId="12" xfId="15" applyNumberFormat="1" applyFont="1" applyFill="1" applyBorder="1" applyAlignment="1" quotePrefix="1">
      <alignment horizontal="right" vertical="center"/>
    </xf>
    <xf numFmtId="195" fontId="14" fillId="2" borderId="0" xfId="15" applyNumberFormat="1" applyFont="1" applyFill="1" applyBorder="1" applyAlignment="1" quotePrefix="1">
      <alignment horizontal="right" vertical="center"/>
    </xf>
    <xf numFmtId="195" fontId="14" fillId="2" borderId="0" xfId="0" applyNumberFormat="1" applyFont="1" applyFill="1" applyAlignment="1">
      <alignment/>
    </xf>
    <xf numFmtId="195" fontId="14" fillId="2" borderId="0" xfId="15" applyNumberFormat="1" applyFont="1" applyFill="1" applyBorder="1" applyAlignment="1">
      <alignment/>
    </xf>
    <xf numFmtId="195" fontId="14" fillId="2" borderId="0" xfId="0" applyNumberFormat="1" applyFont="1" applyFill="1" applyBorder="1" applyAlignment="1">
      <alignment/>
    </xf>
    <xf numFmtId="195" fontId="14" fillId="2" borderId="12" xfId="0" applyNumberFormat="1" applyFont="1" applyFill="1" applyBorder="1" applyAlignment="1">
      <alignment horizontal="right" vertical="center"/>
    </xf>
    <xf numFmtId="171" fontId="14" fillId="2" borderId="0" xfId="15" applyFont="1" applyFill="1" applyBorder="1" applyAlignment="1">
      <alignment/>
    </xf>
    <xf numFmtId="41" fontId="7" fillId="2" borderId="0" xfId="0" applyNumberFormat="1" applyFont="1" applyFill="1" applyAlignment="1">
      <alignment/>
    </xf>
    <xf numFmtId="41" fontId="7" fillId="2" borderId="0" xfId="0" applyNumberFormat="1" applyFont="1" applyFill="1" applyBorder="1" applyAlignment="1">
      <alignment/>
    </xf>
    <xf numFmtId="197" fontId="22" fillId="2" borderId="0" xfId="15" applyNumberFormat="1" applyFont="1" applyFill="1" applyAlignment="1">
      <alignment/>
    </xf>
    <xf numFmtId="197" fontId="22" fillId="2" borderId="0" xfId="15" applyNumberFormat="1" applyFont="1" applyFill="1" applyBorder="1" applyAlignment="1">
      <alignment/>
    </xf>
    <xf numFmtId="0" fontId="4" fillId="2" borderId="0" xfId="0" applyFont="1" applyFill="1" applyBorder="1" applyAlignment="1">
      <alignment/>
    </xf>
    <xf numFmtId="0" fontId="0" fillId="2" borderId="0" xfId="0" applyFill="1" applyAlignment="1">
      <alignment/>
    </xf>
    <xf numFmtId="0" fontId="18"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8" fillId="2" borderId="4" xfId="0" applyFont="1" applyFill="1" applyBorder="1" applyAlignment="1">
      <alignment/>
    </xf>
    <xf numFmtId="0" fontId="8" fillId="2" borderId="7" xfId="0" applyFont="1" applyFill="1" applyBorder="1" applyAlignment="1">
      <alignment vertical="center"/>
    </xf>
    <xf numFmtId="0" fontId="18" fillId="2" borderId="8" xfId="0" applyFont="1" applyFill="1" applyBorder="1" applyAlignment="1">
      <alignment/>
    </xf>
    <xf numFmtId="0" fontId="18" fillId="2" borderId="9" xfId="0" applyFont="1" applyFill="1" applyBorder="1" applyAlignment="1">
      <alignment/>
    </xf>
    <xf numFmtId="0" fontId="18" fillId="2" borderId="1" xfId="0" applyFont="1" applyFill="1" applyBorder="1" applyAlignment="1">
      <alignment/>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1" fontId="14" fillId="2" borderId="5" xfId="0" applyNumberFormat="1" applyFont="1" applyFill="1" applyBorder="1" applyAlignment="1">
      <alignment vertical="center"/>
    </xf>
    <xf numFmtId="0" fontId="18" fillId="2" borderId="0" xfId="0" applyFont="1" applyFill="1" applyBorder="1" applyAlignment="1">
      <alignment/>
    </xf>
    <xf numFmtId="0" fontId="8" fillId="2" borderId="2" xfId="0" applyFont="1" applyFill="1" applyBorder="1" applyAlignment="1">
      <alignment horizontal="center"/>
    </xf>
    <xf numFmtId="0" fontId="8" fillId="2" borderId="0" xfId="0" applyFont="1" applyFill="1" applyBorder="1" applyAlignment="1">
      <alignment horizontal="center"/>
    </xf>
    <xf numFmtId="15" fontId="8" fillId="2" borderId="2" xfId="0" applyNumberFormat="1" applyFont="1" applyFill="1" applyBorder="1" applyAlignment="1" quotePrefix="1">
      <alignment horizontal="center"/>
    </xf>
    <xf numFmtId="15" fontId="8" fillId="2" borderId="0" xfId="0" applyNumberFormat="1" applyFont="1" applyFill="1" applyBorder="1" applyAlignment="1" quotePrefix="1">
      <alignment horizontal="center"/>
    </xf>
    <xf numFmtId="0" fontId="8" fillId="2" borderId="3" xfId="0" applyFont="1" applyFill="1" applyBorder="1" applyAlignment="1">
      <alignment horizontal="center"/>
    </xf>
    <xf numFmtId="15" fontId="4" fillId="2" borderId="0" xfId="0" applyNumberFormat="1" applyFont="1" applyFill="1" applyBorder="1" applyAlignment="1" quotePrefix="1">
      <alignment horizontal="center"/>
    </xf>
    <xf numFmtId="41" fontId="19" fillId="2" borderId="0" xfId="0" applyNumberFormat="1" applyFont="1" applyFill="1" applyAlignment="1">
      <alignment/>
    </xf>
    <xf numFmtId="41" fontId="19" fillId="2" borderId="0" xfId="0" applyNumberFormat="1" applyFont="1" applyFill="1" applyAlignment="1">
      <alignment vertical="center"/>
    </xf>
    <xf numFmtId="41" fontId="19" fillId="2" borderId="0" xfId="0" applyNumberFormat="1" applyFont="1" applyFill="1" applyBorder="1" applyAlignment="1">
      <alignment vertical="center"/>
    </xf>
    <xf numFmtId="41" fontId="19" fillId="2" borderId="8" xfId="0" applyNumberFormat="1" applyFont="1" applyFill="1" applyBorder="1" applyAlignment="1">
      <alignment vertical="center"/>
    </xf>
    <xf numFmtId="41" fontId="19" fillId="2" borderId="6" xfId="0" applyNumberFormat="1" applyFont="1" applyFill="1" applyBorder="1" applyAlignment="1">
      <alignment/>
    </xf>
    <xf numFmtId="41" fontId="19" fillId="2" borderId="0" xfId="0" applyNumberFormat="1" applyFont="1" applyFill="1" applyBorder="1" applyAlignment="1">
      <alignment/>
    </xf>
    <xf numFmtId="0" fontId="6" fillId="2" borderId="0" xfId="0" applyFont="1" applyFill="1" applyAlignment="1">
      <alignment vertical="center"/>
    </xf>
    <xf numFmtId="41" fontId="19" fillId="2" borderId="5" xfId="0" applyNumberFormat="1" applyFont="1" applyFill="1" applyBorder="1" applyAlignment="1">
      <alignment vertical="center"/>
    </xf>
    <xf numFmtId="41" fontId="5" fillId="0" borderId="0" xfId="0" applyNumberFormat="1" applyFont="1" applyFill="1" applyAlignment="1">
      <alignment/>
    </xf>
    <xf numFmtId="197" fontId="10" fillId="0" borderId="2" xfId="15" applyNumberFormat="1" applyFont="1" applyFill="1" applyBorder="1" applyAlignment="1">
      <alignment/>
    </xf>
    <xf numFmtId="41" fontId="2" fillId="0" borderId="0" xfId="0" applyNumberFormat="1" applyFont="1" applyAlignment="1">
      <alignment/>
    </xf>
    <xf numFmtId="0" fontId="10" fillId="2" borderId="0" xfId="0" applyFont="1" applyFill="1" applyBorder="1" applyAlignment="1">
      <alignment/>
    </xf>
    <xf numFmtId="189" fontId="10" fillId="2" borderId="0" xfId="15" applyNumberFormat="1" applyFont="1" applyFill="1" applyBorder="1" applyAlignment="1">
      <alignment/>
    </xf>
    <xf numFmtId="0" fontId="10" fillId="2" borderId="0" xfId="0" applyFont="1" applyFill="1" applyBorder="1" applyAlignment="1">
      <alignment horizontal="center"/>
    </xf>
    <xf numFmtId="197" fontId="10" fillId="2" borderId="0" xfId="15" applyNumberFormat="1" applyFont="1" applyFill="1" applyBorder="1" applyAlignment="1">
      <alignment/>
    </xf>
    <xf numFmtId="197" fontId="10" fillId="2" borderId="0" xfId="0" applyNumberFormat="1" applyFont="1" applyFill="1" applyBorder="1" applyAlignment="1">
      <alignment/>
    </xf>
    <xf numFmtId="200" fontId="10" fillId="2" borderId="0" xfId="15" applyNumberFormat="1" applyFont="1" applyFill="1" applyBorder="1" applyAlignment="1">
      <alignment/>
    </xf>
    <xf numFmtId="189" fontId="2" fillId="2" borderId="0" xfId="0" applyNumberFormat="1" applyFont="1" applyFill="1" applyBorder="1" applyAlignment="1">
      <alignment/>
    </xf>
    <xf numFmtId="200" fontId="2" fillId="2" borderId="0" xfId="0" applyNumberFormat="1" applyFont="1" applyFill="1" applyBorder="1" applyAlignment="1">
      <alignment/>
    </xf>
    <xf numFmtId="200" fontId="10" fillId="2" borderId="0" xfId="0" applyNumberFormat="1" applyFont="1" applyFill="1" applyBorder="1" applyAlignment="1">
      <alignment/>
    </xf>
    <xf numFmtId="37" fontId="10" fillId="2" borderId="0" xfId="15" applyNumberFormat="1" applyFont="1" applyFill="1" applyBorder="1" applyAlignment="1">
      <alignment/>
    </xf>
    <xf numFmtId="37" fontId="2" fillId="2" borderId="0" xfId="0" applyNumberFormat="1" applyFont="1" applyFill="1" applyBorder="1" applyAlignment="1">
      <alignment/>
    </xf>
    <xf numFmtId="37" fontId="10" fillId="2" borderId="0" xfId="0" applyNumberFormat="1" applyFont="1" applyFill="1" applyBorder="1" applyAlignment="1">
      <alignment/>
    </xf>
    <xf numFmtId="0" fontId="2" fillId="2"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43" fontId="2" fillId="2" borderId="0" xfId="15" applyNumberFormat="1" applyFont="1" applyFill="1" applyBorder="1" applyAlignment="1">
      <alignment/>
    </xf>
    <xf numFmtId="43" fontId="10" fillId="2" borderId="0" xfId="15" applyNumberFormat="1" applyFont="1" applyFill="1" applyBorder="1" applyAlignment="1">
      <alignment/>
    </xf>
    <xf numFmtId="0" fontId="12" fillId="2" borderId="0" xfId="0" applyFont="1" applyFill="1" applyBorder="1" applyAlignment="1">
      <alignment/>
    </xf>
    <xf numFmtId="0" fontId="5" fillId="0" borderId="0" xfId="0" applyFont="1" applyFill="1" applyAlignment="1">
      <alignment wrapText="1"/>
    </xf>
    <xf numFmtId="0" fontId="0" fillId="0" borderId="0" xfId="0" applyAlignment="1">
      <alignment wrapText="1"/>
    </xf>
    <xf numFmtId="0" fontId="6" fillId="2" borderId="7" xfId="0" applyFont="1" applyFill="1" applyBorder="1" applyAlignment="1">
      <alignment horizontal="center"/>
    </xf>
    <xf numFmtId="0" fontId="6" fillId="2" borderId="9"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workbookViewId="0" topLeftCell="A1">
      <selection activeCell="D17" sqref="D17"/>
    </sheetView>
  </sheetViews>
  <sheetFormatPr defaultColWidth="9.140625" defaultRowHeight="12.75"/>
  <cols>
    <col min="1" max="1" width="1.57421875" style="64" customWidth="1"/>
    <col min="2" max="2" width="2.421875" style="64" customWidth="1"/>
    <col min="3" max="3" width="87.28125" style="64" customWidth="1"/>
    <col min="4" max="4" width="21.7109375" style="64" customWidth="1"/>
    <col min="5" max="5" width="2.57421875" style="64" customWidth="1"/>
    <col min="6" max="6" width="20.28125" style="64" customWidth="1"/>
    <col min="7" max="7" width="2.421875" style="64" customWidth="1"/>
    <col min="8" max="16384" width="9.140625" style="64" customWidth="1"/>
  </cols>
  <sheetData>
    <row r="1" spans="1:6" ht="22.5">
      <c r="A1" s="27" t="s">
        <v>23</v>
      </c>
      <c r="B1" s="143"/>
      <c r="C1" s="143"/>
      <c r="D1" s="143"/>
      <c r="E1" s="143"/>
      <c r="F1" s="143"/>
    </row>
    <row r="2" spans="1:6" ht="22.5">
      <c r="A2" s="26" t="s">
        <v>68</v>
      </c>
      <c r="B2" s="143"/>
      <c r="C2" s="143"/>
      <c r="D2" s="143"/>
      <c r="E2" s="143"/>
      <c r="F2" s="143"/>
    </row>
    <row r="3" spans="1:6" ht="20.25">
      <c r="A3" s="23" t="s">
        <v>24</v>
      </c>
      <c r="B3" s="143"/>
      <c r="C3" s="143"/>
      <c r="D3" s="143"/>
      <c r="E3" s="143"/>
      <c r="F3" s="143"/>
    </row>
    <row r="4" spans="1:6" ht="18.75">
      <c r="A4" s="17"/>
      <c r="B4" s="143"/>
      <c r="C4" s="143"/>
      <c r="D4" s="146"/>
      <c r="E4" s="155"/>
      <c r="F4" s="146"/>
    </row>
    <row r="5" spans="1:6" ht="22.5">
      <c r="A5" s="17"/>
      <c r="B5" s="41"/>
      <c r="C5" s="41"/>
      <c r="D5" s="156" t="s">
        <v>69</v>
      </c>
      <c r="E5" s="157"/>
      <c r="F5" s="156" t="s">
        <v>69</v>
      </c>
    </row>
    <row r="6" spans="1:6" ht="22.5">
      <c r="A6" s="41"/>
      <c r="B6" s="41"/>
      <c r="C6" s="41"/>
      <c r="D6" s="156" t="s">
        <v>21</v>
      </c>
      <c r="E6" s="157"/>
      <c r="F6" s="156" t="s">
        <v>21</v>
      </c>
    </row>
    <row r="7" spans="1:6" ht="22.5">
      <c r="A7" s="41"/>
      <c r="B7" s="41"/>
      <c r="C7" s="41"/>
      <c r="D7" s="158" t="s">
        <v>64</v>
      </c>
      <c r="E7" s="159"/>
      <c r="F7" s="158" t="s">
        <v>65</v>
      </c>
    </row>
    <row r="8" spans="1:6" ht="22.5">
      <c r="A8" s="41"/>
      <c r="B8" s="41"/>
      <c r="C8" s="41"/>
      <c r="D8" s="160" t="s">
        <v>2</v>
      </c>
      <c r="E8" s="157"/>
      <c r="F8" s="160" t="s">
        <v>2</v>
      </c>
    </row>
    <row r="9" spans="1:6" ht="20.25">
      <c r="A9" s="145" t="s">
        <v>116</v>
      </c>
      <c r="B9" s="41"/>
      <c r="C9" s="41"/>
      <c r="D9" s="161"/>
      <c r="E9" s="161"/>
      <c r="F9" s="41"/>
    </row>
    <row r="10" spans="1:9" ht="22.5">
      <c r="A10" s="114" t="s">
        <v>66</v>
      </c>
      <c r="B10" s="114"/>
      <c r="C10" s="114"/>
      <c r="D10" s="162">
        <v>-10411</v>
      </c>
      <c r="E10" s="162"/>
      <c r="F10" s="162">
        <v>-9329</v>
      </c>
      <c r="G10" s="86"/>
      <c r="H10" s="86"/>
      <c r="I10" s="86"/>
    </row>
    <row r="11" spans="1:9" ht="22.5">
      <c r="A11" s="114" t="s">
        <v>40</v>
      </c>
      <c r="B11" s="114"/>
      <c r="C11" s="114"/>
      <c r="D11" s="162"/>
      <c r="E11" s="162"/>
      <c r="F11" s="162"/>
      <c r="G11" s="86"/>
      <c r="H11" s="86"/>
      <c r="I11" s="86"/>
    </row>
    <row r="12" spans="1:9" ht="22.5">
      <c r="A12" s="114"/>
      <c r="B12" s="114" t="s">
        <v>34</v>
      </c>
      <c r="C12" s="114"/>
      <c r="D12" s="162">
        <v>8535</v>
      </c>
      <c r="E12" s="162"/>
      <c r="F12" s="162">
        <v>7272</v>
      </c>
      <c r="G12" s="86"/>
      <c r="H12" s="86"/>
      <c r="I12" s="86"/>
    </row>
    <row r="13" spans="1:9" s="77" customFormat="1" ht="30.75" customHeight="1">
      <c r="A13" s="109" t="s">
        <v>62</v>
      </c>
      <c r="B13" s="109"/>
      <c r="C13" s="109"/>
      <c r="D13" s="163">
        <f>SUM(D10:D12)</f>
        <v>-1876</v>
      </c>
      <c r="E13" s="164"/>
      <c r="F13" s="163">
        <f>SUM(F10:F12)</f>
        <v>-2057</v>
      </c>
      <c r="G13" s="91"/>
      <c r="H13" s="91"/>
      <c r="I13" s="91"/>
    </row>
    <row r="14" spans="1:9" ht="22.5">
      <c r="A14" s="114" t="s">
        <v>47</v>
      </c>
      <c r="B14" s="114"/>
      <c r="C14" s="114"/>
      <c r="D14" s="162"/>
      <c r="E14" s="162"/>
      <c r="F14" s="162"/>
      <c r="G14" s="86"/>
      <c r="H14" s="86"/>
      <c r="I14" s="86"/>
    </row>
    <row r="15" spans="1:9" ht="22.5">
      <c r="A15" s="114"/>
      <c r="B15" s="114" t="s">
        <v>35</v>
      </c>
      <c r="C15" s="114"/>
      <c r="D15" s="162">
        <v>160</v>
      </c>
      <c r="E15" s="162"/>
      <c r="F15" s="162">
        <v>7561</v>
      </c>
      <c r="G15" s="86"/>
      <c r="H15" s="86"/>
      <c r="I15" s="86"/>
    </row>
    <row r="16" spans="1:9" ht="22.5">
      <c r="A16" s="114"/>
      <c r="B16" s="114" t="s">
        <v>36</v>
      </c>
      <c r="C16" s="114"/>
      <c r="D16" s="162">
        <f>1730-106</f>
        <v>1624</v>
      </c>
      <c r="E16" s="162"/>
      <c r="F16" s="162">
        <v>199</v>
      </c>
      <c r="G16" s="86"/>
      <c r="H16" s="86"/>
      <c r="I16" s="86"/>
    </row>
    <row r="17" spans="1:9" s="77" customFormat="1" ht="27" customHeight="1">
      <c r="A17" s="109" t="s">
        <v>93</v>
      </c>
      <c r="B17" s="109"/>
      <c r="C17" s="109"/>
      <c r="D17" s="165">
        <f>SUM(D13:D16)</f>
        <v>-92</v>
      </c>
      <c r="E17" s="164"/>
      <c r="F17" s="165">
        <f>SUM(F13:F16)</f>
        <v>5703</v>
      </c>
      <c r="G17" s="91"/>
      <c r="H17" s="91"/>
      <c r="I17" s="91"/>
    </row>
    <row r="18" spans="1:9" ht="22.5">
      <c r="A18" s="114"/>
      <c r="B18" s="114"/>
      <c r="C18" s="114"/>
      <c r="D18" s="162"/>
      <c r="E18" s="162"/>
      <c r="F18" s="162"/>
      <c r="G18" s="86"/>
      <c r="H18" s="86"/>
      <c r="I18" s="86"/>
    </row>
    <row r="19" spans="1:9" ht="22.5">
      <c r="A19" s="145" t="s">
        <v>37</v>
      </c>
      <c r="B19" s="114"/>
      <c r="C19" s="114"/>
      <c r="D19" s="162">
        <v>-195</v>
      </c>
      <c r="E19" s="162"/>
      <c r="F19" s="162">
        <v>-58</v>
      </c>
      <c r="G19" s="86"/>
      <c r="H19" s="86"/>
      <c r="I19" s="86"/>
    </row>
    <row r="20" spans="1:9" ht="22.5">
      <c r="A20" s="145" t="s">
        <v>38</v>
      </c>
      <c r="B20" s="114"/>
      <c r="C20" s="114"/>
      <c r="D20" s="162">
        <v>-215</v>
      </c>
      <c r="E20" s="162"/>
      <c r="F20" s="162">
        <v>-5052</v>
      </c>
      <c r="G20" s="86"/>
      <c r="H20" s="86"/>
      <c r="I20" s="86"/>
    </row>
    <row r="21" spans="1:9" ht="22.5">
      <c r="A21" s="114"/>
      <c r="B21" s="114"/>
      <c r="C21" s="114"/>
      <c r="D21" s="166"/>
      <c r="E21" s="167"/>
      <c r="F21" s="166"/>
      <c r="G21" s="86"/>
      <c r="H21" s="86"/>
      <c r="I21" s="86"/>
    </row>
    <row r="22" spans="1:9" ht="22.5">
      <c r="A22" s="145" t="s">
        <v>94</v>
      </c>
      <c r="B22" s="114"/>
      <c r="C22" s="114"/>
      <c r="D22" s="167">
        <f>D17+D19+D20</f>
        <v>-502</v>
      </c>
      <c r="E22" s="167"/>
      <c r="F22" s="167">
        <f>F17+F19+F20</f>
        <v>593</v>
      </c>
      <c r="G22" s="86"/>
      <c r="H22" s="86"/>
      <c r="I22" s="86"/>
    </row>
    <row r="23" spans="1:9" ht="22.5">
      <c r="A23" s="145" t="s">
        <v>39</v>
      </c>
      <c r="B23" s="114"/>
      <c r="C23" s="114"/>
      <c r="D23" s="162">
        <v>4852</v>
      </c>
      <c r="E23" s="162"/>
      <c r="F23" s="162">
        <v>3864</v>
      </c>
      <c r="G23" s="86"/>
      <c r="H23" s="86"/>
      <c r="I23" s="86"/>
    </row>
    <row r="24" spans="1:9" ht="28.5" customHeight="1" thickBot="1">
      <c r="A24" s="168" t="s">
        <v>70</v>
      </c>
      <c r="B24" s="114"/>
      <c r="C24" s="114"/>
      <c r="D24" s="169">
        <f>SUM(D22:D23)</f>
        <v>4350</v>
      </c>
      <c r="E24" s="164"/>
      <c r="F24" s="169">
        <f>SUM(F22:F23)</f>
        <v>4457</v>
      </c>
      <c r="G24" s="86"/>
      <c r="H24" s="86"/>
      <c r="I24" s="86"/>
    </row>
    <row r="25" spans="1:9" ht="28.5" customHeight="1" thickTop="1">
      <c r="A25" s="96"/>
      <c r="B25" s="25"/>
      <c r="C25" s="25"/>
      <c r="D25" s="90"/>
      <c r="E25" s="90"/>
      <c r="F25" s="63"/>
      <c r="G25" s="86"/>
      <c r="H25" s="86"/>
      <c r="I25" s="86"/>
    </row>
    <row r="26" spans="1:9" ht="28.5" customHeight="1" hidden="1">
      <c r="A26" s="25" t="s">
        <v>60</v>
      </c>
      <c r="B26" s="25"/>
      <c r="D26" s="90"/>
      <c r="E26" s="90"/>
      <c r="F26" s="63"/>
      <c r="G26" s="86"/>
      <c r="H26" s="86"/>
      <c r="I26" s="86"/>
    </row>
    <row r="27" spans="2:9" ht="22.5" hidden="1">
      <c r="B27" s="25"/>
      <c r="C27" s="25" t="s">
        <v>59</v>
      </c>
      <c r="D27" s="85">
        <v>0</v>
      </c>
      <c r="E27" s="85"/>
      <c r="F27" s="85">
        <v>0</v>
      </c>
      <c r="G27" s="86"/>
      <c r="H27" s="86"/>
      <c r="I27" s="86"/>
    </row>
    <row r="28" spans="2:9" ht="22.5" hidden="1">
      <c r="B28" s="25"/>
      <c r="C28" s="25" t="s">
        <v>61</v>
      </c>
      <c r="D28" s="85">
        <v>0</v>
      </c>
      <c r="E28" s="85"/>
      <c r="F28" s="85">
        <v>0</v>
      </c>
      <c r="G28" s="86"/>
      <c r="H28" s="86"/>
      <c r="I28" s="86"/>
    </row>
    <row r="29" spans="2:9" ht="23.25" hidden="1" thickBot="1">
      <c r="B29" s="25"/>
      <c r="C29" s="25"/>
      <c r="D29" s="97">
        <f>SUM(D26:D28)</f>
        <v>0</v>
      </c>
      <c r="E29" s="25"/>
      <c r="F29" s="97">
        <f>SUM(F26:F28)</f>
        <v>0</v>
      </c>
      <c r="G29" s="86"/>
      <c r="H29" s="86"/>
      <c r="I29" s="86"/>
    </row>
    <row r="30" spans="1:9" ht="21" hidden="1" thickTop="1">
      <c r="A30" s="25"/>
      <c r="B30" s="25"/>
      <c r="C30" s="25"/>
      <c r="G30" s="86"/>
      <c r="H30" s="86"/>
      <c r="I30" s="86"/>
    </row>
    <row r="31" spans="1:9" ht="20.25">
      <c r="A31" s="25"/>
      <c r="B31" s="25"/>
      <c r="C31" s="25"/>
      <c r="G31" s="86"/>
      <c r="H31" s="86"/>
      <c r="I31" s="86"/>
    </row>
    <row r="32" spans="1:9" ht="20.25">
      <c r="A32" s="25"/>
      <c r="B32" s="25"/>
      <c r="C32" s="25"/>
      <c r="D32" s="25"/>
      <c r="E32" s="25"/>
      <c r="F32" s="63"/>
      <c r="G32" s="86"/>
      <c r="H32" s="86"/>
      <c r="I32" s="86"/>
    </row>
    <row r="33" spans="1:9" ht="20.25">
      <c r="A33" s="21" t="s">
        <v>48</v>
      </c>
      <c r="B33" s="25"/>
      <c r="C33" s="25"/>
      <c r="D33" s="25"/>
      <c r="E33" s="25"/>
      <c r="F33" s="63"/>
      <c r="G33" s="86"/>
      <c r="H33" s="86"/>
      <c r="I33" s="86"/>
    </row>
    <row r="34" spans="1:9" ht="20.25">
      <c r="A34" s="25" t="s">
        <v>112</v>
      </c>
      <c r="B34" s="25"/>
      <c r="C34" s="25"/>
      <c r="D34" s="25"/>
      <c r="E34" s="25"/>
      <c r="F34" s="63"/>
      <c r="G34" s="86"/>
      <c r="H34" s="86"/>
      <c r="I34" s="86"/>
    </row>
    <row r="35" spans="1:9" ht="20.25">
      <c r="A35" s="25" t="s">
        <v>113</v>
      </c>
      <c r="B35" s="25"/>
      <c r="C35" s="25"/>
      <c r="D35" s="25"/>
      <c r="E35" s="25"/>
      <c r="F35" s="63"/>
      <c r="G35" s="86"/>
      <c r="H35" s="86"/>
      <c r="I35" s="86"/>
    </row>
    <row r="36" spans="1:9" ht="20.25">
      <c r="A36" s="25"/>
      <c r="B36" s="25"/>
      <c r="C36" s="25"/>
      <c r="D36" s="25"/>
      <c r="E36" s="25"/>
      <c r="F36" s="63"/>
      <c r="G36" s="86"/>
      <c r="H36" s="86"/>
      <c r="I36" s="86"/>
    </row>
    <row r="37" spans="1:9" ht="20.25">
      <c r="A37" s="25"/>
      <c r="B37" s="25"/>
      <c r="C37" s="25"/>
      <c r="D37" s="25"/>
      <c r="E37" s="25"/>
      <c r="F37" s="63"/>
      <c r="G37" s="86"/>
      <c r="H37" s="86"/>
      <c r="I37" s="86"/>
    </row>
    <row r="38" spans="1:9" ht="20.25">
      <c r="A38" s="25"/>
      <c r="B38" s="25"/>
      <c r="C38" s="25"/>
      <c r="D38" s="25"/>
      <c r="E38" s="25"/>
      <c r="F38" s="63"/>
      <c r="G38" s="86"/>
      <c r="H38" s="86"/>
      <c r="I38" s="86"/>
    </row>
    <row r="39" spans="1:9" ht="20.25">
      <c r="A39" s="25"/>
      <c r="B39" s="25"/>
      <c r="C39" s="25"/>
      <c r="D39" s="25"/>
      <c r="E39" s="25"/>
      <c r="F39" s="63"/>
      <c r="G39" s="86"/>
      <c r="H39" s="86"/>
      <c r="I39" s="86"/>
    </row>
    <row r="40" spans="1:9" ht="20.25">
      <c r="A40" s="25"/>
      <c r="B40" s="25"/>
      <c r="C40" s="25"/>
      <c r="D40" s="25"/>
      <c r="E40" s="25"/>
      <c r="F40" s="63"/>
      <c r="G40" s="86"/>
      <c r="H40" s="86"/>
      <c r="I40" s="86"/>
    </row>
    <row r="41" spans="1:9" ht="20.25">
      <c r="A41" s="25"/>
      <c r="B41" s="25"/>
      <c r="C41" s="25"/>
      <c r="D41" s="25"/>
      <c r="E41" s="25"/>
      <c r="F41" s="63"/>
      <c r="G41" s="86"/>
      <c r="H41" s="86"/>
      <c r="I41" s="86"/>
    </row>
    <row r="42" spans="1:9" ht="20.25">
      <c r="A42" s="25"/>
      <c r="B42" s="25"/>
      <c r="C42" s="25"/>
      <c r="D42" s="25"/>
      <c r="E42" s="25"/>
      <c r="F42" s="63"/>
      <c r="G42" s="86"/>
      <c r="H42" s="86"/>
      <c r="I42" s="86"/>
    </row>
    <row r="43" spans="1:9" ht="20.25">
      <c r="A43" s="25"/>
      <c r="B43" s="25"/>
      <c r="C43" s="25"/>
      <c r="D43" s="25"/>
      <c r="E43" s="25"/>
      <c r="F43" s="63"/>
      <c r="G43" s="86"/>
      <c r="H43" s="86"/>
      <c r="I43" s="86"/>
    </row>
    <row r="44" spans="1:9" ht="20.25">
      <c r="A44" s="25"/>
      <c r="B44" s="25"/>
      <c r="C44" s="25"/>
      <c r="D44" s="25"/>
      <c r="E44" s="25"/>
      <c r="F44" s="63"/>
      <c r="G44" s="86"/>
      <c r="H44" s="86"/>
      <c r="I44" s="86"/>
    </row>
    <row r="45" spans="1:9" ht="20.25">
      <c r="A45" s="25"/>
      <c r="B45" s="25"/>
      <c r="C45" s="25"/>
      <c r="D45" s="25"/>
      <c r="E45" s="25"/>
      <c r="F45" s="63"/>
      <c r="G45" s="86"/>
      <c r="H45" s="86"/>
      <c r="I45" s="86"/>
    </row>
    <row r="46" spans="1:9" ht="20.25">
      <c r="A46" s="25"/>
      <c r="B46" s="25"/>
      <c r="C46" s="25"/>
      <c r="D46" s="25"/>
      <c r="E46" s="25"/>
      <c r="F46" s="63"/>
      <c r="G46" s="86"/>
      <c r="H46" s="86"/>
      <c r="I46" s="86"/>
    </row>
    <row r="47" spans="1:9" ht="20.25">
      <c r="A47" s="25"/>
      <c r="B47" s="25"/>
      <c r="C47" s="25"/>
      <c r="D47" s="25"/>
      <c r="E47" s="25"/>
      <c r="F47" s="63"/>
      <c r="G47" s="86"/>
      <c r="H47" s="86"/>
      <c r="I47" s="86"/>
    </row>
    <row r="48" spans="1:9" ht="18.75">
      <c r="A48" s="63"/>
      <c r="B48" s="63"/>
      <c r="C48" s="63"/>
      <c r="D48" s="63"/>
      <c r="E48" s="63"/>
      <c r="F48" s="63"/>
      <c r="G48" s="86"/>
      <c r="H48" s="86"/>
      <c r="I48" s="86"/>
    </row>
    <row r="49" spans="1:9" ht="18.75">
      <c r="A49" s="63"/>
      <c r="B49" s="63"/>
      <c r="C49" s="63"/>
      <c r="D49" s="63"/>
      <c r="E49" s="63"/>
      <c r="F49" s="63"/>
      <c r="G49" s="86"/>
      <c r="H49" s="86"/>
      <c r="I49" s="86"/>
    </row>
    <row r="50" spans="1:9" ht="15.75">
      <c r="A50" s="86"/>
      <c r="B50" s="86"/>
      <c r="C50" s="86"/>
      <c r="D50" s="86"/>
      <c r="E50" s="86"/>
      <c r="F50" s="86"/>
      <c r="G50" s="86"/>
      <c r="H50" s="86"/>
      <c r="I50" s="86"/>
    </row>
    <row r="51" spans="1:9" ht="15.75">
      <c r="A51" s="86"/>
      <c r="B51" s="86"/>
      <c r="C51" s="86"/>
      <c r="D51" s="86"/>
      <c r="E51" s="86"/>
      <c r="F51" s="86"/>
      <c r="G51" s="86"/>
      <c r="H51" s="86"/>
      <c r="I51" s="86"/>
    </row>
    <row r="52" spans="1:9" ht="15.75">
      <c r="A52" s="86"/>
      <c r="B52" s="86"/>
      <c r="C52" s="86"/>
      <c r="D52" s="86"/>
      <c r="E52" s="86"/>
      <c r="F52" s="86"/>
      <c r="G52" s="86"/>
      <c r="H52" s="86"/>
      <c r="I52" s="86"/>
    </row>
    <row r="53" spans="1:9" ht="15.75">
      <c r="A53" s="86"/>
      <c r="B53" s="86"/>
      <c r="C53" s="86"/>
      <c r="D53" s="86"/>
      <c r="E53" s="86"/>
      <c r="F53" s="86"/>
      <c r="G53" s="86"/>
      <c r="H53" s="86"/>
      <c r="I53" s="86"/>
    </row>
    <row r="54" spans="1:9" ht="15.75">
      <c r="A54" s="86"/>
      <c r="B54" s="86"/>
      <c r="C54" s="86"/>
      <c r="D54" s="86"/>
      <c r="E54" s="86"/>
      <c r="F54" s="86"/>
      <c r="G54" s="86"/>
      <c r="H54" s="86"/>
      <c r="I54" s="86"/>
    </row>
    <row r="55" spans="1:9" ht="15.75">
      <c r="A55" s="86"/>
      <c r="B55" s="86"/>
      <c r="C55" s="86"/>
      <c r="D55" s="86"/>
      <c r="E55" s="86"/>
      <c r="F55" s="86"/>
      <c r="G55" s="86"/>
      <c r="H55" s="86"/>
      <c r="I55" s="86"/>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N57"/>
  <sheetViews>
    <sheetView zoomScale="75" zoomScaleNormal="75" workbookViewId="0" topLeftCell="A1">
      <selection activeCell="A1" sqref="A1"/>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5" width="0" style="2" hidden="1" customWidth="1"/>
    <col min="16" max="16384" width="9.140625" style="2" customWidth="1"/>
  </cols>
  <sheetData>
    <row r="1" ht="22.5" customHeight="1">
      <c r="A1" s="18" t="s">
        <v>23</v>
      </c>
    </row>
    <row r="2" spans="1:10" ht="22.5" customHeight="1">
      <c r="A2" s="19" t="s">
        <v>132</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49</v>
      </c>
      <c r="H7" s="6"/>
      <c r="I7" s="7" t="s">
        <v>49</v>
      </c>
    </row>
    <row r="8" spans="1:9" ht="15.75">
      <c r="A8" s="4"/>
      <c r="B8" s="4"/>
      <c r="C8" s="4"/>
      <c r="D8" s="4"/>
      <c r="E8" s="4"/>
      <c r="G8" s="8" t="s">
        <v>133</v>
      </c>
      <c r="H8" s="9"/>
      <c r="I8" s="8" t="s">
        <v>128</v>
      </c>
    </row>
    <row r="9" spans="1:9" ht="15.75">
      <c r="A9" s="4"/>
      <c r="B9" s="4"/>
      <c r="C9" s="4"/>
      <c r="D9" s="4"/>
      <c r="E9" s="4"/>
      <c r="G9" s="15" t="s">
        <v>31</v>
      </c>
      <c r="H9" s="9"/>
      <c r="I9" s="15" t="s">
        <v>29</v>
      </c>
    </row>
    <row r="10" spans="1:13" ht="19.5">
      <c r="A10" s="41"/>
      <c r="B10" s="4"/>
      <c r="C10" s="4"/>
      <c r="D10" s="4"/>
      <c r="E10" s="4"/>
      <c r="G10" s="10" t="s">
        <v>2</v>
      </c>
      <c r="H10" s="6"/>
      <c r="I10" s="10" t="s">
        <v>2</v>
      </c>
      <c r="L10" s="175" t="s">
        <v>119</v>
      </c>
      <c r="M10" s="173" t="s">
        <v>118</v>
      </c>
    </row>
    <row r="11" spans="1:9" ht="18.75">
      <c r="A11" s="41"/>
      <c r="B11" s="4"/>
      <c r="C11" s="4"/>
      <c r="D11" s="4"/>
      <c r="E11" s="4"/>
      <c r="G11" s="6"/>
      <c r="H11" s="6"/>
      <c r="I11" s="6"/>
    </row>
    <row r="12" spans="1:9" ht="19.5">
      <c r="A12" s="58" t="s">
        <v>71</v>
      </c>
      <c r="B12" s="4"/>
      <c r="C12" s="4"/>
      <c r="D12" s="4"/>
      <c r="E12" s="4"/>
      <c r="G12" s="6"/>
      <c r="H12" s="6"/>
      <c r="I12" s="6"/>
    </row>
    <row r="13" spans="1:9" ht="18.75">
      <c r="A13" s="42"/>
      <c r="B13" s="4"/>
      <c r="C13" s="4"/>
      <c r="D13" s="4"/>
      <c r="E13" s="4"/>
      <c r="G13" s="6"/>
      <c r="H13" s="6"/>
      <c r="I13" s="6"/>
    </row>
    <row r="14" spans="1:9" ht="18.75">
      <c r="A14" s="42" t="s">
        <v>33</v>
      </c>
      <c r="B14" s="4"/>
      <c r="C14" s="4"/>
      <c r="D14" s="4"/>
      <c r="E14" s="4"/>
      <c r="G14" s="4"/>
      <c r="H14" s="11"/>
      <c r="I14" s="4"/>
    </row>
    <row r="15" spans="1:14" ht="19.5">
      <c r="A15" s="43" t="s">
        <v>32</v>
      </c>
      <c r="B15" s="3"/>
      <c r="C15" s="3"/>
      <c r="D15" s="4"/>
      <c r="E15" s="4"/>
      <c r="G15" s="31">
        <f>73197+37623+87130</f>
        <v>197950</v>
      </c>
      <c r="H15" s="29"/>
      <c r="I15" s="31">
        <v>198341</v>
      </c>
      <c r="L15" s="176">
        <f>G15-I15</f>
        <v>-391</v>
      </c>
      <c r="M15" s="174">
        <v>391</v>
      </c>
      <c r="N15" s="177">
        <f>L15+M15</f>
        <v>0</v>
      </c>
    </row>
    <row r="16" spans="1:14" ht="19.5">
      <c r="A16" s="43" t="s">
        <v>95</v>
      </c>
      <c r="B16" s="3"/>
      <c r="C16" s="3"/>
      <c r="D16" s="4"/>
      <c r="E16" s="4"/>
      <c r="G16" s="32">
        <v>173168</v>
      </c>
      <c r="H16" s="29"/>
      <c r="I16" s="32">
        <v>179298</v>
      </c>
      <c r="L16" s="176">
        <f>G16-I16</f>
        <v>-6130</v>
      </c>
      <c r="M16" s="174">
        <v>6130</v>
      </c>
      <c r="N16" s="177">
        <f>L16+M16</f>
        <v>0</v>
      </c>
    </row>
    <row r="17" spans="1:14" ht="19.5">
      <c r="A17" s="43" t="s">
        <v>143</v>
      </c>
      <c r="B17" s="3"/>
      <c r="C17" s="3"/>
      <c r="D17" s="4"/>
      <c r="E17" s="4"/>
      <c r="G17" s="32">
        <f>17989-52</f>
        <v>17937</v>
      </c>
      <c r="H17" s="29"/>
      <c r="I17" s="32">
        <v>17989</v>
      </c>
      <c r="L17" s="176">
        <f>G17-I17</f>
        <v>-52</v>
      </c>
      <c r="M17" s="178">
        <v>52</v>
      </c>
      <c r="N17" s="177">
        <f>L17+M17</f>
        <v>0</v>
      </c>
    </row>
    <row r="18" spans="1:14" ht="18.75" customHeight="1">
      <c r="A18" s="43" t="s">
        <v>3</v>
      </c>
      <c r="B18" s="3"/>
      <c r="C18" s="3"/>
      <c r="D18" s="4"/>
      <c r="E18" s="4"/>
      <c r="G18" s="32">
        <v>0</v>
      </c>
      <c r="H18" s="29"/>
      <c r="I18" s="32">
        <v>0</v>
      </c>
      <c r="L18" s="176">
        <f>G18-I18</f>
        <v>0</v>
      </c>
      <c r="M18" s="178"/>
      <c r="N18" s="177">
        <f>L18+M18</f>
        <v>0</v>
      </c>
    </row>
    <row r="19" spans="1:14" ht="19.5">
      <c r="A19" s="43" t="s">
        <v>16</v>
      </c>
      <c r="B19" s="3"/>
      <c r="C19" s="3"/>
      <c r="D19" s="4"/>
      <c r="E19" s="4"/>
      <c r="G19" s="33">
        <v>2403</v>
      </c>
      <c r="H19" s="29"/>
      <c r="I19" s="33">
        <v>2416</v>
      </c>
      <c r="L19" s="176">
        <f>G19-I19</f>
        <v>-13</v>
      </c>
      <c r="M19" s="178">
        <v>13</v>
      </c>
      <c r="N19" s="177">
        <f>L19+M19</f>
        <v>0</v>
      </c>
    </row>
    <row r="20" spans="1:13" ht="19.5">
      <c r="A20" s="41"/>
      <c r="B20" s="4"/>
      <c r="C20" s="4"/>
      <c r="D20" s="4"/>
      <c r="E20" s="4"/>
      <c r="G20" s="30">
        <f>SUM(G15:G19)</f>
        <v>391458</v>
      </c>
      <c r="H20" s="29"/>
      <c r="I20" s="28">
        <f>SUM(I15:I19)</f>
        <v>398044</v>
      </c>
      <c r="L20" s="176"/>
      <c r="M20" s="178"/>
    </row>
    <row r="21" spans="1:13" ht="19.5">
      <c r="A21" s="41"/>
      <c r="B21" s="4"/>
      <c r="C21" s="4"/>
      <c r="D21" s="4"/>
      <c r="E21" s="4"/>
      <c r="G21" s="30"/>
      <c r="H21" s="29"/>
      <c r="I21" s="28"/>
      <c r="L21" s="176"/>
      <c r="M21" s="178"/>
    </row>
    <row r="22" spans="1:13" ht="19.5">
      <c r="A22" s="41"/>
      <c r="B22" s="4"/>
      <c r="C22" s="4"/>
      <c r="D22" s="4"/>
      <c r="E22" s="4"/>
      <c r="G22" s="30"/>
      <c r="H22" s="29"/>
      <c r="I22" s="28"/>
      <c r="L22" s="176"/>
      <c r="M22" s="178"/>
    </row>
    <row r="23" spans="1:13" ht="19.5">
      <c r="A23" s="44" t="s">
        <v>4</v>
      </c>
      <c r="B23" s="12"/>
      <c r="C23" s="12"/>
      <c r="D23" s="4"/>
      <c r="E23" s="4"/>
      <c r="G23" s="30"/>
      <c r="H23" s="29"/>
      <c r="I23" s="28"/>
      <c r="L23" s="176"/>
      <c r="M23" s="178"/>
    </row>
    <row r="24" spans="1:14" ht="19.5">
      <c r="A24" s="41" t="s">
        <v>96</v>
      </c>
      <c r="B24" s="4"/>
      <c r="C24" s="4"/>
      <c r="D24" s="4"/>
      <c r="E24" s="4"/>
      <c r="G24" s="31">
        <v>28538</v>
      </c>
      <c r="H24" s="29"/>
      <c r="I24" s="31">
        <v>27393</v>
      </c>
      <c r="L24" s="176">
        <f aca="true" t="shared" si="0" ref="L24:L31">G24-I24</f>
        <v>1145</v>
      </c>
      <c r="M24" s="178"/>
      <c r="N24" s="177">
        <f aca="true" t="shared" si="1" ref="N24:N30">L24+M24</f>
        <v>1145</v>
      </c>
    </row>
    <row r="25" spans="1:14" ht="19.5">
      <c r="A25" s="41" t="s">
        <v>14</v>
      </c>
      <c r="B25" s="4"/>
      <c r="C25" s="4"/>
      <c r="D25" s="4"/>
      <c r="E25" s="4"/>
      <c r="G25" s="32">
        <v>27834</v>
      </c>
      <c r="H25" s="29"/>
      <c r="I25" s="32">
        <v>20503</v>
      </c>
      <c r="L25" s="176">
        <f t="shared" si="0"/>
        <v>7331</v>
      </c>
      <c r="M25" s="178">
        <v>-6130</v>
      </c>
      <c r="N25" s="177">
        <f t="shared" si="1"/>
        <v>1201</v>
      </c>
    </row>
    <row r="26" spans="1:14" ht="19.5">
      <c r="A26" s="41" t="s">
        <v>97</v>
      </c>
      <c r="B26" s="4"/>
      <c r="C26" s="4"/>
      <c r="D26" s="4"/>
      <c r="E26" s="4"/>
      <c r="G26" s="32">
        <v>13692</v>
      </c>
      <c r="H26" s="29"/>
      <c r="I26" s="32">
        <v>23050</v>
      </c>
      <c r="L26" s="176">
        <f t="shared" si="0"/>
        <v>-9358</v>
      </c>
      <c r="M26" s="178"/>
      <c r="N26" s="177">
        <f t="shared" si="1"/>
        <v>-9358</v>
      </c>
    </row>
    <row r="27" spans="1:14" ht="19.5">
      <c r="A27" s="41" t="s">
        <v>98</v>
      </c>
      <c r="B27" s="4"/>
      <c r="C27" s="4"/>
      <c r="D27" s="4"/>
      <c r="E27" s="4"/>
      <c r="G27" s="32">
        <v>11686</v>
      </c>
      <c r="H27" s="29"/>
      <c r="I27" s="32">
        <v>16048</v>
      </c>
      <c r="L27" s="176">
        <f t="shared" si="0"/>
        <v>-4362</v>
      </c>
      <c r="M27" s="178"/>
      <c r="N27" s="177">
        <f t="shared" si="1"/>
        <v>-4362</v>
      </c>
    </row>
    <row r="28" spans="1:14" ht="19.5">
      <c r="A28" s="41" t="s">
        <v>90</v>
      </c>
      <c r="B28" s="4"/>
      <c r="C28" s="4"/>
      <c r="D28" s="4"/>
      <c r="E28" s="4"/>
      <c r="G28" s="32">
        <v>0</v>
      </c>
      <c r="H28" s="29"/>
      <c r="I28" s="32">
        <v>0</v>
      </c>
      <c r="L28" s="176">
        <f t="shared" si="0"/>
        <v>0</v>
      </c>
      <c r="M28" s="178"/>
      <c r="N28" s="177">
        <f t="shared" si="1"/>
        <v>0</v>
      </c>
    </row>
    <row r="29" spans="1:14" ht="19.5">
      <c r="A29" s="41" t="s">
        <v>58</v>
      </c>
      <c r="B29" s="4"/>
      <c r="C29" s="4"/>
      <c r="D29" s="4"/>
      <c r="E29" s="4"/>
      <c r="G29" s="32">
        <v>57779</v>
      </c>
      <c r="H29" s="29"/>
      <c r="I29" s="32">
        <v>11102</v>
      </c>
      <c r="L29" s="176">
        <f t="shared" si="0"/>
        <v>46677</v>
      </c>
      <c r="M29" s="178"/>
      <c r="N29" s="177"/>
    </row>
    <row r="30" spans="1:14" ht="19.5">
      <c r="A30" s="41" t="s">
        <v>129</v>
      </c>
      <c r="B30" s="4"/>
      <c r="C30" s="4"/>
      <c r="D30" s="4"/>
      <c r="E30" s="4"/>
      <c r="G30" s="32">
        <v>67784</v>
      </c>
      <c r="H30" s="29"/>
      <c r="I30" s="32">
        <v>67783</v>
      </c>
      <c r="L30" s="176">
        <f t="shared" si="0"/>
        <v>1</v>
      </c>
      <c r="M30" s="178"/>
      <c r="N30" s="177">
        <f t="shared" si="1"/>
        <v>1</v>
      </c>
    </row>
    <row r="31" spans="1:13" ht="19.5">
      <c r="A31" s="41" t="s">
        <v>5</v>
      </c>
      <c r="B31" s="4"/>
      <c r="C31" s="4"/>
      <c r="D31" s="4"/>
      <c r="E31" s="4"/>
      <c r="G31" s="33">
        <v>1</v>
      </c>
      <c r="H31" s="29"/>
      <c r="I31" s="33">
        <v>1</v>
      </c>
      <c r="L31" s="176">
        <f t="shared" si="0"/>
        <v>0</v>
      </c>
      <c r="M31" s="178"/>
    </row>
    <row r="32" spans="1:13" ht="19.5">
      <c r="A32" s="41"/>
      <c r="B32" s="4"/>
      <c r="C32" s="4"/>
      <c r="D32" s="4"/>
      <c r="E32" s="4"/>
      <c r="G32" s="28">
        <f>SUM(G24:G31)</f>
        <v>207314</v>
      </c>
      <c r="H32" s="29"/>
      <c r="I32" s="28">
        <f>SUM(I24:I31)</f>
        <v>165880</v>
      </c>
      <c r="L32" s="176"/>
      <c r="M32" s="178"/>
    </row>
    <row r="33" spans="1:13" ht="19.5">
      <c r="A33" s="41"/>
      <c r="B33" s="4"/>
      <c r="C33" s="4"/>
      <c r="D33" s="4"/>
      <c r="E33" s="4"/>
      <c r="G33" s="28"/>
      <c r="H33" s="29"/>
      <c r="I33" s="28"/>
      <c r="L33" s="176"/>
      <c r="M33" s="178"/>
    </row>
    <row r="34" spans="1:13" ht="19.5">
      <c r="A34" s="41"/>
      <c r="B34" s="4"/>
      <c r="C34" s="4"/>
      <c r="D34" s="4"/>
      <c r="E34" s="4"/>
      <c r="G34" s="28"/>
      <c r="H34" s="29"/>
      <c r="I34" s="28"/>
      <c r="L34" s="176"/>
      <c r="M34" s="178"/>
    </row>
    <row r="35" spans="1:14" ht="20.25" thickBot="1">
      <c r="A35" s="59" t="s">
        <v>72</v>
      </c>
      <c r="B35" s="4"/>
      <c r="C35" s="4"/>
      <c r="D35" s="4"/>
      <c r="E35" s="4"/>
      <c r="G35" s="51">
        <f>+G32+G20</f>
        <v>598772</v>
      </c>
      <c r="H35" s="51"/>
      <c r="I35" s="51">
        <f>+I32+I20</f>
        <v>563924</v>
      </c>
      <c r="L35" s="174">
        <f>SUM(L15:L32)</f>
        <v>34848</v>
      </c>
      <c r="M35" s="174">
        <f>SUM(M15:M32)</f>
        <v>456</v>
      </c>
      <c r="N35" s="176">
        <f>SUM(N15:N32)</f>
        <v>-11373</v>
      </c>
    </row>
    <row r="36" spans="1:13" ht="20.25" thickTop="1">
      <c r="A36" s="59"/>
      <c r="B36" s="4"/>
      <c r="C36" s="4"/>
      <c r="D36" s="4"/>
      <c r="E36" s="4"/>
      <c r="G36" s="29"/>
      <c r="H36" s="29"/>
      <c r="I36" s="29"/>
      <c r="M36" s="174"/>
    </row>
    <row r="37" spans="1:13" ht="19.5">
      <c r="A37" s="43" t="s">
        <v>99</v>
      </c>
      <c r="B37" s="3"/>
      <c r="C37" s="3"/>
      <c r="D37" s="4"/>
      <c r="E37" s="4"/>
      <c r="F37" s="4"/>
      <c r="G37" s="62">
        <f>(G35-('BS1'!G38+'BS1'!G18))/'BS1'!G15</f>
        <v>0.7044406023524353</v>
      </c>
      <c r="H37" s="62"/>
      <c r="I37" s="62">
        <f>(I35-('BS1'!I38+'BS1'!I18))/'BS1'!I15</f>
        <v>0.7493423154676054</v>
      </c>
      <c r="J37" s="14"/>
      <c r="L37" s="179"/>
      <c r="M37" s="179"/>
    </row>
    <row r="38" spans="1:10" ht="19.5">
      <c r="A38" s="43"/>
      <c r="B38" s="3"/>
      <c r="C38" s="3"/>
      <c r="D38" s="4"/>
      <c r="E38" s="4"/>
      <c r="F38" s="4"/>
      <c r="G38" s="40"/>
      <c r="H38" s="40"/>
      <c r="I38" s="40"/>
      <c r="J38" s="14"/>
    </row>
    <row r="39" spans="1:10" ht="19.5">
      <c r="A39" s="43"/>
      <c r="B39" s="3"/>
      <c r="C39" s="3"/>
      <c r="D39" s="4"/>
      <c r="E39" s="4"/>
      <c r="F39" s="4"/>
      <c r="G39" s="40"/>
      <c r="H39" s="40"/>
      <c r="I39" s="40"/>
      <c r="J39" s="14"/>
    </row>
    <row r="40" spans="1:10" ht="19.5">
      <c r="A40" s="43"/>
      <c r="B40" s="3"/>
      <c r="C40" s="3"/>
      <c r="D40" s="4"/>
      <c r="E40" s="4"/>
      <c r="F40" s="4"/>
      <c r="G40" s="40"/>
      <c r="H40" s="40"/>
      <c r="I40" s="40"/>
      <c r="J40" s="14"/>
    </row>
    <row r="41" spans="1:10" ht="19.5">
      <c r="A41" s="43"/>
      <c r="B41" s="3"/>
      <c r="C41" s="3"/>
      <c r="D41" s="4"/>
      <c r="E41" s="4"/>
      <c r="F41" s="4"/>
      <c r="G41" s="40"/>
      <c r="H41" s="40"/>
      <c r="I41" s="40"/>
      <c r="J41" s="14"/>
    </row>
    <row r="42" spans="1:10" ht="19.5">
      <c r="A42" s="43"/>
      <c r="B42" s="3"/>
      <c r="C42" s="3"/>
      <c r="D42" s="4"/>
      <c r="E42" s="4"/>
      <c r="F42" s="4"/>
      <c r="G42" s="40"/>
      <c r="H42" s="40"/>
      <c r="I42" s="40"/>
      <c r="J42" s="14"/>
    </row>
    <row r="43" spans="1:10" ht="19.5">
      <c r="A43" s="43"/>
      <c r="B43" s="3"/>
      <c r="C43" s="3"/>
      <c r="D43" s="4"/>
      <c r="E43" s="4"/>
      <c r="F43" s="4"/>
      <c r="G43" s="40"/>
      <c r="H43" s="40"/>
      <c r="I43" s="40"/>
      <c r="J43" s="14"/>
    </row>
    <row r="44" spans="1:10" ht="19.5">
      <c r="A44" s="43"/>
      <c r="B44" s="3"/>
      <c r="C44" s="3"/>
      <c r="D44" s="4"/>
      <c r="E44" s="4"/>
      <c r="F44" s="4"/>
      <c r="G44" s="40"/>
      <c r="H44" s="40"/>
      <c r="I44" s="40"/>
      <c r="J44" s="14"/>
    </row>
    <row r="45" spans="1:10" ht="19.5">
      <c r="A45" s="43"/>
      <c r="B45" s="3"/>
      <c r="C45" s="3"/>
      <c r="D45" s="4"/>
      <c r="E45" s="4"/>
      <c r="F45" s="4"/>
      <c r="G45" s="40"/>
      <c r="H45" s="40"/>
      <c r="I45" s="40"/>
      <c r="J45" s="14"/>
    </row>
    <row r="46" spans="1:10" ht="19.5">
      <c r="A46" s="43"/>
      <c r="B46" s="3"/>
      <c r="C46" s="3"/>
      <c r="D46" s="4"/>
      <c r="E46" s="4"/>
      <c r="F46" s="4"/>
      <c r="G46" s="40"/>
      <c r="H46" s="40"/>
      <c r="I46" s="40"/>
      <c r="J46" s="14"/>
    </row>
    <row r="47" spans="1:10" ht="19.5">
      <c r="A47" s="43"/>
      <c r="B47" s="3"/>
      <c r="C47" s="3"/>
      <c r="D47" s="4"/>
      <c r="E47" s="4"/>
      <c r="F47" s="4"/>
      <c r="G47" s="40"/>
      <c r="H47" s="40"/>
      <c r="I47" s="40"/>
      <c r="J47" s="14"/>
    </row>
    <row r="48" spans="1:10" ht="19.5">
      <c r="A48" s="43"/>
      <c r="B48" s="3"/>
      <c r="C48" s="3"/>
      <c r="D48" s="4"/>
      <c r="E48" s="4"/>
      <c r="F48" s="4"/>
      <c r="G48" s="40"/>
      <c r="H48" s="40"/>
      <c r="I48" s="40"/>
      <c r="J48" s="14"/>
    </row>
    <row r="49" spans="1:10" ht="19.5">
      <c r="A49" s="43"/>
      <c r="B49" s="3"/>
      <c r="C49" s="3"/>
      <c r="D49" s="4"/>
      <c r="E49" s="4"/>
      <c r="F49" s="4"/>
      <c r="G49" s="40"/>
      <c r="H49" s="40"/>
      <c r="I49" s="40"/>
      <c r="J49" s="14"/>
    </row>
    <row r="50" spans="1:10" ht="19.5">
      <c r="A50" s="43"/>
      <c r="B50" s="3"/>
      <c r="C50" s="3"/>
      <c r="D50" s="4"/>
      <c r="E50" s="4"/>
      <c r="F50" s="4"/>
      <c r="G50" s="40"/>
      <c r="H50" s="40"/>
      <c r="I50" s="40"/>
      <c r="J50" s="14"/>
    </row>
    <row r="51" spans="1:10" ht="19.5">
      <c r="A51" s="43"/>
      <c r="B51" s="3"/>
      <c r="C51" s="3"/>
      <c r="D51" s="4"/>
      <c r="E51" s="4"/>
      <c r="F51" s="4"/>
      <c r="G51" s="40"/>
      <c r="H51" s="40"/>
      <c r="I51" s="40"/>
      <c r="J51" s="14"/>
    </row>
    <row r="52" spans="1:10" ht="19.5">
      <c r="A52" s="43"/>
      <c r="B52" s="3"/>
      <c r="C52" s="3"/>
      <c r="D52" s="4"/>
      <c r="E52" s="4"/>
      <c r="F52" s="4"/>
      <c r="G52" s="40"/>
      <c r="H52" s="40"/>
      <c r="I52" s="40"/>
      <c r="J52" s="14"/>
    </row>
    <row r="53" spans="1:10" ht="19.5">
      <c r="A53" s="43"/>
      <c r="B53" s="3"/>
      <c r="C53" s="3"/>
      <c r="D53" s="4"/>
      <c r="E53" s="4"/>
      <c r="F53" s="4"/>
      <c r="G53" s="40"/>
      <c r="H53" s="40"/>
      <c r="I53" s="40"/>
      <c r="J53" s="14"/>
    </row>
    <row r="54" spans="1:10" ht="19.5">
      <c r="A54" s="43"/>
      <c r="B54" s="3"/>
      <c r="C54" s="3"/>
      <c r="D54" s="4"/>
      <c r="E54" s="4"/>
      <c r="F54" s="4"/>
      <c r="G54" s="40"/>
      <c r="H54" s="40"/>
      <c r="I54" s="40"/>
      <c r="J54" s="14"/>
    </row>
    <row r="55" spans="1:10" ht="19.5">
      <c r="A55" s="43"/>
      <c r="B55" s="3"/>
      <c r="C55" s="3"/>
      <c r="D55" s="4"/>
      <c r="E55" s="4"/>
      <c r="F55" s="4"/>
      <c r="G55" s="40"/>
      <c r="H55" s="40"/>
      <c r="I55" s="40"/>
      <c r="J55" s="14"/>
    </row>
    <row r="56" spans="1:10" ht="60" customHeight="1">
      <c r="A56" s="191" t="s">
        <v>127</v>
      </c>
      <c r="B56" s="192"/>
      <c r="C56" s="192"/>
      <c r="D56" s="192"/>
      <c r="E56" s="192"/>
      <c r="F56" s="192"/>
      <c r="G56" s="192"/>
      <c r="H56" s="192"/>
      <c r="I56" s="192"/>
      <c r="J56" s="192"/>
    </row>
    <row r="57" ht="18.75">
      <c r="A57" s="45"/>
    </row>
    <row r="66" ht="23.25" customHeight="1"/>
  </sheetData>
  <mergeCells count="1">
    <mergeCell ref="A56:J56"/>
  </mergeCells>
  <printOptions/>
  <pageMargins left="1.02" right="0.48" top="0.32" bottom="0.57" header="0.34" footer="0.2"/>
  <pageSetup horizontalDpi="300" verticalDpi="300" orientation="portrait" paperSize="9" scale="65" r:id="rId1"/>
  <rowBreaks count="1" manualBreakCount="1">
    <brk id="116" max="255" man="1"/>
  </rowBreaks>
</worksheet>
</file>

<file path=xl/worksheets/sheet3.xml><?xml version="1.0" encoding="utf-8"?>
<worksheet xmlns="http://schemas.openxmlformats.org/spreadsheetml/2006/main" xmlns:r="http://schemas.openxmlformats.org/officeDocument/2006/relationships">
  <dimension ref="A1:I23"/>
  <sheetViews>
    <sheetView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15</v>
      </c>
    </row>
    <row r="2" spans="1:9" ht="15.75">
      <c r="A2" s="4"/>
      <c r="B2" s="4"/>
      <c r="C2" s="4"/>
      <c r="D2" s="4"/>
      <c r="E2" s="4"/>
      <c r="F2" s="2"/>
      <c r="G2" s="7" t="s">
        <v>49</v>
      </c>
      <c r="H2" s="6"/>
      <c r="I2" s="7" t="s">
        <v>49</v>
      </c>
    </row>
    <row r="3" spans="1:9" ht="15.75">
      <c r="A3" s="4"/>
      <c r="B3" s="4"/>
      <c r="C3" s="4"/>
      <c r="D3" s="4"/>
      <c r="E3" s="4"/>
      <c r="F3" s="2"/>
      <c r="G3" s="8" t="s">
        <v>117</v>
      </c>
      <c r="H3" s="9"/>
      <c r="I3" s="8" t="s">
        <v>63</v>
      </c>
    </row>
    <row r="4" spans="1:9" ht="15.75">
      <c r="A4" s="4"/>
      <c r="B4" s="4"/>
      <c r="C4" s="4"/>
      <c r="D4" s="4"/>
      <c r="E4" s="4"/>
      <c r="F4" s="2"/>
      <c r="G4" s="15" t="s">
        <v>31</v>
      </c>
      <c r="H4" s="9"/>
      <c r="I4" s="15" t="s">
        <v>29</v>
      </c>
    </row>
    <row r="5" spans="1:9" ht="18.75">
      <c r="A5" s="41"/>
      <c r="B5" s="4"/>
      <c r="C5" s="4"/>
      <c r="D5" s="4"/>
      <c r="E5" s="4"/>
      <c r="F5" s="2"/>
      <c r="G5" s="10" t="s">
        <v>2</v>
      </c>
      <c r="H5" s="6"/>
      <c r="I5" s="10" t="s">
        <v>2</v>
      </c>
    </row>
    <row r="6" spans="1:9" ht="18.75">
      <c r="A6" s="41"/>
      <c r="B6" s="4"/>
      <c r="C6" s="4"/>
      <c r="D6" s="4"/>
      <c r="E6" s="4"/>
      <c r="F6" s="2"/>
      <c r="G6" s="6"/>
      <c r="H6" s="6"/>
      <c r="I6" s="6"/>
    </row>
    <row r="7" spans="1:9" ht="19.5">
      <c r="A7" s="43" t="s">
        <v>32</v>
      </c>
      <c r="B7" s="3"/>
      <c r="C7" s="3"/>
      <c r="D7" s="4"/>
      <c r="E7" s="4"/>
      <c r="F7" s="2"/>
      <c r="G7" s="31">
        <f>'BS'!G15</f>
        <v>197950</v>
      </c>
      <c r="H7" s="29"/>
      <c r="I7" s="31">
        <f>113136+18118</f>
        <v>131254</v>
      </c>
    </row>
    <row r="8" spans="1:9" ht="19.5">
      <c r="A8" s="43" t="s">
        <v>16</v>
      </c>
      <c r="B8" s="3"/>
      <c r="C8" s="3"/>
      <c r="D8" s="4"/>
      <c r="E8" s="4"/>
      <c r="F8" s="2"/>
      <c r="G8" s="32">
        <f>'BS'!G18+'BS'!G17</f>
        <v>17937</v>
      </c>
      <c r="H8" s="29"/>
      <c r="I8" s="32">
        <f>108067+44</f>
        <v>108111</v>
      </c>
    </row>
    <row r="9" spans="1:9" ht="19.5">
      <c r="A9" s="43" t="s">
        <v>95</v>
      </c>
      <c r="B9" s="3"/>
      <c r="C9" s="3"/>
      <c r="D9" s="4"/>
      <c r="E9" s="4"/>
      <c r="F9" s="2"/>
      <c r="G9" s="33">
        <f>'BS'!G19</f>
        <v>2403</v>
      </c>
      <c r="H9" s="29"/>
      <c r="I9" s="33">
        <v>225935</v>
      </c>
    </row>
    <row r="10" spans="1:9" ht="19.5">
      <c r="A10" s="141" t="s">
        <v>4</v>
      </c>
      <c r="B10" s="12"/>
      <c r="C10" s="12"/>
      <c r="D10" s="4"/>
      <c r="E10" s="4"/>
      <c r="F10" s="2"/>
      <c r="G10" s="28">
        <f>'BS'!G32</f>
        <v>207314</v>
      </c>
      <c r="H10" s="29"/>
      <c r="I10" s="28">
        <v>113312</v>
      </c>
    </row>
    <row r="11" spans="1:9" ht="19.5">
      <c r="A11" s="43" t="s">
        <v>6</v>
      </c>
      <c r="B11" s="13"/>
      <c r="C11" s="13"/>
      <c r="D11" s="4"/>
      <c r="E11" s="4"/>
      <c r="F11" s="2"/>
      <c r="G11" s="139">
        <f>-'BS1'!G36</f>
        <v>-134153</v>
      </c>
      <c r="H11" s="140"/>
      <c r="I11" s="139">
        <v>-481979</v>
      </c>
    </row>
    <row r="12" spans="1:9" ht="19.5">
      <c r="A12" s="41"/>
      <c r="B12" s="4"/>
      <c r="C12" s="4"/>
      <c r="D12" s="4"/>
      <c r="E12" s="4"/>
      <c r="F12" s="2"/>
      <c r="G12" s="28"/>
      <c r="H12" s="29"/>
      <c r="I12" s="28"/>
    </row>
    <row r="13" spans="1:9" ht="20.25" thickBot="1">
      <c r="A13" s="59" t="s">
        <v>72</v>
      </c>
      <c r="B13" s="4"/>
      <c r="C13" s="4"/>
      <c r="D13" s="4"/>
      <c r="E13" s="4"/>
      <c r="F13" s="2"/>
      <c r="G13" s="51">
        <f>SUM(G7:G12)</f>
        <v>291451</v>
      </c>
      <c r="H13" s="51"/>
      <c r="I13" s="51">
        <f>SUM(I7:I12)</f>
        <v>96633</v>
      </c>
    </row>
    <row r="14" spans="1:9" ht="20.25" thickTop="1">
      <c r="A14" s="59"/>
      <c r="B14" s="4"/>
      <c r="C14" s="4"/>
      <c r="D14" s="4"/>
      <c r="E14" s="4"/>
      <c r="F14" s="2"/>
      <c r="G14" s="29"/>
      <c r="H14" s="29"/>
      <c r="I14" s="29"/>
    </row>
    <row r="15" spans="1:9" ht="18.75">
      <c r="A15" s="43" t="s">
        <v>114</v>
      </c>
      <c r="B15" s="142"/>
      <c r="C15" s="142"/>
      <c r="D15" s="142"/>
      <c r="E15" s="142"/>
      <c r="F15" s="142"/>
      <c r="G15" s="142"/>
      <c r="H15" s="142"/>
      <c r="I15" s="142"/>
    </row>
    <row r="16" spans="1:9" ht="12.75">
      <c r="A16" s="142"/>
      <c r="B16" s="142"/>
      <c r="C16" s="142"/>
      <c r="D16" s="142"/>
      <c r="E16" s="142"/>
      <c r="F16" s="142"/>
      <c r="G16" s="142"/>
      <c r="H16" s="142"/>
      <c r="I16" s="142"/>
    </row>
    <row r="17" spans="1:9" ht="19.5">
      <c r="A17" s="43" t="s">
        <v>115</v>
      </c>
      <c r="B17" s="4"/>
      <c r="C17" s="4"/>
      <c r="D17" s="4"/>
      <c r="E17" s="4"/>
      <c r="F17" s="2"/>
      <c r="G17" s="28">
        <f>'BS1'!G17</f>
        <v>235908</v>
      </c>
      <c r="H17" s="28"/>
      <c r="I17" s="28">
        <v>95108</v>
      </c>
    </row>
    <row r="18" spans="1:9" ht="19.5">
      <c r="A18" s="43" t="s">
        <v>76</v>
      </c>
      <c r="B18" s="3"/>
      <c r="C18" s="3"/>
      <c r="D18" s="4"/>
      <c r="E18" s="4"/>
      <c r="F18" s="2"/>
      <c r="G18" s="28">
        <f>'BS1'!G18</f>
        <v>55</v>
      </c>
      <c r="H18" s="29"/>
      <c r="I18" s="28">
        <v>51</v>
      </c>
    </row>
    <row r="19" spans="1:9" ht="19.5">
      <c r="A19" s="41" t="s">
        <v>78</v>
      </c>
      <c r="B19" s="4"/>
      <c r="C19" s="4"/>
      <c r="D19" s="4"/>
      <c r="E19" s="4"/>
      <c r="F19" s="2"/>
      <c r="G19" s="29">
        <f>'BS1'!G24</f>
        <v>748</v>
      </c>
      <c r="H19" s="29"/>
      <c r="I19" s="29">
        <v>832</v>
      </c>
    </row>
    <row r="20" spans="1:9" ht="19.5">
      <c r="A20" s="41" t="s">
        <v>79</v>
      </c>
      <c r="B20" s="4"/>
      <c r="C20" s="4"/>
      <c r="D20" s="4"/>
      <c r="E20" s="4"/>
      <c r="F20" s="2"/>
      <c r="G20" s="29">
        <f>'BS1'!G25</f>
        <v>52</v>
      </c>
      <c r="H20" s="29"/>
      <c r="I20" s="29">
        <v>642</v>
      </c>
    </row>
    <row r="21" spans="1:9" ht="20.25" thickBot="1">
      <c r="A21" s="41"/>
      <c r="B21" s="4"/>
      <c r="C21" s="4"/>
      <c r="D21" s="4"/>
      <c r="E21" s="4"/>
      <c r="F21" s="2"/>
      <c r="G21" s="51">
        <f>SUM(G17:G20)</f>
        <v>236763</v>
      </c>
      <c r="H21" s="51">
        <f>SUM(H17:H20)</f>
        <v>0</v>
      </c>
      <c r="I21" s="51">
        <f>SUM(I17:I20)</f>
        <v>96633</v>
      </c>
    </row>
    <row r="22" spans="1:9" ht="20.25" thickTop="1">
      <c r="A22" s="59"/>
      <c r="B22" s="4"/>
      <c r="C22" s="4"/>
      <c r="D22" s="4"/>
      <c r="E22" s="4"/>
      <c r="F22" s="2"/>
      <c r="G22" s="6"/>
      <c r="H22" s="6"/>
      <c r="I22" s="6"/>
    </row>
    <row r="23" spans="1:9" ht="19.5">
      <c r="A23" s="43" t="s">
        <v>99</v>
      </c>
      <c r="B23" s="3"/>
      <c r="C23" s="3"/>
      <c r="D23" s="4"/>
      <c r="E23" s="4"/>
      <c r="F23" s="4"/>
      <c r="G23" s="62">
        <f>'BS'!G37</f>
        <v>0.7044406023524353</v>
      </c>
      <c r="H23" s="40"/>
      <c r="I23" s="62">
        <v>0.28</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7"/>
  <sheetViews>
    <sheetView zoomScale="60" zoomScaleNormal="60" workbookViewId="0" topLeftCell="A1">
      <selection activeCell="X16" sqref="X16"/>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5" width="15.00390625" style="2" hidden="1" customWidth="1"/>
    <col min="16" max="16" width="16.140625" style="2" hidden="1" customWidth="1"/>
    <col min="17" max="17" width="17.57421875" style="188" hidden="1" customWidth="1"/>
    <col min="18" max="16384" width="9.140625" style="2" customWidth="1"/>
  </cols>
  <sheetData>
    <row r="1" ht="22.5" customHeight="1">
      <c r="A1" s="18" t="s">
        <v>23</v>
      </c>
    </row>
    <row r="2" spans="1:10" ht="22.5" customHeight="1">
      <c r="A2" s="19" t="str">
        <f>'BS'!A2</f>
        <v>Condensed Consolidated Balance Sheet as at 31 March 2008</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49</v>
      </c>
      <c r="H7" s="6"/>
      <c r="I7" s="7" t="s">
        <v>49</v>
      </c>
    </row>
    <row r="8" spans="1:17" ht="15.75">
      <c r="A8" s="4"/>
      <c r="B8" s="4"/>
      <c r="C8" s="4"/>
      <c r="D8" s="4"/>
      <c r="E8" s="4"/>
      <c r="G8" s="8" t="str">
        <f>'BS'!G8</f>
        <v>31/03/2008</v>
      </c>
      <c r="H8" s="9"/>
      <c r="I8" s="8" t="str">
        <f>'BS'!I8</f>
        <v>31/12/2007</v>
      </c>
      <c r="N8" s="185" t="s">
        <v>120</v>
      </c>
      <c r="O8" s="185" t="s">
        <v>144</v>
      </c>
      <c r="P8" s="185"/>
      <c r="Q8" s="188" t="s">
        <v>123</v>
      </c>
    </row>
    <row r="9" spans="1:17" ht="15.75">
      <c r="A9" s="4"/>
      <c r="B9" s="4"/>
      <c r="C9" s="4"/>
      <c r="D9" s="4"/>
      <c r="E9" s="4"/>
      <c r="G9" s="15" t="s">
        <v>31</v>
      </c>
      <c r="H9" s="9"/>
      <c r="I9" s="15" t="s">
        <v>29</v>
      </c>
      <c r="N9" s="185" t="s">
        <v>121</v>
      </c>
      <c r="O9" s="185" t="s">
        <v>151</v>
      </c>
      <c r="P9" s="185" t="s">
        <v>147</v>
      </c>
      <c r="Q9" s="188" t="s">
        <v>124</v>
      </c>
    </row>
    <row r="10" spans="1:17" ht="19.5">
      <c r="A10" s="41"/>
      <c r="B10" s="4"/>
      <c r="C10" s="4"/>
      <c r="D10" s="4"/>
      <c r="E10" s="4"/>
      <c r="G10" s="10" t="s">
        <v>2</v>
      </c>
      <c r="H10" s="6"/>
      <c r="I10" s="10" t="s">
        <v>2</v>
      </c>
      <c r="L10" s="175" t="s">
        <v>119</v>
      </c>
      <c r="M10" s="175" t="s">
        <v>118</v>
      </c>
      <c r="N10" s="185" t="s">
        <v>122</v>
      </c>
      <c r="O10" s="185" t="s">
        <v>152</v>
      </c>
      <c r="P10" s="185" t="s">
        <v>148</v>
      </c>
      <c r="Q10" s="188" t="s">
        <v>125</v>
      </c>
    </row>
    <row r="11" spans="1:16" ht="19.5">
      <c r="A11" s="41"/>
      <c r="B11" s="4"/>
      <c r="C11" s="4"/>
      <c r="D11" s="4"/>
      <c r="E11" s="4"/>
      <c r="G11" s="6"/>
      <c r="H11" s="6"/>
      <c r="I11" s="6"/>
      <c r="P11" s="173"/>
    </row>
    <row r="12" spans="1:16" ht="19.5">
      <c r="A12" s="58" t="s">
        <v>73</v>
      </c>
      <c r="B12" s="4"/>
      <c r="C12" s="4"/>
      <c r="D12" s="4"/>
      <c r="E12" s="4"/>
      <c r="G12" s="6"/>
      <c r="H12" s="6"/>
      <c r="I12" s="6"/>
      <c r="P12" s="173"/>
    </row>
    <row r="13" spans="1:16" ht="19.5">
      <c r="A13" s="58"/>
      <c r="B13" s="4"/>
      <c r="C13" s="4"/>
      <c r="D13" s="4"/>
      <c r="E13" s="4"/>
      <c r="G13" s="6"/>
      <c r="H13" s="6"/>
      <c r="I13" s="6"/>
      <c r="P13" s="173"/>
    </row>
    <row r="14" spans="1:16" ht="19.5">
      <c r="A14" s="42" t="s">
        <v>74</v>
      </c>
      <c r="B14" s="4"/>
      <c r="C14" s="4"/>
      <c r="D14" s="4"/>
      <c r="E14" s="4"/>
      <c r="G14" s="6"/>
      <c r="H14" s="6"/>
      <c r="I14" s="6"/>
      <c r="L14" s="181"/>
      <c r="P14" s="173"/>
    </row>
    <row r="15" spans="1:16" ht="19.5">
      <c r="A15" s="41" t="s">
        <v>10</v>
      </c>
      <c r="B15" s="3"/>
      <c r="C15" s="3"/>
      <c r="D15" s="4"/>
      <c r="E15" s="4"/>
      <c r="G15" s="30">
        <v>334887</v>
      </c>
      <c r="H15" s="29"/>
      <c r="I15" s="30">
        <v>334887</v>
      </c>
      <c r="L15" s="176">
        <f>G15-I15</f>
        <v>0</v>
      </c>
      <c r="M15" s="180"/>
      <c r="P15" s="173"/>
    </row>
    <row r="16" spans="1:16" ht="19.5">
      <c r="A16" s="41" t="s">
        <v>45</v>
      </c>
      <c r="B16" s="3"/>
      <c r="C16" s="3"/>
      <c r="D16" s="4"/>
      <c r="E16" s="4"/>
      <c r="G16" s="34">
        <f>-98927-52</f>
        <v>-98979</v>
      </c>
      <c r="H16" s="29"/>
      <c r="I16" s="34">
        <v>-83942</v>
      </c>
      <c r="L16" s="176">
        <f>G16-I16</f>
        <v>-15037</v>
      </c>
      <c r="M16" s="182">
        <f>-M18-M33</f>
        <v>-1</v>
      </c>
      <c r="N16" s="184">
        <f>L16-M16</f>
        <v>-15036</v>
      </c>
      <c r="O16" s="184"/>
      <c r="P16" s="184"/>
    </row>
    <row r="17" spans="1:16" ht="19.5">
      <c r="A17" s="43"/>
      <c r="B17" s="4"/>
      <c r="C17" s="4"/>
      <c r="D17" s="4"/>
      <c r="E17" s="4"/>
      <c r="G17" s="28">
        <f>SUM(G15:G16)</f>
        <v>235908</v>
      </c>
      <c r="H17" s="28" t="e">
        <f>SUM(#REF!)</f>
        <v>#REF!</v>
      </c>
      <c r="I17" s="28">
        <f>SUM(I15:I16)</f>
        <v>250945</v>
      </c>
      <c r="L17" s="181"/>
      <c r="M17" s="184"/>
      <c r="N17" s="183"/>
      <c r="O17" s="183"/>
      <c r="P17" s="184"/>
    </row>
    <row r="18" spans="1:16" ht="19.5">
      <c r="A18" s="41" t="s">
        <v>76</v>
      </c>
      <c r="B18" s="4"/>
      <c r="C18" s="4"/>
      <c r="D18" s="4"/>
      <c r="E18" s="4"/>
      <c r="G18" s="28">
        <v>55</v>
      </c>
      <c r="H18" s="29"/>
      <c r="I18" s="28">
        <v>55</v>
      </c>
      <c r="L18" s="176">
        <f>G18-I18</f>
        <v>0</v>
      </c>
      <c r="M18" s="184">
        <v>-1</v>
      </c>
      <c r="N18" s="183"/>
      <c r="O18" s="183"/>
      <c r="P18" s="184"/>
    </row>
    <row r="19" spans="1:16" ht="20.25" thickBot="1">
      <c r="A19" s="43" t="s">
        <v>75</v>
      </c>
      <c r="B19" s="4"/>
      <c r="C19" s="4"/>
      <c r="D19" s="4"/>
      <c r="E19" s="4"/>
      <c r="G19" s="60">
        <f>SUM(G17:G18)</f>
        <v>235963</v>
      </c>
      <c r="H19" s="6"/>
      <c r="I19" s="60">
        <f>SUM(I17:I18)</f>
        <v>251000</v>
      </c>
      <c r="L19" s="181"/>
      <c r="M19" s="184"/>
      <c r="N19" s="183"/>
      <c r="O19" s="183"/>
      <c r="P19" s="184"/>
    </row>
    <row r="20" spans="1:16" ht="20.25" thickTop="1">
      <c r="A20" s="59"/>
      <c r="B20" s="4"/>
      <c r="C20" s="4"/>
      <c r="D20" s="4"/>
      <c r="E20" s="4"/>
      <c r="G20" s="6"/>
      <c r="H20" s="6"/>
      <c r="I20" s="6"/>
      <c r="L20" s="181"/>
      <c r="M20" s="184"/>
      <c r="N20" s="183"/>
      <c r="O20" s="183"/>
      <c r="P20" s="184"/>
    </row>
    <row r="21" spans="1:16" ht="19.5">
      <c r="A21" s="59"/>
      <c r="B21" s="4"/>
      <c r="C21" s="4"/>
      <c r="D21" s="4"/>
      <c r="E21" s="4"/>
      <c r="G21" s="6"/>
      <c r="H21" s="6"/>
      <c r="I21" s="6"/>
      <c r="L21" s="181"/>
      <c r="M21" s="184"/>
      <c r="N21" s="183"/>
      <c r="O21" s="183"/>
      <c r="P21" s="184"/>
    </row>
    <row r="22" spans="1:16" ht="19.5">
      <c r="A22" s="42" t="s">
        <v>44</v>
      </c>
      <c r="B22" s="4"/>
      <c r="C22" s="4"/>
      <c r="D22" s="4"/>
      <c r="E22" s="4"/>
      <c r="G22" s="28"/>
      <c r="H22" s="29"/>
      <c r="I22" s="28"/>
      <c r="L22" s="181"/>
      <c r="M22" s="184"/>
      <c r="N22" s="183"/>
      <c r="O22" s="183"/>
      <c r="P22" s="184"/>
    </row>
    <row r="23" spans="1:17" ht="19.5">
      <c r="A23" s="41" t="s">
        <v>77</v>
      </c>
      <c r="B23" s="4"/>
      <c r="C23" s="4"/>
      <c r="D23" s="4"/>
      <c r="E23" s="4"/>
      <c r="G23" s="31">
        <v>227856</v>
      </c>
      <c r="H23" s="29"/>
      <c r="I23" s="31">
        <v>130222</v>
      </c>
      <c r="L23" s="176">
        <f>G23-I23</f>
        <v>97634</v>
      </c>
      <c r="M23" s="184"/>
      <c r="N23" s="183"/>
      <c r="O23" s="184">
        <f>L23</f>
        <v>97634</v>
      </c>
      <c r="P23" s="184"/>
      <c r="Q23" s="189"/>
    </row>
    <row r="24" spans="1:17" ht="19.5">
      <c r="A24" s="41" t="s">
        <v>78</v>
      </c>
      <c r="B24" s="4"/>
      <c r="C24" s="4"/>
      <c r="D24" s="4"/>
      <c r="E24" s="4"/>
      <c r="G24" s="171">
        <v>748</v>
      </c>
      <c r="H24" s="29"/>
      <c r="I24" s="32">
        <f>748+57</f>
        <v>805</v>
      </c>
      <c r="L24" s="176">
        <f>G24-I24</f>
        <v>-57</v>
      </c>
      <c r="M24" s="184"/>
      <c r="N24" s="184"/>
      <c r="O24" s="184">
        <v>-57</v>
      </c>
      <c r="P24" s="184"/>
      <c r="Q24" s="189"/>
    </row>
    <row r="25" spans="1:17" ht="19.5">
      <c r="A25" s="41" t="s">
        <v>79</v>
      </c>
      <c r="B25" s="4"/>
      <c r="C25" s="4"/>
      <c r="D25" s="4"/>
      <c r="E25" s="4"/>
      <c r="G25" s="33">
        <v>52</v>
      </c>
      <c r="H25" s="29"/>
      <c r="I25" s="33">
        <v>52</v>
      </c>
      <c r="L25" s="176">
        <f>G25-I25</f>
        <v>0</v>
      </c>
      <c r="M25" s="184"/>
      <c r="N25" s="184"/>
      <c r="O25" s="184"/>
      <c r="P25" s="184"/>
      <c r="Q25" s="189">
        <f>L25+M25</f>
        <v>0</v>
      </c>
    </row>
    <row r="26" spans="1:16" ht="19.5">
      <c r="A26" s="41"/>
      <c r="B26" s="4"/>
      <c r="C26" s="4"/>
      <c r="D26" s="4"/>
      <c r="E26" s="4"/>
      <c r="G26" s="61">
        <f>SUM(G23:G25)</f>
        <v>228656</v>
      </c>
      <c r="H26" s="29" t="e">
        <f>SUM(H17:H25)</f>
        <v>#REF!</v>
      </c>
      <c r="I26" s="61">
        <f>SUM(I23:I25)</f>
        <v>131079</v>
      </c>
      <c r="L26" s="181"/>
      <c r="M26" s="184"/>
      <c r="N26" s="184"/>
      <c r="O26" s="184"/>
      <c r="P26" s="184"/>
    </row>
    <row r="27" spans="1:16" ht="19.5">
      <c r="A27" s="59"/>
      <c r="B27" s="4"/>
      <c r="C27" s="4"/>
      <c r="D27" s="4"/>
      <c r="E27" s="4"/>
      <c r="G27" s="6"/>
      <c r="H27" s="6"/>
      <c r="I27" s="6"/>
      <c r="L27" s="181"/>
      <c r="M27" s="184"/>
      <c r="N27" s="184"/>
      <c r="O27" s="184"/>
      <c r="P27" s="184"/>
    </row>
    <row r="28" spans="1:16" ht="19.5">
      <c r="A28" s="42" t="s">
        <v>6</v>
      </c>
      <c r="B28" s="13"/>
      <c r="C28" s="13"/>
      <c r="D28" s="4"/>
      <c r="E28" s="4"/>
      <c r="G28" s="28"/>
      <c r="H28" s="29"/>
      <c r="I28" s="28"/>
      <c r="L28" s="181"/>
      <c r="M28" s="184"/>
      <c r="N28" s="184"/>
      <c r="O28" s="184"/>
      <c r="P28" s="184"/>
    </row>
    <row r="29" spans="1:17" ht="19.5">
      <c r="A29" s="41" t="s">
        <v>54</v>
      </c>
      <c r="B29" s="4"/>
      <c r="C29" s="4"/>
      <c r="D29" s="4"/>
      <c r="E29" s="4"/>
      <c r="G29" s="31">
        <v>72144</v>
      </c>
      <c r="H29" s="29"/>
      <c r="I29" s="31">
        <v>74144</v>
      </c>
      <c r="L29" s="176">
        <f aca="true" t="shared" si="0" ref="L29:L35">G29-I29</f>
        <v>-2000</v>
      </c>
      <c r="M29" s="184"/>
      <c r="N29" s="184"/>
      <c r="O29" s="184">
        <v>-2000</v>
      </c>
      <c r="P29" s="184"/>
      <c r="Q29" s="189">
        <f>SUM(M29:O29)-L29</f>
        <v>0</v>
      </c>
    </row>
    <row r="30" spans="1:17" ht="19.5">
      <c r="A30" s="41" t="s">
        <v>53</v>
      </c>
      <c r="B30" s="4"/>
      <c r="C30" s="4"/>
      <c r="D30" s="4"/>
      <c r="E30" s="4"/>
      <c r="G30" s="32">
        <v>9516</v>
      </c>
      <c r="H30" s="29"/>
      <c r="I30" s="32">
        <v>14262</v>
      </c>
      <c r="L30" s="176">
        <f t="shared" si="0"/>
        <v>-4746</v>
      </c>
      <c r="M30" s="184"/>
      <c r="N30" s="184"/>
      <c r="O30" s="184"/>
      <c r="P30" s="184"/>
      <c r="Q30" s="176">
        <f>L30+M30</f>
        <v>-4746</v>
      </c>
    </row>
    <row r="31" spans="1:17" ht="19.5">
      <c r="A31" s="41" t="s">
        <v>7</v>
      </c>
      <c r="B31" s="4"/>
      <c r="C31" s="4"/>
      <c r="D31" s="4"/>
      <c r="E31" s="4"/>
      <c r="G31" s="32">
        <v>13164</v>
      </c>
      <c r="H31" s="29"/>
      <c r="I31" s="32">
        <v>13130</v>
      </c>
      <c r="L31" s="176">
        <f t="shared" si="0"/>
        <v>34</v>
      </c>
      <c r="M31" s="184"/>
      <c r="N31" s="184"/>
      <c r="O31" s="184"/>
      <c r="P31" s="184"/>
      <c r="Q31" s="176">
        <f>L31+M31</f>
        <v>34</v>
      </c>
    </row>
    <row r="32" spans="1:17" ht="19.5">
      <c r="A32" s="41" t="s">
        <v>55</v>
      </c>
      <c r="B32" s="4"/>
      <c r="C32" s="4"/>
      <c r="D32" s="4"/>
      <c r="E32" s="4"/>
      <c r="G32" s="32">
        <f>31284-2090-1</f>
        <v>29193</v>
      </c>
      <c r="H32" s="29"/>
      <c r="I32" s="32">
        <f>52651+56-2760</f>
        <v>49947</v>
      </c>
      <c r="L32" s="176">
        <f t="shared" si="0"/>
        <v>-20754</v>
      </c>
      <c r="M32" s="184"/>
      <c r="N32" s="184"/>
      <c r="O32" s="184"/>
      <c r="P32" s="184"/>
      <c r="Q32" s="176">
        <f>L32+M32</f>
        <v>-20754</v>
      </c>
    </row>
    <row r="33" spans="1:16" ht="19.5">
      <c r="A33" s="41" t="s">
        <v>8</v>
      </c>
      <c r="B33" s="4"/>
      <c r="C33" s="4"/>
      <c r="D33" s="4"/>
      <c r="E33" s="4"/>
      <c r="G33" s="32">
        <v>7620</v>
      </c>
      <c r="H33" s="29"/>
      <c r="I33" s="32">
        <v>26529</v>
      </c>
      <c r="L33" s="176">
        <f t="shared" si="0"/>
        <v>-18909</v>
      </c>
      <c r="M33" s="176">
        <v>2</v>
      </c>
      <c r="N33" s="184"/>
      <c r="O33" s="184"/>
      <c r="P33" s="176">
        <f>L33-M33</f>
        <v>-18911</v>
      </c>
    </row>
    <row r="34" spans="1:17" ht="19.5">
      <c r="A34" s="41" t="s">
        <v>57</v>
      </c>
      <c r="B34" s="4"/>
      <c r="C34" s="4"/>
      <c r="D34" s="4"/>
      <c r="E34" s="4"/>
      <c r="G34" s="32">
        <v>0</v>
      </c>
      <c r="H34" s="29"/>
      <c r="I34" s="32">
        <v>0</v>
      </c>
      <c r="L34" s="176">
        <f t="shared" si="0"/>
        <v>0</v>
      </c>
      <c r="M34" s="184"/>
      <c r="N34" s="184"/>
      <c r="O34" s="184"/>
      <c r="P34" s="184"/>
      <c r="Q34" s="189">
        <f>L34+M34</f>
        <v>0</v>
      </c>
    </row>
    <row r="35" spans="1:17" ht="19.5">
      <c r="A35" s="41" t="s">
        <v>9</v>
      </c>
      <c r="B35" s="4"/>
      <c r="C35" s="4"/>
      <c r="D35" s="4"/>
      <c r="E35" s="4"/>
      <c r="G35" s="33">
        <f>426+2090</f>
        <v>2516</v>
      </c>
      <c r="H35" s="29"/>
      <c r="I35" s="33">
        <f>1073+2760</f>
        <v>3833</v>
      </c>
      <c r="L35" s="176">
        <f t="shared" si="0"/>
        <v>-1317</v>
      </c>
      <c r="M35" s="184"/>
      <c r="N35" s="184"/>
      <c r="O35" s="184">
        <f>L35</f>
        <v>-1317</v>
      </c>
      <c r="P35" s="184"/>
      <c r="Q35" s="189"/>
    </row>
    <row r="36" spans="1:16" ht="19.5">
      <c r="A36" s="41"/>
      <c r="B36" s="4"/>
      <c r="C36" s="4"/>
      <c r="D36" s="4"/>
      <c r="E36" s="4"/>
      <c r="G36" s="28">
        <f>SUM(G29:G35)</f>
        <v>134153</v>
      </c>
      <c r="H36" s="29"/>
      <c r="I36" s="28">
        <f>SUM(I29:I35)</f>
        <v>181845</v>
      </c>
      <c r="L36" s="181"/>
      <c r="M36" s="184"/>
      <c r="N36" s="184"/>
      <c r="O36" s="184"/>
      <c r="P36" s="184"/>
    </row>
    <row r="37" spans="1:16" ht="19.5">
      <c r="A37" s="41"/>
      <c r="B37" s="4"/>
      <c r="C37" s="4"/>
      <c r="D37" s="4"/>
      <c r="E37" s="4"/>
      <c r="G37" s="30"/>
      <c r="H37" s="29"/>
      <c r="I37" s="28"/>
      <c r="L37" s="181"/>
      <c r="M37" s="180"/>
      <c r="N37" s="184"/>
      <c r="O37" s="184"/>
      <c r="P37" s="184"/>
    </row>
    <row r="38" spans="1:16" ht="19.5">
      <c r="A38" s="43" t="s">
        <v>80</v>
      </c>
      <c r="B38" s="3"/>
      <c r="C38" s="3"/>
      <c r="D38" s="4"/>
      <c r="E38" s="4"/>
      <c r="G38" s="28">
        <f>+G36+G26</f>
        <v>362809</v>
      </c>
      <c r="H38" s="29"/>
      <c r="I38" s="28">
        <f>+I36+I26</f>
        <v>312924</v>
      </c>
      <c r="L38" s="181"/>
      <c r="M38" s="180"/>
      <c r="N38" s="184"/>
      <c r="O38" s="184"/>
      <c r="P38" s="184"/>
    </row>
    <row r="39" spans="1:16" ht="19.5">
      <c r="A39" s="43"/>
      <c r="B39" s="3"/>
      <c r="C39" s="3"/>
      <c r="D39" s="4"/>
      <c r="E39" s="4"/>
      <c r="G39" s="30"/>
      <c r="H39" s="29"/>
      <c r="I39" s="28"/>
      <c r="L39" s="181"/>
      <c r="M39" s="180"/>
      <c r="N39" s="184"/>
      <c r="O39" s="184"/>
      <c r="P39" s="184"/>
    </row>
    <row r="40" spans="1:17" ht="20.25" thickBot="1">
      <c r="A40" s="43" t="s">
        <v>81</v>
      </c>
      <c r="B40" s="4"/>
      <c r="C40" s="4"/>
      <c r="D40" s="4"/>
      <c r="E40" s="4"/>
      <c r="G40" s="51">
        <f>+G38+G19</f>
        <v>598772</v>
      </c>
      <c r="H40" s="29"/>
      <c r="I40" s="51">
        <f>+I38+I19</f>
        <v>563924</v>
      </c>
      <c r="L40" s="174">
        <f>SUM(L16:L38)</f>
        <v>34848</v>
      </c>
      <c r="M40" s="174">
        <f>SUM(M16:M38)</f>
        <v>0</v>
      </c>
      <c r="N40" s="176">
        <f>SUM(N16:N38)</f>
        <v>-15036</v>
      </c>
      <c r="O40" s="176">
        <f>SUM(O16:O38)</f>
        <v>94260</v>
      </c>
      <c r="P40" s="176">
        <f>SUM(P16:P38)</f>
        <v>-18911</v>
      </c>
      <c r="Q40" s="176">
        <f>SUM(Q15:Q38)</f>
        <v>-25466</v>
      </c>
    </row>
    <row r="41" spans="1:13" ht="20.25" thickTop="1">
      <c r="A41" s="41"/>
      <c r="B41" s="4"/>
      <c r="C41" s="4"/>
      <c r="D41" s="4"/>
      <c r="E41" s="4"/>
      <c r="G41" s="30"/>
      <c r="H41" s="29"/>
      <c r="I41" s="28"/>
      <c r="M41" s="179">
        <f>SUM(M40:Q40)-L40</f>
        <v>-1</v>
      </c>
    </row>
    <row r="42" ht="15.75">
      <c r="M42" s="179"/>
    </row>
    <row r="43" spans="1:9" ht="19.5">
      <c r="A43" s="41"/>
      <c r="B43" s="4"/>
      <c r="C43" s="4"/>
      <c r="D43" s="4"/>
      <c r="E43" s="4"/>
      <c r="G43" s="35"/>
      <c r="H43" s="36"/>
      <c r="I43" s="35"/>
    </row>
    <row r="44" spans="2:9" ht="19.5">
      <c r="B44" s="3"/>
      <c r="C44" s="3"/>
      <c r="D44" s="4"/>
      <c r="E44" s="4"/>
      <c r="F44" s="4"/>
      <c r="G44" s="37"/>
      <c r="H44" s="38"/>
      <c r="I44" s="39"/>
    </row>
    <row r="45" spans="1:10" ht="19.5">
      <c r="A45" s="43"/>
      <c r="B45" s="3"/>
      <c r="C45" s="3"/>
      <c r="D45" s="4"/>
      <c r="E45" s="4"/>
      <c r="F45" s="4"/>
      <c r="G45" s="40"/>
      <c r="H45" s="40"/>
      <c r="I45" s="40"/>
      <c r="J45" s="14"/>
    </row>
    <row r="46" spans="1:10" ht="54" customHeight="1">
      <c r="A46" s="191" t="s">
        <v>141</v>
      </c>
      <c r="B46" s="192"/>
      <c r="C46" s="192"/>
      <c r="D46" s="192"/>
      <c r="E46" s="192"/>
      <c r="F46" s="192"/>
      <c r="G46" s="192"/>
      <c r="H46" s="192"/>
      <c r="I46" s="192"/>
      <c r="J46" s="192"/>
    </row>
    <row r="47" ht="18.75">
      <c r="A47" s="45"/>
    </row>
    <row r="56" ht="23.25" customHeight="1"/>
  </sheetData>
  <mergeCells count="1">
    <mergeCell ref="A46:J46"/>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workbookViewId="0" topLeftCell="A40">
      <selection activeCell="F17" sqref="F17"/>
    </sheetView>
  </sheetViews>
  <sheetFormatPr defaultColWidth="9.140625" defaultRowHeight="12.75"/>
  <cols>
    <col min="1" max="1" width="2.57421875" style="64" customWidth="1"/>
    <col min="2" max="2" width="46.57421875" style="64" customWidth="1"/>
    <col min="3" max="3" width="23.57421875" style="64" customWidth="1"/>
    <col min="4" max="4" width="25.140625" style="64" customWidth="1"/>
    <col min="5" max="5" width="27.140625" style="64" customWidth="1"/>
    <col min="6" max="6" width="24.00390625" style="64" customWidth="1"/>
    <col min="7" max="7" width="24.8515625" style="64" customWidth="1"/>
    <col min="8" max="8" width="2.421875" style="64" customWidth="1"/>
    <col min="9" max="16384" width="9.140625" style="64" customWidth="1"/>
  </cols>
  <sheetData>
    <row r="1" ht="27">
      <c r="A1" s="49" t="s">
        <v>23</v>
      </c>
    </row>
    <row r="2" ht="26.25">
      <c r="A2" s="50" t="s">
        <v>136</v>
      </c>
    </row>
    <row r="3" ht="23.25">
      <c r="A3" s="48" t="s">
        <v>24</v>
      </c>
    </row>
    <row r="4" ht="23.25">
      <c r="A4" s="65"/>
    </row>
    <row r="5" ht="23.25">
      <c r="A5" s="65"/>
    </row>
    <row r="6" ht="23.25">
      <c r="A6" s="65"/>
    </row>
    <row r="7" spans="1:7" ht="27">
      <c r="A7" s="126" t="s">
        <v>135</v>
      </c>
      <c r="B7" s="143"/>
      <c r="C7" s="143"/>
      <c r="D7" s="143"/>
      <c r="E7" s="143"/>
      <c r="F7" s="143"/>
      <c r="G7" s="143"/>
    </row>
    <row r="8" spans="1:7" ht="22.5">
      <c r="A8" s="144"/>
      <c r="B8" s="143"/>
      <c r="C8" s="143"/>
      <c r="D8" s="143"/>
      <c r="E8" s="143"/>
      <c r="F8" s="143"/>
      <c r="G8" s="143"/>
    </row>
    <row r="9" spans="1:7" ht="20.25">
      <c r="A9" s="145"/>
      <c r="B9" s="143"/>
      <c r="C9" s="146"/>
      <c r="D9" s="146"/>
      <c r="E9" s="146"/>
      <c r="F9" s="146"/>
      <c r="G9" s="146"/>
    </row>
    <row r="10" spans="1:7" ht="36.75" customHeight="1">
      <c r="A10" s="145"/>
      <c r="B10" s="143"/>
      <c r="C10" s="147" t="s">
        <v>88</v>
      </c>
      <c r="D10" s="148"/>
      <c r="E10" s="149"/>
      <c r="F10" s="150"/>
      <c r="G10" s="150"/>
    </row>
    <row r="11" spans="1:9" s="77" customFormat="1" ht="22.5">
      <c r="A11" s="109"/>
      <c r="B11" s="109"/>
      <c r="C11" s="151" t="s">
        <v>82</v>
      </c>
      <c r="D11" s="151" t="s">
        <v>84</v>
      </c>
      <c r="E11" s="151" t="s">
        <v>41</v>
      </c>
      <c r="F11" s="152" t="s">
        <v>87</v>
      </c>
      <c r="G11" s="152" t="s">
        <v>41</v>
      </c>
      <c r="H11" s="74"/>
      <c r="I11" s="74"/>
    </row>
    <row r="12" spans="1:9" s="77" customFormat="1" ht="22.5">
      <c r="A12" s="109"/>
      <c r="B12" s="109"/>
      <c r="C12" s="151" t="s">
        <v>83</v>
      </c>
      <c r="D12" s="151" t="s">
        <v>85</v>
      </c>
      <c r="E12" s="151"/>
      <c r="F12" s="152" t="s">
        <v>86</v>
      </c>
      <c r="G12" s="152" t="s">
        <v>89</v>
      </c>
      <c r="H12" s="74"/>
      <c r="I12" s="74"/>
    </row>
    <row r="13" spans="1:9" s="77" customFormat="1" ht="22.5">
      <c r="A13" s="109"/>
      <c r="B13" s="109"/>
      <c r="C13" s="153" t="s">
        <v>2</v>
      </c>
      <c r="D13" s="153" t="s">
        <v>2</v>
      </c>
      <c r="E13" s="153" t="s">
        <v>2</v>
      </c>
      <c r="F13" s="153"/>
      <c r="G13" s="153" t="s">
        <v>2</v>
      </c>
      <c r="H13" s="74"/>
      <c r="I13" s="74"/>
    </row>
    <row r="14" spans="1:9" ht="24.75" customHeight="1">
      <c r="A14" s="114"/>
      <c r="B14" s="114"/>
      <c r="C14" s="114"/>
      <c r="D14" s="114"/>
      <c r="E14" s="114"/>
      <c r="F14" s="114"/>
      <c r="G14" s="114"/>
      <c r="H14" s="25"/>
      <c r="I14" s="25"/>
    </row>
    <row r="15" spans="1:9" ht="24.75" customHeight="1">
      <c r="A15" s="113" t="s">
        <v>42</v>
      </c>
      <c r="B15" s="143"/>
      <c r="C15" s="128">
        <v>334887</v>
      </c>
      <c r="D15" s="128">
        <f>'BS1'!I16</f>
        <v>-83942</v>
      </c>
      <c r="E15" s="128">
        <f>SUM(C15:D15)</f>
        <v>250945</v>
      </c>
      <c r="F15" s="128">
        <v>55</v>
      </c>
      <c r="G15" s="128">
        <f>SUM(E15:F15)</f>
        <v>251000</v>
      </c>
      <c r="H15" s="25"/>
      <c r="I15" s="25"/>
    </row>
    <row r="16" spans="1:9" ht="24.75" customHeight="1">
      <c r="A16" s="113"/>
      <c r="B16" s="143"/>
      <c r="C16" s="128"/>
      <c r="D16" s="128"/>
      <c r="E16" s="128"/>
      <c r="F16" s="128"/>
      <c r="G16" s="128"/>
      <c r="H16" s="25"/>
      <c r="I16" s="25"/>
    </row>
    <row r="17" spans="1:9" ht="24.75" customHeight="1">
      <c r="A17" s="113" t="s">
        <v>131</v>
      </c>
      <c r="B17" s="143"/>
      <c r="C17" s="128">
        <v>0</v>
      </c>
      <c r="D17" s="128">
        <f>PL!I26</f>
        <v>-15037</v>
      </c>
      <c r="E17" s="128">
        <f>SUM(C17:D17)</f>
        <v>-15037</v>
      </c>
      <c r="F17" s="128"/>
      <c r="G17" s="128">
        <f>SUM(E17:F17)</f>
        <v>-15037</v>
      </c>
      <c r="H17" s="25"/>
      <c r="I17" s="25"/>
    </row>
    <row r="18" spans="1:9" ht="24.75" customHeight="1">
      <c r="A18" s="113"/>
      <c r="B18" s="143"/>
      <c r="C18" s="128"/>
      <c r="D18" s="128"/>
      <c r="E18" s="128"/>
      <c r="F18" s="128"/>
      <c r="G18" s="128"/>
      <c r="H18" s="25"/>
      <c r="I18" s="25"/>
    </row>
    <row r="19" spans="1:9" ht="24.75" customHeight="1" thickBot="1">
      <c r="A19" s="108" t="s">
        <v>67</v>
      </c>
      <c r="B19" s="143"/>
      <c r="C19" s="154">
        <f>SUM(C15:C18)</f>
        <v>334887</v>
      </c>
      <c r="D19" s="154">
        <f>SUM(D15:D18)</f>
        <v>-98979</v>
      </c>
      <c r="E19" s="154">
        <f>SUM(E15:E18)</f>
        <v>235908</v>
      </c>
      <c r="F19" s="154">
        <f>SUM(F15:F18)</f>
        <v>55</v>
      </c>
      <c r="G19" s="154">
        <f>SUM(G15:G18)</f>
        <v>235963</v>
      </c>
      <c r="H19" s="25"/>
      <c r="I19" s="25"/>
    </row>
    <row r="20" spans="1:9" ht="21" thickTop="1">
      <c r="A20" s="114"/>
      <c r="B20" s="114"/>
      <c r="C20" s="137"/>
      <c r="D20" s="137"/>
      <c r="E20" s="137"/>
      <c r="F20" s="137"/>
      <c r="G20" s="137"/>
      <c r="H20" s="25"/>
      <c r="I20" s="25"/>
    </row>
    <row r="21" spans="1:9" ht="20.25">
      <c r="A21" s="25"/>
      <c r="B21" s="25"/>
      <c r="C21" s="82"/>
      <c r="D21" s="82"/>
      <c r="E21" s="82"/>
      <c r="F21" s="82"/>
      <c r="G21" s="82"/>
      <c r="H21" s="25"/>
      <c r="I21" s="25"/>
    </row>
    <row r="22" spans="1:9" ht="20.25">
      <c r="A22" s="25"/>
      <c r="B22" s="25"/>
      <c r="C22" s="82"/>
      <c r="D22" s="82"/>
      <c r="E22" s="82"/>
      <c r="F22" s="82"/>
      <c r="G22" s="82"/>
      <c r="H22" s="25"/>
      <c r="I22" s="25"/>
    </row>
    <row r="23" spans="1:9" ht="20.25">
      <c r="A23" s="25"/>
      <c r="B23" s="25"/>
      <c r="C23" s="82"/>
      <c r="D23" s="82"/>
      <c r="E23" s="82"/>
      <c r="F23" s="82"/>
      <c r="G23" s="82"/>
      <c r="H23" s="25"/>
      <c r="I23" s="25"/>
    </row>
    <row r="24" spans="1:9" ht="20.25">
      <c r="A24" s="25"/>
      <c r="B24" s="25"/>
      <c r="C24" s="82"/>
      <c r="D24" s="82"/>
      <c r="E24" s="82"/>
      <c r="F24" s="82"/>
      <c r="G24" s="82"/>
      <c r="H24" s="25"/>
      <c r="I24" s="25"/>
    </row>
    <row r="25" spans="1:9" ht="20.25">
      <c r="A25" s="25"/>
      <c r="B25" s="25"/>
      <c r="C25" s="82"/>
      <c r="D25" s="82"/>
      <c r="E25" s="82"/>
      <c r="F25" s="82"/>
      <c r="G25" s="82"/>
      <c r="H25" s="25"/>
      <c r="I25" s="25"/>
    </row>
    <row r="26" spans="1:9" ht="20.25">
      <c r="A26" s="25"/>
      <c r="B26" s="25"/>
      <c r="C26" s="82"/>
      <c r="D26" s="82"/>
      <c r="E26" s="82"/>
      <c r="F26" s="82"/>
      <c r="G26" s="82"/>
      <c r="H26" s="25"/>
      <c r="I26" s="25"/>
    </row>
    <row r="27" spans="1:9" ht="20.25">
      <c r="A27" s="25"/>
      <c r="B27" s="25"/>
      <c r="C27" s="82"/>
      <c r="D27" s="82"/>
      <c r="E27" s="82"/>
      <c r="F27" s="82"/>
      <c r="G27" s="82"/>
      <c r="H27" s="25"/>
      <c r="I27" s="25"/>
    </row>
    <row r="28" ht="27">
      <c r="A28" s="66" t="s">
        <v>134</v>
      </c>
    </row>
    <row r="29" ht="27">
      <c r="A29" s="66"/>
    </row>
    <row r="30" ht="23.25" customHeight="1">
      <c r="A30" s="67"/>
    </row>
    <row r="31" spans="1:7" ht="24.75" customHeight="1">
      <c r="A31" s="67"/>
      <c r="C31" s="70" t="s">
        <v>88</v>
      </c>
      <c r="D31" s="71"/>
      <c r="E31" s="72"/>
      <c r="F31" s="73"/>
      <c r="G31" s="73"/>
    </row>
    <row r="32" spans="1:7" ht="39" customHeight="1">
      <c r="A32" s="68"/>
      <c r="C32" s="75" t="s">
        <v>82</v>
      </c>
      <c r="D32" s="75" t="s">
        <v>84</v>
      </c>
      <c r="E32" s="75" t="s">
        <v>41</v>
      </c>
      <c r="F32" s="76" t="s">
        <v>87</v>
      </c>
      <c r="G32" s="76" t="s">
        <v>41</v>
      </c>
    </row>
    <row r="33" spans="1:7" ht="36.75" customHeight="1">
      <c r="A33" s="68"/>
      <c r="C33" s="75" t="s">
        <v>83</v>
      </c>
      <c r="D33" s="75" t="s">
        <v>85</v>
      </c>
      <c r="E33" s="75"/>
      <c r="F33" s="76" t="s">
        <v>86</v>
      </c>
      <c r="G33" s="76" t="s">
        <v>89</v>
      </c>
    </row>
    <row r="34" spans="1:9" s="77" customFormat="1" ht="32.25" customHeight="1">
      <c r="A34" s="74"/>
      <c r="B34" s="74"/>
      <c r="C34" s="52" t="s">
        <v>2</v>
      </c>
      <c r="D34" s="52" t="s">
        <v>2</v>
      </c>
      <c r="E34" s="52" t="s">
        <v>2</v>
      </c>
      <c r="F34" s="52"/>
      <c r="G34" s="52" t="s">
        <v>2</v>
      </c>
      <c r="H34" s="74"/>
      <c r="I34" s="74"/>
    </row>
    <row r="35" spans="1:9" ht="51" customHeight="1">
      <c r="A35" s="25"/>
      <c r="B35" s="25"/>
      <c r="C35" s="25"/>
      <c r="D35" s="25"/>
      <c r="E35" s="25"/>
      <c r="F35" s="25"/>
      <c r="G35" s="25"/>
      <c r="H35" s="25"/>
      <c r="I35" s="25"/>
    </row>
    <row r="36" spans="1:9" ht="26.25">
      <c r="A36" s="78" t="s">
        <v>42</v>
      </c>
      <c r="C36" s="128">
        <v>334887</v>
      </c>
      <c r="D36" s="128">
        <v>-287344</v>
      </c>
      <c r="E36" s="128">
        <v>47543</v>
      </c>
      <c r="F36" s="128">
        <v>53</v>
      </c>
      <c r="G36" s="128">
        <v>47596</v>
      </c>
      <c r="H36" s="25"/>
      <c r="I36" s="25"/>
    </row>
    <row r="37" spans="1:9" ht="26.25">
      <c r="A37" s="78"/>
      <c r="C37" s="128"/>
      <c r="D37" s="128"/>
      <c r="E37" s="128"/>
      <c r="F37" s="128"/>
      <c r="G37" s="128"/>
      <c r="H37" s="25"/>
      <c r="I37" s="25"/>
    </row>
    <row r="38" spans="1:9" ht="26.25">
      <c r="A38" s="78" t="s">
        <v>66</v>
      </c>
      <c r="C38" s="128">
        <v>0</v>
      </c>
      <c r="D38" s="128">
        <v>-9989</v>
      </c>
      <c r="E38" s="128">
        <v>-9989</v>
      </c>
      <c r="F38" s="128">
        <v>0</v>
      </c>
      <c r="G38" s="128">
        <v>-9989</v>
      </c>
      <c r="H38" s="25"/>
      <c r="I38" s="25"/>
    </row>
    <row r="39" spans="1:9" ht="37.5" customHeight="1">
      <c r="A39" s="78"/>
      <c r="C39" s="79"/>
      <c r="D39" s="79"/>
      <c r="E39" s="79"/>
      <c r="F39" s="79"/>
      <c r="G39" s="79"/>
      <c r="H39" s="25"/>
      <c r="I39" s="25"/>
    </row>
    <row r="40" spans="1:9" ht="42.75" customHeight="1" thickBot="1">
      <c r="A40" s="80" t="s">
        <v>67</v>
      </c>
      <c r="C40" s="81">
        <v>334887</v>
      </c>
      <c r="D40" s="81">
        <v>-297333</v>
      </c>
      <c r="E40" s="81">
        <v>37554</v>
      </c>
      <c r="F40" s="81">
        <v>53</v>
      </c>
      <c r="G40" s="81">
        <v>37607</v>
      </c>
      <c r="H40" s="25"/>
      <c r="I40" s="25"/>
    </row>
    <row r="41" spans="1:9" ht="21" thickTop="1">
      <c r="A41" s="25"/>
      <c r="B41" s="25"/>
      <c r="C41" s="82"/>
      <c r="D41" s="82"/>
      <c r="E41" s="82"/>
      <c r="F41" s="82"/>
      <c r="G41" s="82"/>
      <c r="H41" s="25"/>
      <c r="I41" s="25"/>
    </row>
    <row r="42" spans="1:9" ht="20.25">
      <c r="A42" s="25"/>
      <c r="B42" s="25"/>
      <c r="C42" s="82"/>
      <c r="D42" s="82"/>
      <c r="E42" s="82"/>
      <c r="F42" s="82"/>
      <c r="G42" s="82"/>
      <c r="H42" s="25"/>
      <c r="I42" s="25"/>
    </row>
    <row r="43" spans="1:9" ht="20.25">
      <c r="A43" s="25"/>
      <c r="B43" s="25"/>
      <c r="C43" s="82"/>
      <c r="D43" s="82"/>
      <c r="E43" s="82"/>
      <c r="F43" s="82"/>
      <c r="G43" s="82"/>
      <c r="H43" s="25"/>
      <c r="I43" s="25"/>
    </row>
    <row r="44" spans="1:9" ht="20.25">
      <c r="A44" s="25"/>
      <c r="B44" s="25"/>
      <c r="C44" s="82"/>
      <c r="D44" s="82"/>
      <c r="E44" s="82"/>
      <c r="F44" s="82"/>
      <c r="G44" s="82"/>
      <c r="H44" s="25"/>
      <c r="I44" s="25"/>
    </row>
    <row r="45" spans="1:9" ht="20.25">
      <c r="A45" s="25"/>
      <c r="B45" s="25"/>
      <c r="C45" s="82"/>
      <c r="D45" s="82"/>
      <c r="E45" s="82"/>
      <c r="F45" s="82"/>
      <c r="G45" s="82"/>
      <c r="H45" s="25"/>
      <c r="I45" s="25"/>
    </row>
    <row r="46" spans="1:9" ht="20.25">
      <c r="A46" s="25"/>
      <c r="B46" s="25"/>
      <c r="C46" s="82"/>
      <c r="D46" s="82"/>
      <c r="E46" s="82"/>
      <c r="F46" s="82"/>
      <c r="G46" s="82"/>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43</v>
      </c>
      <c r="B49" s="25"/>
      <c r="C49" s="25"/>
      <c r="D49" s="25"/>
      <c r="E49" s="25"/>
      <c r="F49" s="25"/>
      <c r="G49" s="25"/>
      <c r="H49" s="25"/>
      <c r="I49" s="25"/>
    </row>
    <row r="50" spans="1:9" ht="20.25">
      <c r="A50" s="25" t="s">
        <v>137</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printOptions/>
  <pageMargins left="0.75" right="0.75" top="1" bottom="1" header="0.5" footer="0.5"/>
  <pageSetup horizontalDpi="600" verticalDpi="600" orientation="portrait" paperSize="9" scale="49" r:id="rId3"/>
  <colBreaks count="1" manualBreakCount="1">
    <brk id="15" max="49" man="1"/>
  </colBreaks>
  <legacyDrawing r:id="rId2"/>
</worksheet>
</file>

<file path=xl/worksheets/sheet6.xml><?xml version="1.0" encoding="utf-8"?>
<worksheet xmlns="http://schemas.openxmlformats.org/spreadsheetml/2006/main" xmlns:r="http://schemas.openxmlformats.org/officeDocument/2006/relationships">
  <dimension ref="A1:I75"/>
  <sheetViews>
    <sheetView tabSelected="1" view="pageBreakPreview" zoomScale="60" zoomScaleNormal="60" workbookViewId="0" topLeftCell="A1">
      <selection activeCell="C8" sqref="C8"/>
    </sheetView>
  </sheetViews>
  <sheetFormatPr defaultColWidth="9.140625" defaultRowHeight="12.75"/>
  <cols>
    <col min="1" max="1" width="1.57421875" style="64" customWidth="1"/>
    <col min="2" max="2" width="2.421875" style="64" customWidth="1"/>
    <col min="3" max="3" width="87.28125" style="64" customWidth="1"/>
    <col min="4" max="4" width="21.7109375" style="64" customWidth="1"/>
    <col min="5" max="5" width="2.57421875" style="64" customWidth="1"/>
    <col min="6" max="6" width="20.28125" style="64" customWidth="1"/>
    <col min="7" max="7" width="2.421875" style="64" customWidth="1"/>
    <col min="8" max="16384" width="9.140625" style="64" customWidth="1"/>
  </cols>
  <sheetData>
    <row r="1" ht="22.5">
      <c r="A1" s="27" t="s">
        <v>23</v>
      </c>
    </row>
    <row r="2" ht="22.5">
      <c r="A2" s="26" t="s">
        <v>154</v>
      </c>
    </row>
    <row r="3" ht="20.25">
      <c r="A3" s="23" t="s">
        <v>24</v>
      </c>
    </row>
    <row r="4" spans="1:6" ht="18.75">
      <c r="A4" s="17"/>
      <c r="D4" s="69"/>
      <c r="E4" s="83"/>
      <c r="F4" s="69"/>
    </row>
    <row r="5" spans="1:6" ht="22.5">
      <c r="A5" s="17"/>
      <c r="B5" s="63"/>
      <c r="C5" s="63"/>
      <c r="D5" s="57" t="s">
        <v>69</v>
      </c>
      <c r="E5" s="84"/>
      <c r="F5" s="57" t="s">
        <v>69</v>
      </c>
    </row>
    <row r="6" spans="1:6" ht="22.5">
      <c r="A6" s="63"/>
      <c r="B6" s="63"/>
      <c r="C6" s="63"/>
      <c r="D6" s="47" t="s">
        <v>21</v>
      </c>
      <c r="E6" s="55"/>
      <c r="F6" s="47" t="s">
        <v>21</v>
      </c>
    </row>
    <row r="7" spans="1:6" ht="22.5">
      <c r="A7" s="63"/>
      <c r="B7" s="63"/>
      <c r="C7" s="63"/>
      <c r="D7" s="46" t="s">
        <v>133</v>
      </c>
      <c r="E7" s="56"/>
      <c r="F7" s="46" t="s">
        <v>138</v>
      </c>
    </row>
    <row r="8" spans="1:6" ht="22.5">
      <c r="A8" s="63"/>
      <c r="B8" s="63"/>
      <c r="C8" s="63"/>
      <c r="D8" s="24" t="s">
        <v>2</v>
      </c>
      <c r="E8" s="55"/>
      <c r="F8" s="24" t="s">
        <v>2</v>
      </c>
    </row>
    <row r="9" spans="1:6" ht="20.25">
      <c r="A9" s="68"/>
      <c r="B9" s="63"/>
      <c r="C9" s="63"/>
      <c r="D9" s="22"/>
      <c r="E9" s="22"/>
      <c r="F9" s="63"/>
    </row>
    <row r="10" spans="1:9" ht="22.5">
      <c r="A10" s="25" t="s">
        <v>66</v>
      </c>
      <c r="B10" s="25"/>
      <c r="C10" s="25"/>
      <c r="D10" s="85">
        <f>PL!I21</f>
        <v>-15036</v>
      </c>
      <c r="E10" s="85"/>
      <c r="F10" s="85">
        <f>PL!J19</f>
        <v>-9998</v>
      </c>
      <c r="G10" s="86"/>
      <c r="H10" s="86"/>
      <c r="I10" s="86"/>
    </row>
    <row r="11" spans="1:9" ht="22.5">
      <c r="A11" s="25"/>
      <c r="B11" s="25"/>
      <c r="C11" s="25"/>
      <c r="D11" s="85"/>
      <c r="E11" s="85"/>
      <c r="F11" s="85"/>
      <c r="G11" s="86"/>
      <c r="H11" s="86"/>
      <c r="I11" s="86"/>
    </row>
    <row r="12" spans="1:9" ht="22.5">
      <c r="A12" s="25" t="s">
        <v>40</v>
      </c>
      <c r="B12" s="25"/>
      <c r="C12" s="25"/>
      <c r="D12" s="85"/>
      <c r="E12" s="85"/>
      <c r="F12" s="85"/>
      <c r="G12" s="86"/>
      <c r="H12" s="86"/>
      <c r="I12" s="86"/>
    </row>
    <row r="13" spans="1:9" ht="22.5">
      <c r="A13" s="25"/>
      <c r="B13" s="25"/>
      <c r="C13" s="25"/>
      <c r="D13" s="85"/>
      <c r="E13" s="85"/>
      <c r="F13" s="85"/>
      <c r="G13" s="86"/>
      <c r="H13" s="86"/>
      <c r="I13" s="86"/>
    </row>
    <row r="14" spans="1:9" ht="22.5">
      <c r="A14" s="25"/>
      <c r="B14" s="25" t="s">
        <v>34</v>
      </c>
      <c r="C14" s="25"/>
      <c r="D14" s="85">
        <f>'BS'!M35+'BS1'!M40</f>
        <v>456</v>
      </c>
      <c r="E14" s="85"/>
      <c r="F14" s="85">
        <v>2914</v>
      </c>
      <c r="G14" s="86"/>
      <c r="H14" s="86"/>
      <c r="I14" s="86"/>
    </row>
    <row r="15" spans="1:9" ht="22.5">
      <c r="A15" s="25"/>
      <c r="B15" s="25"/>
      <c r="C15" s="25"/>
      <c r="D15" s="87"/>
      <c r="E15" s="88"/>
      <c r="F15" s="87"/>
      <c r="G15" s="86"/>
      <c r="H15" s="86"/>
      <c r="I15" s="86"/>
    </row>
    <row r="16" spans="1:9" s="77" customFormat="1" ht="30.75" customHeight="1">
      <c r="A16" s="74" t="s">
        <v>62</v>
      </c>
      <c r="B16" s="74"/>
      <c r="C16" s="74"/>
      <c r="D16" s="89">
        <f>SUM(D10:D15)</f>
        <v>-14580</v>
      </c>
      <c r="E16" s="90"/>
      <c r="F16" s="89">
        <f>SUM(F10:F15)</f>
        <v>-7084</v>
      </c>
      <c r="G16" s="91"/>
      <c r="H16" s="91"/>
      <c r="I16" s="91"/>
    </row>
    <row r="17" spans="1:9" ht="22.5">
      <c r="A17" s="25"/>
      <c r="B17" s="25"/>
      <c r="C17" s="25"/>
      <c r="D17" s="85"/>
      <c r="E17" s="85"/>
      <c r="F17" s="85"/>
      <c r="G17" s="86"/>
      <c r="H17" s="86"/>
      <c r="I17" s="86"/>
    </row>
    <row r="18" spans="1:9" ht="22.5">
      <c r="A18" s="25" t="s">
        <v>47</v>
      </c>
      <c r="B18" s="25"/>
      <c r="C18" s="25"/>
      <c r="D18" s="85"/>
      <c r="E18" s="85"/>
      <c r="F18" s="85"/>
      <c r="G18" s="86"/>
      <c r="H18" s="86"/>
      <c r="I18" s="86"/>
    </row>
    <row r="19" spans="1:9" ht="22.5">
      <c r="A19" s="25"/>
      <c r="B19" s="25" t="s">
        <v>35</v>
      </c>
      <c r="C19" s="25"/>
      <c r="D19" s="85">
        <f>-'BS'!N35</f>
        <v>11373</v>
      </c>
      <c r="E19" s="85"/>
      <c r="F19" s="85">
        <v>-712</v>
      </c>
      <c r="G19" s="86"/>
      <c r="H19" s="86"/>
      <c r="I19" s="86"/>
    </row>
    <row r="20" spans="1:9" ht="22.5">
      <c r="A20" s="25"/>
      <c r="B20" s="25" t="s">
        <v>36</v>
      </c>
      <c r="C20" s="25"/>
      <c r="D20" s="85">
        <f>'BS1'!Q40</f>
        <v>-25466</v>
      </c>
      <c r="E20" s="85"/>
      <c r="F20" s="85">
        <v>10718</v>
      </c>
      <c r="G20" s="86"/>
      <c r="H20" s="86"/>
      <c r="I20" s="86"/>
    </row>
    <row r="21" spans="1:9" ht="22.5">
      <c r="A21" s="25"/>
      <c r="B21" s="25"/>
      <c r="C21" s="25"/>
      <c r="D21" s="85"/>
      <c r="E21" s="85"/>
      <c r="F21" s="85"/>
      <c r="G21" s="86"/>
      <c r="H21" s="86"/>
      <c r="I21" s="86"/>
    </row>
    <row r="22" spans="1:9" s="77" customFormat="1" ht="27" customHeight="1">
      <c r="A22" s="74" t="s">
        <v>93</v>
      </c>
      <c r="B22" s="74"/>
      <c r="C22" s="74"/>
      <c r="D22" s="92">
        <f>SUM(D16:D21)</f>
        <v>-28673</v>
      </c>
      <c r="E22" s="90"/>
      <c r="F22" s="92">
        <f>SUM(F16:F21)</f>
        <v>2922</v>
      </c>
      <c r="G22" s="91"/>
      <c r="H22" s="91"/>
      <c r="I22" s="91"/>
    </row>
    <row r="23" spans="1:9" ht="22.5">
      <c r="A23" s="25"/>
      <c r="B23" s="25"/>
      <c r="C23" s="25"/>
      <c r="D23" s="85"/>
      <c r="E23" s="85"/>
      <c r="F23" s="85"/>
      <c r="G23" s="86"/>
      <c r="H23" s="86"/>
      <c r="I23" s="86"/>
    </row>
    <row r="24" spans="1:9" ht="22.5">
      <c r="A24" s="68" t="s">
        <v>37</v>
      </c>
      <c r="B24" s="25"/>
      <c r="C24" s="25"/>
      <c r="D24" s="85"/>
      <c r="E24" s="85"/>
      <c r="F24" s="85"/>
      <c r="G24" s="86"/>
      <c r="H24" s="86"/>
      <c r="I24" s="86"/>
    </row>
    <row r="25" spans="1:9" ht="22.5">
      <c r="A25" s="68"/>
      <c r="B25" s="25"/>
      <c r="C25" s="25"/>
      <c r="D25" s="85"/>
      <c r="E25" s="85"/>
      <c r="F25" s="85"/>
      <c r="G25" s="86"/>
      <c r="H25" s="86"/>
      <c r="I25" s="86"/>
    </row>
    <row r="26" spans="1:9" ht="22.5">
      <c r="A26" s="68"/>
      <c r="B26" s="93" t="s">
        <v>126</v>
      </c>
      <c r="C26" s="187"/>
      <c r="D26" s="85">
        <f>'BS'!N15</f>
        <v>0</v>
      </c>
      <c r="E26" s="85"/>
      <c r="F26" s="85">
        <v>-85</v>
      </c>
      <c r="G26" s="86"/>
      <c r="H26" s="86"/>
      <c r="I26" s="86"/>
    </row>
    <row r="27" spans="1:9" ht="22.5" hidden="1">
      <c r="A27" s="68"/>
      <c r="B27" s="93" t="s">
        <v>46</v>
      </c>
      <c r="D27" s="88">
        <f>'BS'!N18</f>
        <v>0</v>
      </c>
      <c r="E27" s="88"/>
      <c r="F27" s="88">
        <v>0</v>
      </c>
      <c r="G27" s="86"/>
      <c r="H27" s="86"/>
      <c r="I27" s="86"/>
    </row>
    <row r="28" spans="1:9" ht="22.5">
      <c r="A28" s="68"/>
      <c r="B28" s="93"/>
      <c r="D28" s="87"/>
      <c r="E28" s="88"/>
      <c r="F28" s="87"/>
      <c r="G28" s="86"/>
      <c r="H28" s="86"/>
      <c r="I28" s="86"/>
    </row>
    <row r="29" spans="1:9" s="77" customFormat="1" ht="29.25" customHeight="1">
      <c r="A29" s="74" t="s">
        <v>91</v>
      </c>
      <c r="B29" s="94"/>
      <c r="D29" s="92">
        <f>SUM(D26:D27)</f>
        <v>0</v>
      </c>
      <c r="E29" s="90"/>
      <c r="F29" s="92">
        <f>SUM(F26:F27)</f>
        <v>-85</v>
      </c>
      <c r="G29" s="91"/>
      <c r="H29" s="91"/>
      <c r="I29" s="91"/>
    </row>
    <row r="30" spans="1:9" ht="22.5">
      <c r="A30" s="25"/>
      <c r="B30" s="25"/>
      <c r="C30" s="93"/>
      <c r="D30" s="85"/>
      <c r="E30" s="85"/>
      <c r="F30" s="85"/>
      <c r="G30" s="86"/>
      <c r="H30" s="86"/>
      <c r="I30" s="86"/>
    </row>
    <row r="31" spans="1:9" ht="22.5">
      <c r="A31" s="68" t="s">
        <v>38</v>
      </c>
      <c r="B31" s="25"/>
      <c r="C31" s="25"/>
      <c r="D31" s="85"/>
      <c r="E31" s="85"/>
      <c r="F31" s="85"/>
      <c r="G31" s="86"/>
      <c r="H31" s="86"/>
      <c r="I31" s="86"/>
    </row>
    <row r="32" spans="1:9" ht="22.5">
      <c r="A32" s="68"/>
      <c r="B32" s="25"/>
      <c r="C32" s="25"/>
      <c r="D32" s="85"/>
      <c r="E32" s="85"/>
      <c r="F32" s="85"/>
      <c r="G32" s="86"/>
      <c r="H32" s="86"/>
      <c r="I32" s="86"/>
    </row>
    <row r="33" spans="1:9" ht="22.5">
      <c r="A33" s="68"/>
      <c r="B33" s="93" t="s">
        <v>145</v>
      </c>
      <c r="C33" s="25"/>
      <c r="D33" s="85">
        <f>'BS1'!O23+'BS1'!O29</f>
        <v>95634</v>
      </c>
      <c r="E33" s="85"/>
      <c r="F33" s="85">
        <v>9083</v>
      </c>
      <c r="G33" s="86"/>
      <c r="H33" s="86"/>
      <c r="I33" s="86"/>
    </row>
    <row r="34" spans="1:9" ht="22.5">
      <c r="A34" s="68"/>
      <c r="B34" s="93" t="s">
        <v>150</v>
      </c>
      <c r="C34" s="25"/>
      <c r="D34" s="85">
        <f>'BS1'!O35</f>
        <v>-1317</v>
      </c>
      <c r="E34" s="85"/>
      <c r="F34" s="85">
        <v>74</v>
      </c>
      <c r="G34" s="86"/>
      <c r="H34" s="86"/>
      <c r="I34" s="86"/>
    </row>
    <row r="35" spans="1:9" ht="22.5">
      <c r="A35" s="68"/>
      <c r="B35" s="93" t="s">
        <v>146</v>
      </c>
      <c r="C35" s="25"/>
      <c r="D35" s="85">
        <f>'BS1'!P33</f>
        <v>-18911</v>
      </c>
      <c r="E35" s="85"/>
      <c r="F35" s="85">
        <v>0</v>
      </c>
      <c r="G35" s="86"/>
      <c r="H35" s="86"/>
      <c r="I35" s="86"/>
    </row>
    <row r="36" spans="1:9" ht="22.5">
      <c r="A36" s="68"/>
      <c r="B36" s="93" t="s">
        <v>149</v>
      </c>
      <c r="C36" s="25"/>
      <c r="D36" s="85">
        <f>'BS1'!O24</f>
        <v>-57</v>
      </c>
      <c r="E36" s="85"/>
      <c r="F36" s="85">
        <v>-157</v>
      </c>
      <c r="G36" s="86"/>
      <c r="H36" s="86"/>
      <c r="I36" s="86"/>
    </row>
    <row r="37" spans="1:9" ht="22.5">
      <c r="A37" s="25"/>
      <c r="B37" s="93"/>
      <c r="C37" s="25"/>
      <c r="D37" s="85"/>
      <c r="E37" s="85"/>
      <c r="F37" s="85"/>
      <c r="G37" s="86"/>
      <c r="H37" s="86"/>
      <c r="I37" s="86"/>
    </row>
    <row r="38" spans="1:9" s="77" customFormat="1" ht="27.75" customHeight="1">
      <c r="A38" s="74" t="s">
        <v>92</v>
      </c>
      <c r="B38" s="74"/>
      <c r="C38" s="74"/>
      <c r="D38" s="92">
        <f>SUM(D33:D37)</f>
        <v>75349</v>
      </c>
      <c r="E38" s="90"/>
      <c r="F38" s="92">
        <f>SUM(F33:F37)</f>
        <v>9000</v>
      </c>
      <c r="G38" s="91"/>
      <c r="H38" s="91"/>
      <c r="I38" s="91"/>
    </row>
    <row r="39" spans="1:9" ht="22.5">
      <c r="A39" s="25"/>
      <c r="B39" s="25"/>
      <c r="C39" s="25"/>
      <c r="D39" s="95"/>
      <c r="E39" s="88"/>
      <c r="F39" s="95"/>
      <c r="G39" s="86"/>
      <c r="H39" s="86"/>
      <c r="I39" s="86"/>
    </row>
    <row r="40" spans="1:9" ht="22.5">
      <c r="A40" s="68" t="s">
        <v>94</v>
      </c>
      <c r="B40" s="25"/>
      <c r="C40" s="25"/>
      <c r="D40" s="88">
        <f>+D22+D29+D38</f>
        <v>46676</v>
      </c>
      <c r="E40" s="88"/>
      <c r="F40" s="88">
        <f>+F22+F29+F38</f>
        <v>11837</v>
      </c>
      <c r="G40" s="86"/>
      <c r="H40" s="86"/>
      <c r="I40" s="86"/>
    </row>
    <row r="41" spans="1:9" ht="22.5">
      <c r="A41" s="25"/>
      <c r="B41" s="25"/>
      <c r="C41" s="25"/>
      <c r="D41" s="85"/>
      <c r="E41" s="85"/>
      <c r="F41" s="85"/>
      <c r="G41" s="86"/>
      <c r="H41" s="86"/>
      <c r="I41" s="86"/>
    </row>
    <row r="42" spans="1:9" ht="22.5">
      <c r="A42" s="68" t="s">
        <v>39</v>
      </c>
      <c r="B42" s="25"/>
      <c r="C42" s="25"/>
      <c r="D42" s="85">
        <v>11102</v>
      </c>
      <c r="E42" s="85"/>
      <c r="F42" s="85">
        <v>4852</v>
      </c>
      <c r="G42" s="86"/>
      <c r="H42" s="86"/>
      <c r="I42" s="86"/>
    </row>
    <row r="43" spans="1:9" ht="22.5">
      <c r="A43" s="25"/>
      <c r="B43" s="25"/>
      <c r="C43" s="25"/>
      <c r="D43" s="87"/>
      <c r="E43" s="88"/>
      <c r="F43" s="87"/>
      <c r="G43" s="86"/>
      <c r="H43" s="86"/>
      <c r="I43" s="86"/>
    </row>
    <row r="44" spans="1:9" ht="28.5" customHeight="1" thickBot="1">
      <c r="A44" s="96" t="s">
        <v>70</v>
      </c>
      <c r="B44" s="25"/>
      <c r="C44" s="25"/>
      <c r="D44" s="97">
        <f>SUM(D40:D43)</f>
        <v>57778</v>
      </c>
      <c r="E44" s="90"/>
      <c r="F44" s="97">
        <f>SUM(F40:F43)</f>
        <v>16689</v>
      </c>
      <c r="G44" s="86"/>
      <c r="H44" s="172"/>
      <c r="I44" s="86"/>
    </row>
    <row r="45" spans="1:9" ht="28.5" customHeight="1" thickTop="1">
      <c r="A45" s="96"/>
      <c r="B45" s="25"/>
      <c r="C45" s="25"/>
      <c r="D45" s="90"/>
      <c r="E45" s="90"/>
      <c r="F45" s="63"/>
      <c r="G45" s="86"/>
      <c r="H45" s="86"/>
      <c r="I45" s="86"/>
    </row>
    <row r="46" spans="1:9" ht="28.5" customHeight="1" hidden="1">
      <c r="A46" s="25" t="s">
        <v>60</v>
      </c>
      <c r="B46" s="25"/>
      <c r="D46" s="90"/>
      <c r="E46" s="90"/>
      <c r="F46" s="63"/>
      <c r="G46" s="86"/>
      <c r="H46" s="86"/>
      <c r="I46" s="86"/>
    </row>
    <row r="47" spans="2:9" ht="22.5" hidden="1">
      <c r="B47" s="25"/>
      <c r="C47" s="25" t="s">
        <v>59</v>
      </c>
      <c r="D47" s="85">
        <v>0</v>
      </c>
      <c r="E47" s="85"/>
      <c r="F47" s="85">
        <v>0</v>
      </c>
      <c r="G47" s="86"/>
      <c r="H47" s="86"/>
      <c r="I47" s="86"/>
    </row>
    <row r="48" spans="2:9" ht="22.5" hidden="1">
      <c r="B48" s="25"/>
      <c r="C48" s="25" t="s">
        <v>61</v>
      </c>
      <c r="D48" s="85">
        <v>0</v>
      </c>
      <c r="E48" s="85"/>
      <c r="F48" s="85">
        <v>0</v>
      </c>
      <c r="G48" s="86"/>
      <c r="H48" s="86"/>
      <c r="I48" s="86"/>
    </row>
    <row r="49" spans="2:9" ht="23.25" hidden="1" thickBot="1">
      <c r="B49" s="25"/>
      <c r="C49" s="25"/>
      <c r="D49" s="97">
        <f>SUM(D46:D48)</f>
        <v>0</v>
      </c>
      <c r="E49" s="25"/>
      <c r="F49" s="97">
        <f>SUM(F46:F48)</f>
        <v>0</v>
      </c>
      <c r="G49" s="86"/>
      <c r="H49" s="86"/>
      <c r="I49" s="86"/>
    </row>
    <row r="50" spans="1:9" ht="21" hidden="1" thickTop="1">
      <c r="A50" s="25"/>
      <c r="B50" s="25"/>
      <c r="C50" s="25"/>
      <c r="G50" s="86"/>
      <c r="H50" s="86"/>
      <c r="I50" s="86"/>
    </row>
    <row r="51" spans="1:9" ht="20.25">
      <c r="A51" s="25"/>
      <c r="B51" s="25"/>
      <c r="C51" s="25"/>
      <c r="D51" s="186"/>
      <c r="G51" s="86"/>
      <c r="H51" s="86"/>
      <c r="I51" s="86"/>
    </row>
    <row r="52" spans="1:9" ht="20.25">
      <c r="A52" s="25"/>
      <c r="B52" s="25"/>
      <c r="C52" s="25"/>
      <c r="D52" s="25"/>
      <c r="E52" s="25"/>
      <c r="F52" s="63"/>
      <c r="G52" s="86"/>
      <c r="H52" s="86"/>
      <c r="I52" s="86"/>
    </row>
    <row r="53" spans="1:9" ht="20.25">
      <c r="A53" s="21" t="s">
        <v>48</v>
      </c>
      <c r="B53" s="25"/>
      <c r="C53" s="25"/>
      <c r="D53" s="25"/>
      <c r="E53" s="25"/>
      <c r="F53" s="63"/>
      <c r="G53" s="86"/>
      <c r="H53" s="86"/>
      <c r="I53" s="86"/>
    </row>
    <row r="54" spans="1:9" ht="20.25">
      <c r="A54" s="25" t="s">
        <v>140</v>
      </c>
      <c r="B54" s="25"/>
      <c r="C54" s="25"/>
      <c r="D54" s="25"/>
      <c r="E54" s="25"/>
      <c r="F54" s="63"/>
      <c r="G54" s="86"/>
      <c r="H54" s="86"/>
      <c r="I54" s="86"/>
    </row>
    <row r="55" spans="1:9" ht="20.25">
      <c r="A55" s="25" t="s">
        <v>113</v>
      </c>
      <c r="B55" s="25"/>
      <c r="C55" s="25"/>
      <c r="D55" s="25"/>
      <c r="E55" s="25"/>
      <c r="F55" s="63"/>
      <c r="G55" s="86"/>
      <c r="H55" s="86"/>
      <c r="I55" s="86"/>
    </row>
    <row r="56" spans="1:9" ht="20.25">
      <c r="A56" s="25"/>
      <c r="B56" s="25"/>
      <c r="C56" s="25"/>
      <c r="D56" s="25"/>
      <c r="E56" s="25"/>
      <c r="F56" s="63"/>
      <c r="G56" s="86"/>
      <c r="H56" s="86"/>
      <c r="I56" s="86"/>
    </row>
    <row r="57" spans="1:9" ht="20.25">
      <c r="A57" s="25"/>
      <c r="B57" s="25"/>
      <c r="C57" s="25"/>
      <c r="D57" s="25"/>
      <c r="E57" s="25"/>
      <c r="F57" s="63"/>
      <c r="G57" s="86"/>
      <c r="H57" s="86"/>
      <c r="I57" s="86"/>
    </row>
    <row r="58" spans="1:9" ht="20.25">
      <c r="A58" s="25"/>
      <c r="B58" s="25"/>
      <c r="C58" s="25"/>
      <c r="D58" s="25"/>
      <c r="E58" s="25"/>
      <c r="F58" s="63"/>
      <c r="G58" s="86"/>
      <c r="H58" s="86"/>
      <c r="I58" s="86"/>
    </row>
    <row r="59" spans="1:9" ht="20.25">
      <c r="A59" s="25"/>
      <c r="B59" s="25"/>
      <c r="C59" s="25"/>
      <c r="D59" s="25"/>
      <c r="E59" s="25"/>
      <c r="F59" s="63"/>
      <c r="G59" s="86"/>
      <c r="H59" s="86"/>
      <c r="I59" s="86"/>
    </row>
    <row r="60" spans="1:9" ht="20.25">
      <c r="A60" s="25"/>
      <c r="B60" s="25"/>
      <c r="C60" s="25"/>
      <c r="D60" s="25"/>
      <c r="E60" s="25"/>
      <c r="F60" s="63"/>
      <c r="G60" s="86"/>
      <c r="H60" s="86"/>
      <c r="I60" s="86"/>
    </row>
    <row r="61" spans="1:9" ht="20.25">
      <c r="A61" s="25"/>
      <c r="B61" s="25"/>
      <c r="C61" s="25"/>
      <c r="D61" s="25"/>
      <c r="E61" s="25"/>
      <c r="F61" s="63"/>
      <c r="G61" s="86"/>
      <c r="H61" s="86"/>
      <c r="I61" s="86"/>
    </row>
    <row r="62" spans="1:9" ht="20.25">
      <c r="A62" s="25"/>
      <c r="B62" s="25"/>
      <c r="C62" s="25"/>
      <c r="D62" s="25"/>
      <c r="E62" s="25"/>
      <c r="F62" s="63"/>
      <c r="G62" s="86"/>
      <c r="H62" s="86"/>
      <c r="I62" s="86"/>
    </row>
    <row r="63" spans="1:9" ht="20.25">
      <c r="A63" s="25"/>
      <c r="B63" s="25"/>
      <c r="C63" s="25"/>
      <c r="D63" s="25"/>
      <c r="E63" s="25"/>
      <c r="F63" s="63"/>
      <c r="G63" s="86"/>
      <c r="H63" s="86"/>
      <c r="I63" s="86"/>
    </row>
    <row r="64" spans="1:9" ht="20.25">
      <c r="A64" s="25"/>
      <c r="B64" s="25"/>
      <c r="C64" s="25"/>
      <c r="D64" s="25"/>
      <c r="E64" s="25"/>
      <c r="F64" s="63"/>
      <c r="G64" s="86"/>
      <c r="H64" s="86"/>
      <c r="I64" s="86"/>
    </row>
    <row r="65" spans="1:9" ht="20.25">
      <c r="A65" s="25"/>
      <c r="B65" s="25"/>
      <c r="C65" s="25"/>
      <c r="D65" s="25"/>
      <c r="E65" s="25"/>
      <c r="F65" s="63"/>
      <c r="G65" s="86"/>
      <c r="H65" s="86"/>
      <c r="I65" s="86"/>
    </row>
    <row r="66" spans="1:9" ht="20.25">
      <c r="A66" s="25"/>
      <c r="B66" s="25"/>
      <c r="C66" s="25"/>
      <c r="D66" s="25"/>
      <c r="E66" s="25"/>
      <c r="F66" s="63"/>
      <c r="G66" s="86"/>
      <c r="H66" s="86"/>
      <c r="I66" s="86"/>
    </row>
    <row r="67" spans="1:9" ht="20.25">
      <c r="A67" s="25"/>
      <c r="B67" s="25"/>
      <c r="C67" s="25"/>
      <c r="D67" s="25"/>
      <c r="E67" s="25"/>
      <c r="F67" s="63"/>
      <c r="G67" s="86"/>
      <c r="H67" s="86"/>
      <c r="I67" s="86"/>
    </row>
    <row r="68" spans="1:9" ht="18.75">
      <c r="A68" s="63"/>
      <c r="B68" s="63"/>
      <c r="C68" s="63"/>
      <c r="D68" s="63"/>
      <c r="E68" s="63"/>
      <c r="F68" s="63"/>
      <c r="G68" s="86"/>
      <c r="H68" s="86"/>
      <c r="I68" s="86"/>
    </row>
    <row r="69" spans="1:9" ht="18.75">
      <c r="A69" s="63"/>
      <c r="B69" s="63"/>
      <c r="C69" s="63"/>
      <c r="D69" s="63"/>
      <c r="E69" s="63"/>
      <c r="F69" s="63"/>
      <c r="G69" s="86"/>
      <c r="H69" s="86"/>
      <c r="I69" s="86"/>
    </row>
    <row r="70" spans="1:9" ht="15.75">
      <c r="A70" s="86"/>
      <c r="B70" s="86"/>
      <c r="C70" s="86"/>
      <c r="D70" s="86"/>
      <c r="E70" s="86"/>
      <c r="F70" s="86"/>
      <c r="G70" s="86"/>
      <c r="H70" s="86"/>
      <c r="I70" s="86"/>
    </row>
    <row r="71" spans="1:9" ht="15.75">
      <c r="A71" s="86"/>
      <c r="B71" s="86"/>
      <c r="C71" s="86"/>
      <c r="D71" s="86"/>
      <c r="E71" s="86"/>
      <c r="F71" s="86"/>
      <c r="G71" s="86"/>
      <c r="H71" s="86"/>
      <c r="I71" s="86"/>
    </row>
    <row r="72" spans="1:9" ht="15.75">
      <c r="A72" s="86"/>
      <c r="B72" s="86"/>
      <c r="C72" s="86"/>
      <c r="D72" s="86"/>
      <c r="E72" s="86"/>
      <c r="F72" s="86"/>
      <c r="G72" s="86"/>
      <c r="H72" s="86"/>
      <c r="I72" s="86"/>
    </row>
    <row r="73" spans="1:9" ht="15.75">
      <c r="A73" s="86"/>
      <c r="B73" s="86"/>
      <c r="C73" s="86"/>
      <c r="D73" s="86"/>
      <c r="E73" s="86"/>
      <c r="F73" s="86"/>
      <c r="G73" s="86"/>
      <c r="H73" s="86"/>
      <c r="I73" s="86"/>
    </row>
    <row r="74" spans="1:9" ht="15.75">
      <c r="A74" s="86"/>
      <c r="B74" s="86"/>
      <c r="C74" s="86"/>
      <c r="D74" s="86"/>
      <c r="E74" s="86"/>
      <c r="F74" s="86"/>
      <c r="G74" s="86"/>
      <c r="H74" s="86"/>
      <c r="I74" s="86"/>
    </row>
    <row r="75" spans="1:9" ht="15.75">
      <c r="A75" s="86"/>
      <c r="B75" s="86"/>
      <c r="C75" s="86"/>
      <c r="D75" s="86"/>
      <c r="E75" s="86"/>
      <c r="F75" s="86"/>
      <c r="G75" s="86"/>
      <c r="H75" s="86"/>
      <c r="I75" s="86"/>
    </row>
  </sheetData>
  <printOptions/>
  <pageMargins left="0.75" right="0.75" top="1" bottom="1" header="0.5" footer="0.5"/>
  <pageSetup horizontalDpi="600" verticalDpi="600" orientation="portrait" paperSize="9" scale="63" r:id="rId1"/>
  <colBreaks count="1" manualBreakCount="1">
    <brk id="7" max="55" man="1"/>
  </colBreaks>
</worksheet>
</file>

<file path=xl/worksheets/sheet7.xml><?xml version="1.0" encoding="utf-8"?>
<worksheet xmlns="http://schemas.openxmlformats.org/spreadsheetml/2006/main" xmlns:r="http://schemas.openxmlformats.org/officeDocument/2006/relationships">
  <dimension ref="A1:N42"/>
  <sheetViews>
    <sheetView zoomScale="60" zoomScaleNormal="60" workbookViewId="0" topLeftCell="A1">
      <selection activeCell="E13" sqref="E13"/>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26" t="s">
        <v>23</v>
      </c>
      <c r="B1" s="41"/>
      <c r="C1" s="41"/>
      <c r="D1" s="41"/>
      <c r="E1" s="41"/>
      <c r="F1" s="41"/>
      <c r="G1" s="41"/>
      <c r="H1" s="98"/>
      <c r="I1" s="41"/>
      <c r="J1" s="41"/>
    </row>
    <row r="2" spans="1:10" ht="24" customHeight="1">
      <c r="A2" s="190" t="s">
        <v>153</v>
      </c>
      <c r="B2" s="127"/>
      <c r="C2" s="127"/>
      <c r="D2" s="127"/>
      <c r="E2" s="127"/>
      <c r="F2" s="127"/>
      <c r="G2" s="127"/>
      <c r="H2" s="127"/>
      <c r="I2" s="127"/>
      <c r="J2" s="127"/>
    </row>
    <row r="3" spans="1:10" ht="21.75" customHeight="1">
      <c r="A3" s="48" t="s">
        <v>24</v>
      </c>
      <c r="B3" s="127"/>
      <c r="C3" s="127"/>
      <c r="D3" s="127"/>
      <c r="E3" s="127"/>
      <c r="F3" s="127"/>
      <c r="G3" s="127"/>
      <c r="H3" s="127"/>
      <c r="I3" s="127"/>
      <c r="J3" s="127"/>
    </row>
    <row r="4" spans="1:10" ht="21.75" customHeight="1">
      <c r="A4" s="41"/>
      <c r="B4" s="41"/>
      <c r="C4" s="41"/>
      <c r="D4" s="41"/>
      <c r="E4" s="41"/>
      <c r="F4" s="193" t="s">
        <v>18</v>
      </c>
      <c r="G4" s="194"/>
      <c r="H4" s="98"/>
      <c r="I4" s="193" t="s">
        <v>19</v>
      </c>
      <c r="J4" s="194"/>
    </row>
    <row r="5" spans="1:10" ht="19.5" customHeight="1">
      <c r="A5" s="41"/>
      <c r="B5" s="41"/>
      <c r="C5" s="41"/>
      <c r="D5" s="41"/>
      <c r="E5" s="41"/>
      <c r="F5" s="99" t="s">
        <v>11</v>
      </c>
      <c r="G5" s="99" t="s">
        <v>15</v>
      </c>
      <c r="H5" s="100"/>
      <c r="I5" s="99" t="s">
        <v>11</v>
      </c>
      <c r="J5" s="99" t="s">
        <v>15</v>
      </c>
    </row>
    <row r="6" spans="1:10" ht="20.25" customHeight="1">
      <c r="A6" s="41"/>
      <c r="B6" s="41"/>
      <c r="C6" s="41"/>
      <c r="D6" s="41"/>
      <c r="E6" s="41"/>
      <c r="F6" s="101" t="s">
        <v>1</v>
      </c>
      <c r="G6" s="101" t="s">
        <v>17</v>
      </c>
      <c r="H6" s="100"/>
      <c r="I6" s="101" t="s">
        <v>20</v>
      </c>
      <c r="J6" s="101" t="s">
        <v>17</v>
      </c>
    </row>
    <row r="7" spans="1:10" ht="20.25" customHeight="1">
      <c r="A7" s="41"/>
      <c r="B7" s="41"/>
      <c r="C7" s="41"/>
      <c r="D7" s="41"/>
      <c r="E7" s="41"/>
      <c r="F7" s="101" t="s">
        <v>21</v>
      </c>
      <c r="G7" s="101" t="s">
        <v>22</v>
      </c>
      <c r="H7" s="100"/>
      <c r="I7" s="101" t="s">
        <v>50</v>
      </c>
      <c r="J7" s="101" t="s">
        <v>51</v>
      </c>
    </row>
    <row r="8" spans="1:10" ht="21.75" customHeight="1">
      <c r="A8" s="41"/>
      <c r="B8" s="41"/>
      <c r="C8" s="41"/>
      <c r="D8" s="41"/>
      <c r="E8" s="41"/>
      <c r="F8" s="102" t="s">
        <v>133</v>
      </c>
      <c r="G8" s="102" t="s">
        <v>138</v>
      </c>
      <c r="H8" s="103"/>
      <c r="I8" s="102" t="str">
        <f>F8</f>
        <v>31/03/2008</v>
      </c>
      <c r="J8" s="102" t="str">
        <f>G8</f>
        <v>31/03/2007</v>
      </c>
    </row>
    <row r="9" spans="1:10" ht="23.25" customHeight="1">
      <c r="A9" s="41"/>
      <c r="B9" s="41"/>
      <c r="C9" s="41"/>
      <c r="D9" s="41"/>
      <c r="E9" s="41"/>
      <c r="F9" s="104" t="s">
        <v>2</v>
      </c>
      <c r="G9" s="104" t="s">
        <v>2</v>
      </c>
      <c r="H9" s="100"/>
      <c r="I9" s="104" t="s">
        <v>2</v>
      </c>
      <c r="J9" s="104" t="s">
        <v>2</v>
      </c>
    </row>
    <row r="10" spans="1:10" ht="15" customHeight="1">
      <c r="A10" s="41"/>
      <c r="B10" s="41"/>
      <c r="C10" s="41"/>
      <c r="D10" s="41"/>
      <c r="E10" s="41"/>
      <c r="F10" s="41"/>
      <c r="G10" s="105"/>
      <c r="H10" s="103"/>
      <c r="I10" s="105"/>
      <c r="J10" s="105"/>
    </row>
    <row r="11" spans="1:10" ht="38.25" customHeight="1">
      <c r="A11" s="41"/>
      <c r="B11" s="106" t="s">
        <v>100</v>
      </c>
      <c r="C11" s="41"/>
      <c r="D11" s="41"/>
      <c r="E11" s="41"/>
      <c r="F11" s="41"/>
      <c r="G11" s="105"/>
      <c r="H11" s="103"/>
      <c r="I11" s="105"/>
      <c r="J11" s="105"/>
    </row>
    <row r="12" spans="1:14" s="53" customFormat="1" ht="38.25" customHeight="1">
      <c r="A12" s="107"/>
      <c r="B12" s="108" t="s">
        <v>26</v>
      </c>
      <c r="C12" s="108"/>
      <c r="D12" s="109"/>
      <c r="E12" s="109"/>
      <c r="F12" s="110">
        <v>7344</v>
      </c>
      <c r="G12" s="110">
        <v>6482</v>
      </c>
      <c r="H12" s="110"/>
      <c r="I12" s="110">
        <v>7344</v>
      </c>
      <c r="J12" s="110">
        <v>6482</v>
      </c>
      <c r="L12"/>
      <c r="N12" s="170"/>
    </row>
    <row r="13" spans="1:14" ht="38.25" customHeight="1">
      <c r="A13" s="111"/>
      <c r="B13" s="112" t="s">
        <v>101</v>
      </c>
      <c r="C13" s="113"/>
      <c r="D13" s="114"/>
      <c r="E13" s="114"/>
      <c r="F13" s="115">
        <v>-1650</v>
      </c>
      <c r="G13" s="115">
        <v>-2201</v>
      </c>
      <c r="H13" s="116"/>
      <c r="I13" s="115">
        <v>-1650</v>
      </c>
      <c r="J13" s="115">
        <v>-2201</v>
      </c>
      <c r="L13"/>
      <c r="N13" s="170"/>
    </row>
    <row r="14" spans="1:12" ht="38.25" customHeight="1">
      <c r="A14" s="117"/>
      <c r="B14" s="118" t="s">
        <v>102</v>
      </c>
      <c r="C14" s="119"/>
      <c r="D14" s="120"/>
      <c r="E14" s="120"/>
      <c r="F14" s="110">
        <f>SUM(F12:F13)</f>
        <v>5694</v>
      </c>
      <c r="G14" s="110">
        <v>4281</v>
      </c>
      <c r="H14" s="116"/>
      <c r="I14" s="110">
        <f>SUM(I12:I13)</f>
        <v>5694</v>
      </c>
      <c r="J14" s="110">
        <v>4281</v>
      </c>
      <c r="K14" s="54"/>
      <c r="L14"/>
    </row>
    <row r="15" spans="1:14" ht="38.25" customHeight="1">
      <c r="A15" s="111"/>
      <c r="B15" s="113" t="s">
        <v>27</v>
      </c>
      <c r="C15" s="113"/>
      <c r="D15" s="114"/>
      <c r="E15" s="114"/>
      <c r="F15" s="116">
        <v>731</v>
      </c>
      <c r="G15" s="116">
        <v>161</v>
      </c>
      <c r="H15" s="116"/>
      <c r="I15" s="116">
        <v>731</v>
      </c>
      <c r="J15" s="116">
        <v>161</v>
      </c>
      <c r="L15"/>
      <c r="N15" s="170"/>
    </row>
    <row r="16" spans="1:14" ht="38.25" customHeight="1">
      <c r="A16" s="111"/>
      <c r="B16" s="113" t="s">
        <v>103</v>
      </c>
      <c r="C16" s="113"/>
      <c r="D16" s="114"/>
      <c r="E16" s="114"/>
      <c r="F16" s="121">
        <f>I16</f>
        <v>-10163</v>
      </c>
      <c r="G16" s="121">
        <v>-6409</v>
      </c>
      <c r="H16" s="121">
        <f>H14+H15-2651</f>
        <v>-2651</v>
      </c>
      <c r="I16" s="121">
        <f>-84-607-9472</f>
        <v>-10163</v>
      </c>
      <c r="J16" s="116">
        <v>-6409</v>
      </c>
      <c r="L16"/>
      <c r="N16" s="170"/>
    </row>
    <row r="17" spans="1:14" ht="38.25" customHeight="1">
      <c r="A17" s="111"/>
      <c r="B17" s="113" t="s">
        <v>25</v>
      </c>
      <c r="C17" s="113"/>
      <c r="D17" s="114"/>
      <c r="E17" s="114"/>
      <c r="F17" s="121">
        <f>I17</f>
        <v>-11296</v>
      </c>
      <c r="G17" s="121">
        <v>-8031</v>
      </c>
      <c r="H17" s="116"/>
      <c r="I17" s="121">
        <v>-11296</v>
      </c>
      <c r="J17" s="116">
        <v>-8031</v>
      </c>
      <c r="L17"/>
      <c r="N17" s="170"/>
    </row>
    <row r="18" spans="1:12" ht="38.25" customHeight="1">
      <c r="A18" s="111"/>
      <c r="B18" s="112" t="s">
        <v>104</v>
      </c>
      <c r="C18" s="113"/>
      <c r="D18" s="114"/>
      <c r="E18" s="114"/>
      <c r="F18" s="122">
        <v>0</v>
      </c>
      <c r="G18" s="122">
        <v>0</v>
      </c>
      <c r="H18" s="116"/>
      <c r="I18" s="122">
        <v>0</v>
      </c>
      <c r="J18" s="122">
        <v>0</v>
      </c>
      <c r="L18"/>
    </row>
    <row r="19" spans="1:12" ht="38.25" customHeight="1">
      <c r="A19" s="111"/>
      <c r="B19" s="123" t="s">
        <v>155</v>
      </c>
      <c r="C19" s="113"/>
      <c r="D19" s="114"/>
      <c r="E19" s="114"/>
      <c r="F19" s="121">
        <f>SUM(F14:F18)</f>
        <v>-15034</v>
      </c>
      <c r="G19" s="121">
        <v>-9998</v>
      </c>
      <c r="H19" s="121">
        <f>SUM(H14:H18)</f>
        <v>-2651</v>
      </c>
      <c r="I19" s="121">
        <f>SUM(I14:I18)</f>
        <v>-15034</v>
      </c>
      <c r="J19" s="121">
        <v>-9998</v>
      </c>
      <c r="L19"/>
    </row>
    <row r="20" spans="1:14" ht="38.25" customHeight="1">
      <c r="A20" s="111"/>
      <c r="B20" s="113" t="s">
        <v>28</v>
      </c>
      <c r="C20" s="113"/>
      <c r="D20" s="114"/>
      <c r="E20" s="114"/>
      <c r="F20" s="122">
        <v>-2</v>
      </c>
      <c r="G20" s="122">
        <v>9</v>
      </c>
      <c r="H20" s="116"/>
      <c r="I20" s="122">
        <v>-2</v>
      </c>
      <c r="J20" s="122">
        <v>9</v>
      </c>
      <c r="L20"/>
      <c r="N20" s="170"/>
    </row>
    <row r="21" spans="1:10" ht="38.25" customHeight="1">
      <c r="A21" s="111"/>
      <c r="B21" s="123" t="s">
        <v>105</v>
      </c>
      <c r="C21" s="113"/>
      <c r="D21" s="114"/>
      <c r="E21" s="114"/>
      <c r="F21" s="121">
        <f>SUM(F19:F20)</f>
        <v>-15036</v>
      </c>
      <c r="G21" s="121">
        <v>-9989</v>
      </c>
      <c r="H21" s="121"/>
      <c r="I21" s="121">
        <f>SUM(I19:I20)</f>
        <v>-15036</v>
      </c>
      <c r="J21" s="121">
        <v>-9989</v>
      </c>
    </row>
    <row r="22" spans="1:10" ht="38.25" customHeight="1">
      <c r="A22" s="111"/>
      <c r="B22" s="112" t="s">
        <v>106</v>
      </c>
      <c r="C22" s="113"/>
      <c r="D22" s="114"/>
      <c r="E22" s="114"/>
      <c r="F22" s="122">
        <v>0</v>
      </c>
      <c r="G22" s="122">
        <v>0</v>
      </c>
      <c r="H22" s="116"/>
      <c r="I22" s="122">
        <v>0</v>
      </c>
      <c r="J22" s="122">
        <v>0</v>
      </c>
    </row>
    <row r="23" spans="1:10" ht="38.25" customHeight="1">
      <c r="A23" s="111"/>
      <c r="B23" s="123" t="s">
        <v>107</v>
      </c>
      <c r="C23" s="113"/>
      <c r="D23" s="114"/>
      <c r="E23" s="114"/>
      <c r="F23" s="121">
        <f>SUM(F21:F22)</f>
        <v>-15036</v>
      </c>
      <c r="G23" s="121">
        <v>-9989</v>
      </c>
      <c r="H23" s="121"/>
      <c r="I23" s="121">
        <f>SUM(I21:I22)</f>
        <v>-15036</v>
      </c>
      <c r="J23" s="121">
        <v>-9989</v>
      </c>
    </row>
    <row r="24" spans="1:10" ht="38.25" customHeight="1">
      <c r="A24" s="111"/>
      <c r="B24" s="123"/>
      <c r="C24" s="113"/>
      <c r="D24" s="114"/>
      <c r="E24" s="114"/>
      <c r="F24" s="121"/>
      <c r="G24" s="121"/>
      <c r="H24" s="121"/>
      <c r="I24" s="121"/>
      <c r="J24" s="121"/>
    </row>
    <row r="25" spans="1:10" ht="38.25" customHeight="1">
      <c r="A25" s="111"/>
      <c r="B25" s="113" t="s">
        <v>108</v>
      </c>
      <c r="C25" s="41"/>
      <c r="D25" s="114"/>
      <c r="E25" s="114"/>
      <c r="F25" s="121"/>
      <c r="G25" s="121"/>
      <c r="H25" s="116"/>
      <c r="I25" s="121"/>
      <c r="J25" s="116"/>
    </row>
    <row r="26" spans="1:10" ht="38.25" customHeight="1">
      <c r="A26" s="111"/>
      <c r="B26" s="124" t="s">
        <v>109</v>
      </c>
      <c r="C26" s="41"/>
      <c r="D26" s="114"/>
      <c r="E26" s="114"/>
      <c r="F26" s="116">
        <f>F23-F27</f>
        <v>-15037</v>
      </c>
      <c r="G26" s="116">
        <v>-9989</v>
      </c>
      <c r="H26" s="116"/>
      <c r="I26" s="116">
        <f>I23-I27</f>
        <v>-15037</v>
      </c>
      <c r="J26" s="116">
        <v>-9989</v>
      </c>
    </row>
    <row r="27" spans="1:10" ht="38.25" customHeight="1" thickBot="1">
      <c r="A27" s="111"/>
      <c r="B27" s="124" t="s">
        <v>110</v>
      </c>
      <c r="C27" s="113"/>
      <c r="D27" s="114"/>
      <c r="E27" s="114"/>
      <c r="F27" s="125">
        <v>1</v>
      </c>
      <c r="G27" s="125">
        <v>0</v>
      </c>
      <c r="H27" s="116"/>
      <c r="I27" s="125">
        <v>1</v>
      </c>
      <c r="J27" s="125">
        <v>0</v>
      </c>
    </row>
    <row r="28" spans="1:10" ht="27" thickTop="1">
      <c r="A28" s="111"/>
      <c r="B28" s="112"/>
      <c r="C28" s="113"/>
      <c r="D28" s="114"/>
      <c r="E28" s="114"/>
      <c r="F28" s="116"/>
      <c r="G28" s="116"/>
      <c r="H28" s="116"/>
      <c r="I28" s="116"/>
      <c r="J28" s="116"/>
    </row>
    <row r="29" spans="1:10" ht="26.25">
      <c r="A29" s="111"/>
      <c r="B29" s="113" t="s">
        <v>111</v>
      </c>
      <c r="C29" s="113"/>
      <c r="D29" s="114"/>
      <c r="E29" s="114"/>
      <c r="F29" s="113"/>
      <c r="G29" s="113"/>
      <c r="H29" s="129"/>
      <c r="I29" s="113"/>
      <c r="J29" s="128"/>
    </row>
    <row r="30" spans="1:10" ht="15" customHeight="1">
      <c r="A30" s="111"/>
      <c r="B30" s="111"/>
      <c r="C30" s="113"/>
      <c r="D30" s="114"/>
      <c r="E30" s="114"/>
      <c r="F30" s="113"/>
      <c r="G30" s="113"/>
      <c r="H30" s="129"/>
      <c r="I30" s="113"/>
      <c r="J30" s="128"/>
    </row>
    <row r="31" spans="1:10" s="53" customFormat="1" ht="31.5" customHeight="1" thickBot="1">
      <c r="A31" s="107"/>
      <c r="B31" s="107" t="s">
        <v>12</v>
      </c>
      <c r="C31" s="108" t="s">
        <v>130</v>
      </c>
      <c r="D31" s="109"/>
      <c r="E31" s="109"/>
      <c r="F31" s="130">
        <f>F26*1000/334886726*100</f>
        <v>-4.490174985317274</v>
      </c>
      <c r="G31" s="130">
        <v>-2.982799622819329</v>
      </c>
      <c r="H31" s="131"/>
      <c r="I31" s="130">
        <f>I26*1000/334886726*100</f>
        <v>-4.490174985317274</v>
      </c>
      <c r="J31" s="130">
        <v>-2.982799622819329</v>
      </c>
    </row>
    <row r="32" spans="1:10" ht="26.25">
      <c r="A32" s="111"/>
      <c r="B32" s="111"/>
      <c r="C32" s="113" t="s">
        <v>52</v>
      </c>
      <c r="D32" s="114"/>
      <c r="E32" s="114"/>
      <c r="F32" s="113"/>
      <c r="G32" s="113"/>
      <c r="H32" s="133"/>
      <c r="I32" s="113"/>
      <c r="J32" s="133"/>
    </row>
    <row r="33" spans="1:10" ht="26.25">
      <c r="A33" s="111"/>
      <c r="B33" s="111"/>
      <c r="C33" s="113" t="s">
        <v>142</v>
      </c>
      <c r="D33" s="114"/>
      <c r="E33" s="114"/>
      <c r="F33" s="113"/>
      <c r="G33" s="113"/>
      <c r="H33" s="133"/>
      <c r="I33" s="113"/>
      <c r="J33" s="133"/>
    </row>
    <row r="34" spans="1:10" ht="15" customHeight="1">
      <c r="A34" s="111"/>
      <c r="B34" s="111"/>
      <c r="C34" s="113"/>
      <c r="D34" s="114"/>
      <c r="E34" s="114"/>
      <c r="F34" s="113"/>
      <c r="G34" s="113"/>
      <c r="H34" s="134"/>
      <c r="I34" s="113"/>
      <c r="J34" s="132"/>
    </row>
    <row r="35" spans="1:10" s="53" customFormat="1" ht="30" customHeight="1" thickBot="1">
      <c r="A35" s="107"/>
      <c r="B35" s="107" t="s">
        <v>13</v>
      </c>
      <c r="C35" s="108" t="s">
        <v>56</v>
      </c>
      <c r="D35" s="109"/>
      <c r="E35" s="109"/>
      <c r="F35" s="135">
        <f>F31</f>
        <v>-4.490174985317274</v>
      </c>
      <c r="G35" s="135">
        <v>-2.982799622819329</v>
      </c>
      <c r="H35" s="131"/>
      <c r="I35" s="135">
        <f>I31</f>
        <v>-4.490174985317274</v>
      </c>
      <c r="J35" s="135">
        <v>-2.982799622819329</v>
      </c>
    </row>
    <row r="36" spans="1:10" ht="26.25">
      <c r="A36" s="113"/>
      <c r="B36" s="113"/>
      <c r="C36" s="136" t="s">
        <v>30</v>
      </c>
      <c r="D36" s="114"/>
      <c r="E36" s="114"/>
      <c r="F36" s="137"/>
      <c r="G36" s="137"/>
      <c r="H36" s="138"/>
      <c r="I36" s="137"/>
      <c r="J36" s="137"/>
    </row>
    <row r="37" spans="1:10" ht="26.25">
      <c r="A37" s="113"/>
      <c r="B37" s="113"/>
      <c r="C37" s="136"/>
      <c r="D37" s="114"/>
      <c r="E37" s="114"/>
      <c r="F37" s="114"/>
      <c r="G37" s="114"/>
      <c r="H37" s="114"/>
      <c r="I37" s="114"/>
      <c r="J37" s="114"/>
    </row>
    <row r="38" spans="1:10" ht="26.25">
      <c r="A38" s="113"/>
      <c r="B38" s="113"/>
      <c r="C38" s="113"/>
      <c r="D38" s="41"/>
      <c r="E38" s="41"/>
      <c r="F38" s="41"/>
      <c r="G38" s="41"/>
      <c r="H38" s="41"/>
      <c r="I38" s="41"/>
      <c r="J38" s="41"/>
    </row>
    <row r="39" spans="1:10" ht="18.75">
      <c r="A39" s="41"/>
      <c r="B39" s="41"/>
      <c r="C39" s="41"/>
      <c r="D39" s="41"/>
      <c r="E39" s="41"/>
      <c r="F39" s="41"/>
      <c r="G39" s="41"/>
      <c r="H39" s="41"/>
      <c r="I39" s="41"/>
      <c r="J39" s="41"/>
    </row>
    <row r="40" spans="1:10" ht="44.25" customHeight="1">
      <c r="A40" s="41"/>
      <c r="B40" s="195" t="s">
        <v>139</v>
      </c>
      <c r="C40" s="196"/>
      <c r="D40" s="196"/>
      <c r="E40" s="196"/>
      <c r="F40" s="196"/>
      <c r="G40" s="196"/>
      <c r="H40" s="196"/>
      <c r="I40" s="196"/>
      <c r="J40" s="196"/>
    </row>
    <row r="41" spans="1:10" ht="18.75">
      <c r="A41" s="41"/>
      <c r="B41" s="41"/>
      <c r="C41" s="41"/>
      <c r="D41" s="41"/>
      <c r="E41" s="41"/>
      <c r="F41" s="41"/>
      <c r="G41" s="41"/>
      <c r="H41" s="41"/>
      <c r="I41" s="41"/>
      <c r="J41" s="41"/>
    </row>
    <row r="42" spans="1:10" ht="18.75">
      <c r="A42" s="41"/>
      <c r="B42" s="41"/>
      <c r="C42" s="41"/>
      <c r="D42" s="41"/>
      <c r="E42" s="41"/>
      <c r="F42" s="41"/>
      <c r="G42" s="41"/>
      <c r="H42" s="41"/>
      <c r="I42" s="41"/>
      <c r="J42" s="41"/>
    </row>
  </sheetData>
  <mergeCells count="3">
    <mergeCell ref="F4:G4"/>
    <mergeCell ref="I4:J4"/>
    <mergeCell ref="B40:J40"/>
  </mergeCells>
  <printOptions/>
  <pageMargins left="0.67" right="0.57" top="1" bottom="0.62" header="0.5" footer="0.5"/>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Christine Choi</cp:lastModifiedBy>
  <cp:lastPrinted>2008-05-28T09:02:46Z</cp:lastPrinted>
  <dcterms:created xsi:type="dcterms:W3CDTF">1999-11-03T08:39:49Z</dcterms:created>
  <dcterms:modified xsi:type="dcterms:W3CDTF">2008-05-28T09:04:38Z</dcterms:modified>
  <cp:category/>
  <cp:version/>
  <cp:contentType/>
  <cp:contentStatus/>
</cp:coreProperties>
</file>