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720" windowHeight="6570" firstSheet="1" activeTab="1"/>
  </bookViews>
  <sheets>
    <sheet name="CF" sheetId="1" state="hidden" r:id="rId1"/>
    <sheet name="BS" sheetId="2" r:id="rId2"/>
    <sheet name="Sheet1" sheetId="3" state="hidden" r:id="rId3"/>
    <sheet name="BS1" sheetId="4" r:id="rId4"/>
    <sheet name="Equity" sheetId="5" r:id="rId5"/>
    <sheet name="Cashflow" sheetId="6" r:id="rId6"/>
    <sheet name="PL" sheetId="7" r:id="rId7"/>
  </sheets>
  <definedNames>
    <definedName name="_xlnm.Print_Area" localSheetId="1">'BS'!$A$1:$K$39</definedName>
    <definedName name="_xlnm.Print_Area" localSheetId="3">'BS1'!$A$1:$K$47</definedName>
    <definedName name="_xlnm.Print_Area" localSheetId="0">'CF'!$A$1:$G$34</definedName>
    <definedName name="_xlnm.Print_Area" localSheetId="4">'Equity'!$A$1:$H$50</definedName>
    <definedName name="_xlnm.Print_Area" localSheetId="6">'PL'!$A$1:$J$50</definedName>
  </definedNames>
  <calcPr fullCalcOnLoad="1"/>
</workbook>
</file>

<file path=xl/sharedStrings.xml><?xml version="1.0" encoding="utf-8"?>
<sst xmlns="http://schemas.openxmlformats.org/spreadsheetml/2006/main" count="250" uniqueCount="147">
  <si>
    <t xml:space="preserve">Current Year </t>
  </si>
  <si>
    <t>Quarter</t>
  </si>
  <si>
    <t>RM'000</t>
  </si>
  <si>
    <t>Interest In Associated Companies</t>
  </si>
  <si>
    <t>CURRENT ASSETS</t>
  </si>
  <si>
    <t>Amount Owing By Associated Companies</t>
  </si>
  <si>
    <t>CURRENT LIABILITIES</t>
  </si>
  <si>
    <t>Trade Creditors</t>
  </si>
  <si>
    <t>Provision For Taxation</t>
  </si>
  <si>
    <t>Amount Owing To Directors</t>
  </si>
  <si>
    <t>Share Capital</t>
  </si>
  <si>
    <t>Current Year</t>
  </si>
  <si>
    <t>(a)</t>
  </si>
  <si>
    <t>(b)</t>
  </si>
  <si>
    <t>Stocks &amp; Work In Progress</t>
  </si>
  <si>
    <t>Preceding Year</t>
  </si>
  <si>
    <t>Other Investments</t>
  </si>
  <si>
    <t>Corresponding</t>
  </si>
  <si>
    <t>INDIVIDUAL PERIOD</t>
  </si>
  <si>
    <t>CUMMULATIVE PERIOD</t>
  </si>
  <si>
    <t>Todate</t>
  </si>
  <si>
    <t>Ended</t>
  </si>
  <si>
    <t>Quarter Ended</t>
  </si>
  <si>
    <t>Tanco Holdings Berhad (3326-K)</t>
  </si>
  <si>
    <t>(These figures have not been audited)</t>
  </si>
  <si>
    <t>Finance cost</t>
  </si>
  <si>
    <t>Revenue</t>
  </si>
  <si>
    <t>Other income</t>
  </si>
  <si>
    <t>Income tax</t>
  </si>
  <si>
    <t>(Audited)</t>
  </si>
  <si>
    <t>Based on ordinary shares issued &amp; issueable of 334,886,726</t>
  </si>
  <si>
    <t>(Unaudited)</t>
  </si>
  <si>
    <t>Property, Plant And Equipment</t>
  </si>
  <si>
    <t>NON-CURRENT ASSETS</t>
  </si>
  <si>
    <t>Non-cash items</t>
  </si>
  <si>
    <t>Net change in current assets</t>
  </si>
  <si>
    <t>Net change in current liabilities</t>
  </si>
  <si>
    <t>CASH FLOW FROM INVESTING ACTIVITIES</t>
  </si>
  <si>
    <t>CASH FLOW FROM FINANCING ACTIVITIES</t>
  </si>
  <si>
    <t>CASH &amp; CASH EQUIVALENTS AT BEGINNING OF YEAR</t>
  </si>
  <si>
    <t>Adjustment for :</t>
  </si>
  <si>
    <t>Total</t>
  </si>
  <si>
    <t>Balance at beginning of year</t>
  </si>
  <si>
    <t xml:space="preserve">(The Condensed Consolidated Statements of Changes in Equity should be read in conjunction with the Annual Financial </t>
  </si>
  <si>
    <t>NON-CURRENT LIABILITIES</t>
  </si>
  <si>
    <t>Reserves</t>
  </si>
  <si>
    <t xml:space="preserve"> - Other investments</t>
  </si>
  <si>
    <t xml:space="preserve"> - Bank borrowings</t>
  </si>
  <si>
    <t>Changes in Working Capital</t>
  </si>
  <si>
    <t xml:space="preserve"> - Hire purchase and leasing</t>
  </si>
  <si>
    <t>(The Condensed Consolidated Cash Flow Statements should be read in conjunction with the Annual Financial</t>
  </si>
  <si>
    <t>As At</t>
  </si>
  <si>
    <t xml:space="preserve"> Period Ended</t>
  </si>
  <si>
    <t>Period Ended</t>
  </si>
  <si>
    <t>Based on weighted number of shares in issue of 334,886,726</t>
  </si>
  <si>
    <t>Provisions</t>
  </si>
  <si>
    <t>Short Term Borrowings</t>
  </si>
  <si>
    <t>Sundry Creditors, Deposits And Accruals</t>
  </si>
  <si>
    <t>Basic loss per share (sen)</t>
  </si>
  <si>
    <t>Fully diluted loss per share (sen)</t>
  </si>
  <si>
    <t>Amount Owing To Associated Companies</t>
  </si>
  <si>
    <t>Bank Balances and deposits</t>
  </si>
  <si>
    <t>Bank balances and deposits</t>
  </si>
  <si>
    <t>For the purpose of the cash flow statement, the cash and cash equivalents comprise the following:-</t>
  </si>
  <si>
    <t>Less: Monies placed with trustee</t>
  </si>
  <si>
    <t>Operating Loss Before Working Capital Changes</t>
  </si>
  <si>
    <t xml:space="preserve"> - Increase in directors' accounts</t>
  </si>
  <si>
    <t>31/12/2005</t>
  </si>
  <si>
    <t>31/03/2006</t>
  </si>
  <si>
    <t>31/03/2005</t>
  </si>
  <si>
    <t>Net loss for the period</t>
  </si>
  <si>
    <t>Balance at end of period</t>
  </si>
  <si>
    <t>Condensed Consolidated Cash Flow Statements for the quarter ended 31 March 2005</t>
  </si>
  <si>
    <t>3 Month</t>
  </si>
  <si>
    <t>CASH &amp; CASH EQUIVALENTS AT END OF PERIOD</t>
  </si>
  <si>
    <t>ASSETS</t>
  </si>
  <si>
    <t>TOTAL ASSETS</t>
  </si>
  <si>
    <t>EQUITY AND LIABILITIES</t>
  </si>
  <si>
    <t>EQUITY ATTRIBUTABLE TO EQUITY HOLDERS OF PARENT</t>
  </si>
  <si>
    <t>TOTAL EQUITY</t>
  </si>
  <si>
    <t>Minority Interest</t>
  </si>
  <si>
    <t>Long Term Borrowings</t>
  </si>
  <si>
    <t>Other Long Term Creditor</t>
  </si>
  <si>
    <t>Deferred Taxation</t>
  </si>
  <si>
    <t>TOTAL LIABILITIES</t>
  </si>
  <si>
    <t>TOTAL EQUITY AND LIABILITIES</t>
  </si>
  <si>
    <t xml:space="preserve">Share </t>
  </si>
  <si>
    <t>Capital</t>
  </si>
  <si>
    <t xml:space="preserve">Accumulated </t>
  </si>
  <si>
    <t>Loss</t>
  </si>
  <si>
    <t>Interest</t>
  </si>
  <si>
    <t xml:space="preserve">Minority </t>
  </si>
  <si>
    <t>Attributable To Equity Holders Of The Parent</t>
  </si>
  <si>
    <t>Equity</t>
  </si>
  <si>
    <t>Tax recoverable</t>
  </si>
  <si>
    <t>Net Investing Cash Flow</t>
  </si>
  <si>
    <t>Net Financing Cash Flow</t>
  </si>
  <si>
    <t>Net Operating Cash Flow</t>
  </si>
  <si>
    <t>NET (DECREASE)/INCREASE IN CASH &amp; CASH EQUIVALENTS</t>
  </si>
  <si>
    <t xml:space="preserve"> - Fixed deposits release as security value</t>
  </si>
  <si>
    <t xml:space="preserve">Land held for Property Development  </t>
  </si>
  <si>
    <t>Property Development Costs</t>
  </si>
  <si>
    <t>Trade Receivables</t>
  </si>
  <si>
    <t>Sundry Receivables, Deposits And Prepayments</t>
  </si>
  <si>
    <t>Net Asset Per Share (RM)</t>
  </si>
  <si>
    <t>Continuing Operations</t>
  </si>
  <si>
    <t>Cost of sales</t>
  </si>
  <si>
    <t>Gross profit</t>
  </si>
  <si>
    <t>Administrative and operating expenses</t>
  </si>
  <si>
    <t>Share of profit/ (loss) of associates</t>
  </si>
  <si>
    <t>Profit before tax</t>
  </si>
  <si>
    <t>Loss for the period from continuing operations</t>
  </si>
  <si>
    <t>Discountinued operations</t>
  </si>
  <si>
    <t>Loss for the period</t>
  </si>
  <si>
    <t>Net loss attributable to : -</t>
  </si>
  <si>
    <t>Members of the company</t>
  </si>
  <si>
    <t>Minority interest</t>
  </si>
  <si>
    <t>Loss per share</t>
  </si>
  <si>
    <t xml:space="preserve"> Report for the year ended 31st December 2005 and the accompanying explanatory notes attached to the </t>
  </si>
  <si>
    <t>interim financial statements.)</t>
  </si>
  <si>
    <t>Financed By</t>
  </si>
  <si>
    <t>Shareholders' fund</t>
  </si>
  <si>
    <t>CASH FLOW FROM OPERATING ACTIVITIES</t>
  </si>
  <si>
    <t>30/06/2006</t>
  </si>
  <si>
    <t>Non-cash</t>
  </si>
  <si>
    <t>Inc/(Dec)</t>
  </si>
  <si>
    <t>Net loss</t>
  </si>
  <si>
    <t xml:space="preserve">for the </t>
  </si>
  <si>
    <t>period</t>
  </si>
  <si>
    <t>Net</t>
  </si>
  <si>
    <t>change in</t>
  </si>
  <si>
    <t>Cliability</t>
  </si>
  <si>
    <t xml:space="preserve"> - Property, Plant and Equipment</t>
  </si>
  <si>
    <t>31/12/2006</t>
  </si>
  <si>
    <t>(2006: 334,886,726)</t>
  </si>
  <si>
    <t xml:space="preserve"> Report for the year ended 31st December 2006 and the accompanying explanatory notes attached to the </t>
  </si>
  <si>
    <t>(The condensed consolidated income statements should be read in conjunction with the audited financial statements for the year ended 31 December 2006 and the accompanying explanatory notes attached to the interim financial statements.)</t>
  </si>
  <si>
    <t>Report for the year ended 31st December 2006 and the accompanying explanatory notes attached to the interim financial statements.)</t>
  </si>
  <si>
    <t>(The condensed consolidated balance sheet should be read in conjunction with the audited financial statements for the year ended 31 December 2006 and the accompanying explanatory notes attached to the interim financial statements.)</t>
  </si>
  <si>
    <t>Condensed Consolidated Income Statements for the half year ended 30 June 2007</t>
  </si>
  <si>
    <t>30/06/2007</t>
  </si>
  <si>
    <t>6 Month</t>
  </si>
  <si>
    <t>Condensed Consolidated Statements of Changes in Equity for the half year ended 30 June 2007</t>
  </si>
  <si>
    <t>6 Month Ended 30 June 2007</t>
  </si>
  <si>
    <t>6 Month Ended 30 June 2006</t>
  </si>
  <si>
    <t>Condensed Consolidated Balance Sheet as at 30 June 2007</t>
  </si>
  <si>
    <t>Condensed Consolidated Cash Flow Statements for the half year ended 30 June 2007</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</si>
</sst>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quot;£&quot;\ #,##0;\-&quot;£&quot;\ #,##0"/>
    <numFmt numFmtId="177" formatCode="&quot;£&quot;\ #,##0;[Red]\-&quot;£&quot;\ #,##0"/>
    <numFmt numFmtId="178" formatCode="&quot;£&quot;\ #,##0.00;\-&quot;£&quot;\ #,##0.00"/>
    <numFmt numFmtId="179" formatCode="&quot;£&quot;\ #,##0.00;[Red]\-&quot;£&quot;\ #,##0.00"/>
    <numFmt numFmtId="180" formatCode="_-&quot;£&quot;\ * #,##0_-;\-&quot;£&quot;\ * #,##0_-;_-&quot;£&quot;\ * &quot;-&quot;_-;_-@_-"/>
    <numFmt numFmtId="181" formatCode="_-&quot;£&quot;\ * #,##0.00_-;\-&quot;£&quot;\ * #,##0.00_-;_-&quot;£&quot;\ * &quot;-&quot;??_-;_-@_-"/>
    <numFmt numFmtId="182" formatCode="_-* #,##0.0_-;\-* #,##0.0_-;_-* &quot;-&quot;??_-;_-@_-"/>
    <numFmt numFmtId="183" formatCode="_-* #,##0_-;\-* #,##0_-;_-* &quot;-&quot;??_-;_-@_-"/>
    <numFmt numFmtId="184" formatCode="_-* #,##0.000_-;\-* #,##0.000_-;_-* &quot;-&quot;??_-;_-@_-"/>
    <numFmt numFmtId="185" formatCode="_-* #,##0.0000_-;\-* #,##0.0000_-;_-* &quot;-&quot;??_-;_-@_-"/>
    <numFmt numFmtId="186" formatCode="#,##0.0;[Red]\-#,##0.0"/>
    <numFmt numFmtId="187" formatCode="_(* #,##0_);[Red]_(* \(#,##0\);_(* &quot;-&quot;_);_(@_)"/>
    <numFmt numFmtId="188" formatCode="_(* #,##0.0_);_(* \(#,##0.0\);_(* &quot;-&quot;_);_(@_)"/>
    <numFmt numFmtId="189" formatCode="_(* #,##0.00_);_(* \(#,##0.00\);_(* &quot;-&quot;_);_(@_)"/>
    <numFmt numFmtId="190" formatCode="_(* #,##0.0_);_(* \(#,##0.0\);_(* &quot;-&quot;??_);_(@_)"/>
    <numFmt numFmtId="191" formatCode="_(* #,##0_);_(* \(#,##0\);_(* &quot;-&quot;??_);_(@_)"/>
    <numFmt numFmtId="192" formatCode="_(* #,##0_);[Red]_(* \(#,##0\);_(* &quot;-&quot;??_);_(@_)"/>
    <numFmt numFmtId="193" formatCode="_(* #,##0.0_);_(* \(#,##0.0\);_(* &quot;-&quot;?_);_(@_)"/>
    <numFmt numFmtId="194" formatCode="0_);\(0\)"/>
  </numFmts>
  <fonts count="42">
    <font>
      <sz val="10"/>
      <name val="Arial"/>
      <family val="2"/>
    </font>
    <font>
      <b/>
      <sz val="12"/>
      <name val="Times New Roman"/>
      <family val="1"/>
    </font>
    <font>
      <sz val="12"/>
      <name val="Times New Roman"/>
      <family val="1"/>
    </font>
    <font>
      <b/>
      <u val="single"/>
      <sz val="12"/>
      <name val="Times New Roman"/>
      <family val="1"/>
    </font>
    <font>
      <b/>
      <sz val="14"/>
      <name val="Times New Roman"/>
      <family val="1"/>
    </font>
    <font>
      <sz val="14"/>
      <name val="Times New Roman"/>
      <family val="1"/>
    </font>
    <font>
      <b/>
      <sz val="16"/>
      <name val="Times New Roman"/>
      <family val="1"/>
    </font>
    <font>
      <sz val="16"/>
      <name val="Times New Roman"/>
      <family val="1"/>
    </font>
    <font>
      <b/>
      <sz val="18"/>
      <name val="Times New Roman"/>
      <family val="1"/>
    </font>
    <font>
      <sz val="18"/>
      <name val="Times New Roman"/>
      <family val="1"/>
    </font>
    <font>
      <sz val="15"/>
      <name val="Times New Roman"/>
      <family val="1"/>
    </font>
    <font>
      <b/>
      <u val="single"/>
      <sz val="14"/>
      <name val="Times New Roman"/>
      <family val="1"/>
    </font>
    <font>
      <b/>
      <sz val="22"/>
      <name val="Times New Roman"/>
      <family val="1"/>
    </font>
    <font>
      <b/>
      <sz val="21"/>
      <name val="Times New Roman"/>
      <family val="1"/>
    </font>
    <font>
      <sz val="20"/>
      <name val="Times New Roman"/>
      <family val="1"/>
    </font>
    <font>
      <b/>
      <u val="single"/>
      <sz val="15"/>
      <name val="Times New Roman"/>
      <family val="1"/>
    </font>
    <font>
      <b/>
      <sz val="15"/>
      <name val="Times New Roman"/>
      <family val="1"/>
    </font>
    <font>
      <b/>
      <sz val="20"/>
      <name val="Times New Roman"/>
      <family val="1"/>
    </font>
    <font>
      <sz val="10"/>
      <name val="Times New Roman"/>
      <family val="1"/>
    </font>
    <font>
      <sz val="17"/>
      <name val="Times New Roman"/>
      <family val="1"/>
    </font>
    <font>
      <u val="single"/>
      <sz val="10"/>
      <color indexed="12"/>
      <name val="Arial"/>
      <family val="2"/>
    </font>
    <font>
      <u val="single"/>
      <sz val="10"/>
      <color indexed="36"/>
      <name val="Arial"/>
      <family val="2"/>
    </font>
    <font>
      <sz val="15"/>
      <color indexed="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name val="Times New Roman"/>
      <family val="1"/>
    </font>
    <font>
      <sz val="11"/>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color indexed="63"/>
      </top>
      <bottom style="double"/>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5" borderId="0" applyNumberFormat="0" applyBorder="0" applyAlignment="0" applyProtection="0"/>
    <xf numFmtId="0" fontId="39" fillId="8" borderId="0" applyNumberFormat="0" applyBorder="0" applyAlignment="0" applyProtection="0"/>
    <xf numFmtId="0" fontId="39"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28" fillId="3" borderId="0" applyNumberFormat="0" applyBorder="0" applyAlignment="0" applyProtection="0"/>
    <xf numFmtId="0" fontId="32" fillId="20" borderId="1" applyNumberFormat="0" applyAlignment="0" applyProtection="0"/>
    <xf numFmtId="0" fontId="3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21" fillId="0" borderId="0" applyNumberFormat="0" applyFill="0" applyBorder="0" applyAlignment="0" applyProtection="0"/>
    <xf numFmtId="0" fontId="27" fillId="4"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0" fillId="0" borderId="0" applyNumberFormat="0" applyFill="0" applyBorder="0" applyAlignment="0" applyProtection="0"/>
    <xf numFmtId="0" fontId="30" fillId="7" borderId="1" applyNumberFormat="0" applyAlignment="0" applyProtection="0"/>
    <xf numFmtId="0" fontId="33" fillId="0" borderId="6" applyNumberFormat="0" applyFill="0" applyAlignment="0" applyProtection="0"/>
    <xf numFmtId="0" fontId="29" fillId="22" borderId="0" applyNumberFormat="0" applyBorder="0" applyAlignment="0" applyProtection="0"/>
    <xf numFmtId="0" fontId="0" fillId="23" borderId="7" applyNumberFormat="0" applyFont="0" applyAlignment="0" applyProtection="0"/>
    <xf numFmtId="0" fontId="31"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37" fillId="0" borderId="9" applyNumberFormat="0" applyFill="0" applyAlignment="0" applyProtection="0"/>
    <xf numFmtId="0" fontId="35" fillId="0" borderId="0" applyNumberFormat="0" applyFill="0" applyBorder="0" applyAlignment="0" applyProtection="0"/>
  </cellStyleXfs>
  <cellXfs count="204">
    <xf numFmtId="0" fontId="0" fillId="0" borderId="0" xfId="0" applyAlignment="1">
      <alignment/>
    </xf>
    <xf numFmtId="0" fontId="1" fillId="24" borderId="0" xfId="0" applyFont="1" applyFill="1" applyBorder="1" applyAlignment="1">
      <alignment horizontal="centerContinuous"/>
    </xf>
    <xf numFmtId="0" fontId="2" fillId="24" borderId="0" xfId="0" applyFont="1" applyFill="1" applyBorder="1" applyAlignment="1">
      <alignment/>
    </xf>
    <xf numFmtId="0" fontId="1" fillId="24" borderId="0" xfId="0" applyFont="1" applyFill="1" applyAlignment="1">
      <alignment/>
    </xf>
    <xf numFmtId="0" fontId="2" fillId="24" borderId="0" xfId="0" applyFont="1" applyFill="1" applyAlignment="1">
      <alignment/>
    </xf>
    <xf numFmtId="0" fontId="1" fillId="24" borderId="10" xfId="0" applyFont="1" applyFill="1" applyBorder="1" applyAlignment="1">
      <alignment horizontal="center"/>
    </xf>
    <xf numFmtId="0" fontId="1" fillId="24" borderId="0" xfId="0" applyFont="1" applyFill="1" applyBorder="1" applyAlignment="1">
      <alignment horizontal="center"/>
    </xf>
    <xf numFmtId="0" fontId="1" fillId="24" borderId="11" xfId="0" applyFont="1" applyFill="1" applyBorder="1" applyAlignment="1">
      <alignment horizontal="center"/>
    </xf>
    <xf numFmtId="15" fontId="1" fillId="24" borderId="11" xfId="0" applyNumberFormat="1" applyFont="1" applyFill="1" applyBorder="1" applyAlignment="1" quotePrefix="1">
      <alignment horizontal="center"/>
    </xf>
    <xf numFmtId="15" fontId="1" fillId="24" borderId="0" xfId="0" applyNumberFormat="1" applyFont="1" applyFill="1" applyBorder="1" applyAlignment="1" quotePrefix="1">
      <alignment horizontal="center"/>
    </xf>
    <xf numFmtId="0" fontId="1" fillId="24" borderId="12" xfId="0" applyFont="1" applyFill="1" applyBorder="1" applyAlignment="1">
      <alignment horizontal="center"/>
    </xf>
    <xf numFmtId="0" fontId="2" fillId="24" borderId="0" xfId="0" applyFont="1" applyFill="1" applyBorder="1" applyAlignment="1">
      <alignment/>
    </xf>
    <xf numFmtId="0" fontId="3" fillId="24" borderId="0" xfId="0" applyFont="1" applyFill="1" applyBorder="1" applyAlignment="1">
      <alignment/>
    </xf>
    <xf numFmtId="0" fontId="3" fillId="24" borderId="0" xfId="0" applyFont="1" applyFill="1" applyAlignment="1">
      <alignment/>
    </xf>
    <xf numFmtId="43" fontId="2" fillId="24" borderId="0" xfId="42" applyFont="1" applyFill="1" applyAlignment="1">
      <alignment/>
    </xf>
    <xf numFmtId="15" fontId="1" fillId="24" borderId="11" xfId="0" applyNumberFormat="1" applyFont="1" applyFill="1" applyBorder="1" applyAlignment="1">
      <alignment horizontal="center"/>
    </xf>
    <xf numFmtId="0" fontId="6" fillId="24" borderId="0" xfId="0" applyFont="1" applyFill="1" applyBorder="1" applyAlignment="1">
      <alignment horizontal="left"/>
    </xf>
    <xf numFmtId="0" fontId="5" fillId="24" borderId="0" xfId="0" applyFont="1" applyFill="1" applyBorder="1" applyAlignment="1">
      <alignment horizontal="left"/>
    </xf>
    <xf numFmtId="0" fontId="6" fillId="24" borderId="0" xfId="0" applyFont="1" applyFill="1" applyAlignment="1">
      <alignment horizontal="left"/>
    </xf>
    <xf numFmtId="0" fontId="6" fillId="24" borderId="0" xfId="0" applyFont="1" applyFill="1" applyBorder="1" applyAlignment="1" quotePrefix="1">
      <alignment horizontal="left"/>
    </xf>
    <xf numFmtId="0" fontId="5" fillId="0" borderId="0" xfId="0" applyFont="1" applyFill="1" applyAlignment="1">
      <alignment/>
    </xf>
    <xf numFmtId="0" fontId="7" fillId="0" borderId="0" xfId="0" applyFont="1" applyFill="1" applyAlignment="1">
      <alignment/>
    </xf>
    <xf numFmtId="0" fontId="7" fillId="24" borderId="0" xfId="0" applyFont="1" applyFill="1" applyBorder="1" applyAlignment="1">
      <alignment horizontal="left"/>
    </xf>
    <xf numFmtId="0" fontId="7" fillId="0" borderId="0" xfId="0" applyFont="1" applyAlignment="1">
      <alignment/>
    </xf>
    <xf numFmtId="0" fontId="8" fillId="24" borderId="0" xfId="0" applyFont="1" applyFill="1" applyBorder="1" applyAlignment="1" quotePrefix="1">
      <alignment horizontal="left"/>
    </xf>
    <xf numFmtId="0" fontId="8" fillId="24" borderId="0" xfId="0" applyFont="1" applyFill="1" applyAlignment="1">
      <alignment horizontal="left"/>
    </xf>
    <xf numFmtId="191" fontId="10" fillId="24" borderId="0" xfId="42" applyNumberFormat="1" applyFont="1" applyFill="1" applyAlignment="1">
      <alignment/>
    </xf>
    <xf numFmtId="191" fontId="10" fillId="24" borderId="0" xfId="42" applyNumberFormat="1" applyFont="1" applyFill="1" applyBorder="1" applyAlignment="1">
      <alignment/>
    </xf>
    <xf numFmtId="191" fontId="10" fillId="24" borderId="0" xfId="0" applyNumberFormat="1" applyFont="1" applyFill="1" applyAlignment="1">
      <alignment/>
    </xf>
    <xf numFmtId="191" fontId="10" fillId="24" borderId="10" xfId="42" applyNumberFormat="1" applyFont="1" applyFill="1" applyBorder="1" applyAlignment="1">
      <alignment/>
    </xf>
    <xf numFmtId="191" fontId="10" fillId="24" borderId="11" xfId="42" applyNumberFormat="1" applyFont="1" applyFill="1" applyBorder="1" applyAlignment="1">
      <alignment/>
    </xf>
    <xf numFmtId="191" fontId="10" fillId="24" borderId="12" xfId="42" applyNumberFormat="1" applyFont="1" applyFill="1" applyBorder="1" applyAlignment="1">
      <alignment/>
    </xf>
    <xf numFmtId="191" fontId="10" fillId="24" borderId="13" xfId="0" applyNumberFormat="1" applyFont="1" applyFill="1" applyBorder="1" applyAlignment="1">
      <alignment/>
    </xf>
    <xf numFmtId="171" fontId="10" fillId="24" borderId="0" xfId="0" applyNumberFormat="1" applyFont="1" applyFill="1" applyAlignment="1">
      <alignment/>
    </xf>
    <xf numFmtId="171" fontId="10" fillId="24" borderId="0" xfId="0" applyNumberFormat="1" applyFont="1" applyFill="1" applyBorder="1" applyAlignment="1">
      <alignment/>
    </xf>
    <xf numFmtId="43" fontId="10" fillId="24" borderId="0" xfId="42" applyNumberFormat="1" applyFont="1" applyFill="1" applyBorder="1" applyAlignment="1">
      <alignment/>
    </xf>
    <xf numFmtId="171" fontId="10" fillId="24" borderId="0" xfId="42" applyNumberFormat="1" applyFont="1" applyFill="1" applyBorder="1" applyAlignment="1">
      <alignment/>
    </xf>
    <xf numFmtId="43" fontId="10" fillId="24" borderId="0" xfId="42" applyFont="1" applyFill="1" applyBorder="1" applyAlignment="1">
      <alignment/>
    </xf>
    <xf numFmtId="183" fontId="10" fillId="24" borderId="0" xfId="42" applyNumberFormat="1" applyFont="1" applyFill="1" applyAlignment="1">
      <alignment/>
    </xf>
    <xf numFmtId="0" fontId="5" fillId="24" borderId="0" xfId="0" applyFont="1" applyFill="1" applyAlignment="1">
      <alignment/>
    </xf>
    <xf numFmtId="0" fontId="11" fillId="24" borderId="0" xfId="0" applyFont="1" applyFill="1" applyAlignment="1">
      <alignment/>
    </xf>
    <xf numFmtId="0" fontId="4" fillId="24" borderId="0" xfId="0" applyFont="1" applyFill="1" applyAlignment="1">
      <alignment/>
    </xf>
    <xf numFmtId="0" fontId="11" fillId="24" borderId="0" xfId="0" applyFont="1" applyFill="1" applyBorder="1" applyAlignment="1">
      <alignment/>
    </xf>
    <xf numFmtId="0" fontId="5" fillId="24" borderId="0" xfId="0" applyFont="1" applyFill="1" applyBorder="1" applyAlignment="1">
      <alignment/>
    </xf>
    <xf numFmtId="0" fontId="9" fillId="24" borderId="0" xfId="0" applyFont="1" applyFill="1" applyBorder="1" applyAlignment="1">
      <alignment horizontal="left"/>
    </xf>
    <xf numFmtId="0" fontId="12" fillId="24" borderId="0" xfId="0" applyFont="1" applyFill="1" applyAlignment="1">
      <alignment horizontal="left"/>
    </xf>
    <xf numFmtId="0" fontId="13" fillId="24" borderId="0" xfId="0" applyFont="1" applyFill="1" applyBorder="1" applyAlignment="1" quotePrefix="1">
      <alignment horizontal="left"/>
    </xf>
    <xf numFmtId="191" fontId="10" fillId="24" borderId="14" xfId="42" applyNumberFormat="1" applyFont="1" applyFill="1" applyBorder="1" applyAlignment="1">
      <alignment/>
    </xf>
    <xf numFmtId="0" fontId="8" fillId="0" borderId="12" xfId="0" applyFont="1" applyFill="1" applyBorder="1" applyAlignment="1">
      <alignment horizontal="center" vertical="center"/>
    </xf>
    <xf numFmtId="0" fontId="5" fillId="0" borderId="0" xfId="0" applyFont="1" applyFill="1" applyAlignment="1">
      <alignment vertical="center"/>
    </xf>
    <xf numFmtId="169" fontId="14" fillId="0" borderId="0" xfId="42" applyNumberFormat="1" applyFont="1" applyFill="1" applyBorder="1" applyAlignment="1">
      <alignment vertical="center"/>
    </xf>
    <xf numFmtId="0" fontId="15" fillId="24" borderId="0" xfId="0" applyFont="1" applyFill="1" applyAlignment="1">
      <alignment/>
    </xf>
    <xf numFmtId="0" fontId="16" fillId="24" borderId="0" xfId="0" applyFont="1" applyFill="1" applyAlignment="1">
      <alignment/>
    </xf>
    <xf numFmtId="191" fontId="10" fillId="24" borderId="14" xfId="0" applyNumberFormat="1" applyFont="1" applyFill="1" applyBorder="1" applyAlignment="1">
      <alignment horizontal="center"/>
    </xf>
    <xf numFmtId="191" fontId="10" fillId="24" borderId="15" xfId="42" applyNumberFormat="1" applyFont="1" applyFill="1" applyBorder="1" applyAlignment="1">
      <alignment/>
    </xf>
    <xf numFmtId="43" fontId="10" fillId="24" borderId="0" xfId="42" applyNumberFormat="1" applyFont="1" applyFill="1" applyAlignment="1">
      <alignment/>
    </xf>
    <xf numFmtId="0" fontId="5" fillId="0" borderId="0" xfId="0" applyFont="1" applyAlignment="1">
      <alignment/>
    </xf>
    <xf numFmtId="0" fontId="18" fillId="0" borderId="0" xfId="0" applyFont="1" applyAlignment="1">
      <alignment/>
    </xf>
    <xf numFmtId="0" fontId="9" fillId="0" borderId="0" xfId="0" applyFont="1" applyAlignment="1">
      <alignment/>
    </xf>
    <xf numFmtId="0" fontId="12" fillId="0" borderId="0" xfId="0" applyFont="1" applyAlignment="1">
      <alignment/>
    </xf>
    <xf numFmtId="0" fontId="8" fillId="0" borderId="0" xfId="0" applyFont="1" applyAlignment="1">
      <alignment/>
    </xf>
    <xf numFmtId="0" fontId="6" fillId="0" borderId="0" xfId="0" applyFont="1" applyAlignment="1">
      <alignment/>
    </xf>
    <xf numFmtId="0" fontId="8" fillId="0" borderId="16" xfId="0" applyFont="1" applyBorder="1" applyAlignment="1">
      <alignment vertical="center"/>
    </xf>
    <xf numFmtId="0" fontId="18" fillId="0" borderId="17" xfId="0" applyFont="1" applyBorder="1" applyAlignment="1">
      <alignment/>
    </xf>
    <xf numFmtId="0" fontId="18" fillId="0" borderId="18" xfId="0" applyFont="1" applyBorder="1" applyAlignment="1">
      <alignment/>
    </xf>
    <xf numFmtId="0" fontId="18" fillId="0" borderId="10" xfId="0" applyFont="1" applyBorder="1" applyAlignment="1">
      <alignment/>
    </xf>
    <xf numFmtId="0" fontId="7" fillId="0" borderId="0" xfId="0" applyFont="1" applyAlignment="1">
      <alignment vertical="center"/>
    </xf>
    <xf numFmtId="0" fontId="8" fillId="0" borderId="19" xfId="0" applyFont="1" applyBorder="1" applyAlignment="1">
      <alignment horizontal="center" vertical="center"/>
    </xf>
    <xf numFmtId="0" fontId="8" fillId="0" borderId="11" xfId="0" applyFont="1" applyBorder="1" applyAlignment="1">
      <alignment horizontal="center" vertical="center"/>
    </xf>
    <xf numFmtId="0" fontId="18" fillId="0" borderId="0" xfId="0" applyFont="1" applyAlignment="1">
      <alignment vertical="center"/>
    </xf>
    <xf numFmtId="0" fontId="14" fillId="0" borderId="0" xfId="0" applyFont="1" applyAlignment="1">
      <alignment/>
    </xf>
    <xf numFmtId="169" fontId="14" fillId="0" borderId="0" xfId="0" applyNumberFormat="1" applyFont="1" applyAlignment="1">
      <alignment/>
    </xf>
    <xf numFmtId="0" fontId="14" fillId="0" borderId="0" xfId="0" applyFont="1" applyAlignment="1">
      <alignment vertical="center"/>
    </xf>
    <xf numFmtId="169" fontId="14" fillId="0" borderId="14" xfId="0" applyNumberFormat="1" applyFont="1" applyBorder="1" applyAlignment="1">
      <alignment vertical="center"/>
    </xf>
    <xf numFmtId="169" fontId="7" fillId="0" borderId="0" xfId="0" applyNumberFormat="1" applyFont="1" applyAlignment="1">
      <alignment/>
    </xf>
    <xf numFmtId="169" fontId="14" fillId="0" borderId="0" xfId="0" applyNumberFormat="1" applyFont="1" applyBorder="1" applyAlignment="1">
      <alignment/>
    </xf>
    <xf numFmtId="169" fontId="19" fillId="0" borderId="0" xfId="0" applyNumberFormat="1" applyFont="1" applyAlignment="1">
      <alignment/>
    </xf>
    <xf numFmtId="0" fontId="2" fillId="0" borderId="0" xfId="0" applyFont="1" applyAlignment="1">
      <alignment/>
    </xf>
    <xf numFmtId="169" fontId="19" fillId="0" borderId="0" xfId="0" applyNumberFormat="1" applyFont="1" applyBorder="1" applyAlignment="1">
      <alignment vertical="center"/>
    </xf>
    <xf numFmtId="0" fontId="2" fillId="0" borderId="0" xfId="0" applyFont="1" applyAlignment="1">
      <alignment vertical="center"/>
    </xf>
    <xf numFmtId="0" fontId="6" fillId="0" borderId="0" xfId="0" applyFont="1" applyAlignment="1">
      <alignment vertical="center"/>
    </xf>
    <xf numFmtId="169" fontId="19" fillId="0" borderId="14" xfId="0" applyNumberFormat="1" applyFont="1" applyBorder="1" applyAlignment="1">
      <alignment vertical="center"/>
    </xf>
    <xf numFmtId="0" fontId="5" fillId="24" borderId="0" xfId="0" applyFont="1" applyFill="1" applyBorder="1" applyAlignment="1">
      <alignment/>
    </xf>
    <xf numFmtId="0" fontId="6" fillId="24" borderId="10" xfId="0" applyFont="1" applyFill="1" applyBorder="1" applyAlignment="1">
      <alignment horizontal="center"/>
    </xf>
    <xf numFmtId="0" fontId="4" fillId="24" borderId="0" xfId="0" applyFont="1" applyFill="1" applyBorder="1" applyAlignment="1">
      <alignment horizontal="center"/>
    </xf>
    <xf numFmtId="0" fontId="6" fillId="24" borderId="11" xfId="0" applyFont="1" applyFill="1" applyBorder="1" applyAlignment="1">
      <alignment horizontal="center"/>
    </xf>
    <xf numFmtId="15" fontId="6" fillId="24" borderId="11" xfId="0" applyNumberFormat="1" applyFont="1" applyFill="1" applyBorder="1" applyAlignment="1" quotePrefix="1">
      <alignment horizontal="center"/>
    </xf>
    <xf numFmtId="15" fontId="4" fillId="24" borderId="0" xfId="0" applyNumberFormat="1" applyFont="1" applyFill="1" applyBorder="1" applyAlignment="1">
      <alignment horizontal="center"/>
    </xf>
    <xf numFmtId="0" fontId="6" fillId="24" borderId="12" xfId="0" applyFont="1" applyFill="1" applyBorder="1" applyAlignment="1">
      <alignment horizontal="center"/>
    </xf>
    <xf numFmtId="15" fontId="4" fillId="24" borderId="0" xfId="0" applyNumberFormat="1" applyFont="1" applyFill="1" applyAlignment="1">
      <alignment horizontal="center"/>
    </xf>
    <xf numFmtId="0" fontId="17" fillId="24" borderId="0" xfId="0" applyFont="1" applyFill="1" applyAlignment="1">
      <alignment vertical="center"/>
    </xf>
    <xf numFmtId="0" fontId="14" fillId="24" borderId="0" xfId="0" applyFont="1" applyFill="1" applyAlignment="1">
      <alignment horizontal="center" vertical="center"/>
    </xf>
    <xf numFmtId="0" fontId="14" fillId="24" borderId="0" xfId="0" applyFont="1" applyFill="1" applyAlignment="1">
      <alignment vertical="center"/>
    </xf>
    <xf numFmtId="0" fontId="7" fillId="24" borderId="0" xfId="0" applyFont="1" applyFill="1" applyAlignment="1">
      <alignment vertical="center"/>
    </xf>
    <xf numFmtId="169" fontId="14" fillId="24" borderId="0" xfId="42" applyNumberFormat="1" applyFont="1" applyFill="1" applyBorder="1" applyAlignment="1">
      <alignment vertical="center"/>
    </xf>
    <xf numFmtId="0" fontId="14" fillId="24" borderId="0" xfId="0" applyFont="1" applyFill="1" applyAlignment="1">
      <alignment horizontal="center"/>
    </xf>
    <xf numFmtId="0" fontId="14" fillId="24" borderId="0" xfId="0" applyFont="1" applyFill="1" applyAlignment="1">
      <alignment horizontal="left"/>
    </xf>
    <xf numFmtId="0" fontId="14" fillId="24" borderId="0" xfId="0" applyFont="1" applyFill="1" applyAlignment="1">
      <alignment/>
    </xf>
    <xf numFmtId="0" fontId="7" fillId="24" borderId="0" xfId="0" applyFont="1" applyFill="1" applyAlignment="1">
      <alignment/>
    </xf>
    <xf numFmtId="169" fontId="14" fillId="24" borderId="13" xfId="42" applyNumberFormat="1" applyFont="1" applyFill="1" applyBorder="1" applyAlignment="1">
      <alignment vertical="center"/>
    </xf>
    <xf numFmtId="169" fontId="14" fillId="24" borderId="0" xfId="42" applyNumberFormat="1" applyFont="1" applyFill="1" applyBorder="1" applyAlignment="1">
      <alignment/>
    </xf>
    <xf numFmtId="0" fontId="14" fillId="24" borderId="0" xfId="0" applyFont="1" applyFill="1" applyBorder="1" applyAlignment="1">
      <alignment horizontal="center"/>
    </xf>
    <xf numFmtId="0" fontId="17" fillId="24" borderId="0" xfId="0" applyFont="1" applyFill="1" applyBorder="1" applyAlignment="1">
      <alignment/>
    </xf>
    <xf numFmtId="0" fontId="14" fillId="24" borderId="0" xfId="0" applyFont="1" applyFill="1" applyBorder="1" applyAlignment="1">
      <alignment/>
    </xf>
    <xf numFmtId="0" fontId="7" fillId="24" borderId="0" xfId="0" applyFont="1" applyFill="1" applyBorder="1" applyAlignment="1">
      <alignment/>
    </xf>
    <xf numFmtId="169" fontId="14" fillId="24" borderId="0" xfId="42" applyNumberFormat="1" applyFont="1" applyFill="1" applyAlignment="1">
      <alignment/>
    </xf>
    <xf numFmtId="169" fontId="14" fillId="24" borderId="13" xfId="42" applyNumberFormat="1" applyFont="1" applyFill="1" applyBorder="1" applyAlignment="1">
      <alignment/>
    </xf>
    <xf numFmtId="0" fontId="17" fillId="24" borderId="0" xfId="0" applyFont="1" applyFill="1" applyAlignment="1">
      <alignment horizontal="left"/>
    </xf>
    <xf numFmtId="0" fontId="14" fillId="24" borderId="0" xfId="0" applyFont="1" applyFill="1" applyAlignment="1">
      <alignment horizontal="left" indent="1"/>
    </xf>
    <xf numFmtId="169" fontId="14" fillId="24" borderId="20" xfId="42" applyNumberFormat="1" applyFont="1" applyFill="1" applyBorder="1" applyAlignment="1">
      <alignment/>
    </xf>
    <xf numFmtId="0" fontId="12" fillId="24" borderId="0" xfId="0" applyFont="1" applyFill="1" applyAlignment="1">
      <alignment/>
    </xf>
    <xf numFmtId="0" fontId="12" fillId="24" borderId="0" xfId="0" applyFont="1" applyFill="1" applyBorder="1" applyAlignment="1">
      <alignment horizontal="left"/>
    </xf>
    <xf numFmtId="0" fontId="4" fillId="24" borderId="0" xfId="0" applyFont="1" applyFill="1" applyBorder="1" applyAlignment="1">
      <alignment horizontal="centerContinuous"/>
    </xf>
    <xf numFmtId="169" fontId="14" fillId="24" borderId="0" xfId="0" applyNumberFormat="1" applyFont="1" applyFill="1" applyAlignment="1">
      <alignment/>
    </xf>
    <xf numFmtId="169" fontId="14" fillId="24" borderId="0" xfId="0" applyNumberFormat="1" applyFont="1" applyFill="1" applyBorder="1" applyAlignment="1">
      <alignment/>
    </xf>
    <xf numFmtId="189" fontId="14" fillId="24" borderId="21" xfId="42" applyNumberFormat="1" applyFont="1" applyFill="1" applyBorder="1" applyAlignment="1" quotePrefix="1">
      <alignment horizontal="right" vertical="center"/>
    </xf>
    <xf numFmtId="189" fontId="14" fillId="24" borderId="0" xfId="42" applyNumberFormat="1" applyFont="1" applyFill="1" applyBorder="1" applyAlignment="1" quotePrefix="1">
      <alignment horizontal="right" vertical="center"/>
    </xf>
    <xf numFmtId="189" fontId="14" fillId="24" borderId="0" xfId="0" applyNumberFormat="1" applyFont="1" applyFill="1" applyAlignment="1">
      <alignment/>
    </xf>
    <xf numFmtId="189" fontId="14" fillId="24" borderId="0" xfId="42" applyNumberFormat="1" applyFont="1" applyFill="1" applyBorder="1" applyAlignment="1">
      <alignment/>
    </xf>
    <xf numFmtId="189" fontId="14" fillId="24" borderId="0" xfId="0" applyNumberFormat="1" applyFont="1" applyFill="1" applyBorder="1" applyAlignment="1">
      <alignment/>
    </xf>
    <xf numFmtId="189" fontId="14" fillId="24" borderId="21" xfId="0" applyNumberFormat="1" applyFont="1" applyFill="1" applyBorder="1" applyAlignment="1">
      <alignment horizontal="right" vertical="center"/>
    </xf>
    <xf numFmtId="43" fontId="14" fillId="24" borderId="0" xfId="42" applyFont="1" applyFill="1" applyBorder="1" applyAlignment="1">
      <alignment/>
    </xf>
    <xf numFmtId="169" fontId="7" fillId="24" borderId="0" xfId="0" applyNumberFormat="1" applyFont="1" applyFill="1" applyAlignment="1">
      <alignment/>
    </xf>
    <xf numFmtId="169" fontId="7" fillId="24" borderId="0" xfId="0" applyNumberFormat="1" applyFont="1" applyFill="1" applyBorder="1" applyAlignment="1">
      <alignment/>
    </xf>
    <xf numFmtId="191" fontId="22" fillId="24" borderId="0" xfId="42" applyNumberFormat="1" applyFont="1" applyFill="1" applyAlignment="1">
      <alignment/>
    </xf>
    <xf numFmtId="191" fontId="22" fillId="24" borderId="0" xfId="42" applyNumberFormat="1" applyFont="1" applyFill="1" applyBorder="1" applyAlignment="1">
      <alignment/>
    </xf>
    <xf numFmtId="0" fontId="4" fillId="24" borderId="0" xfId="0" applyFont="1" applyFill="1" applyBorder="1" applyAlignment="1">
      <alignment/>
    </xf>
    <xf numFmtId="0" fontId="0" fillId="24" borderId="0" xfId="0" applyFill="1" applyAlignment="1">
      <alignment/>
    </xf>
    <xf numFmtId="0" fontId="18" fillId="24" borderId="0" xfId="0" applyFont="1" applyFill="1" applyAlignment="1">
      <alignment/>
    </xf>
    <xf numFmtId="0" fontId="8" fillId="24" borderId="0" xfId="0" applyFont="1" applyFill="1" applyAlignment="1">
      <alignment/>
    </xf>
    <xf numFmtId="0" fontId="6" fillId="24" borderId="0" xfId="0" applyFont="1" applyFill="1" applyAlignment="1">
      <alignment/>
    </xf>
    <xf numFmtId="0" fontId="18" fillId="24" borderId="13" xfId="0" applyFont="1" applyFill="1" applyBorder="1" applyAlignment="1">
      <alignment/>
    </xf>
    <xf numFmtId="0" fontId="8" fillId="24" borderId="16" xfId="0" applyFont="1" applyFill="1" applyBorder="1" applyAlignment="1">
      <alignment vertical="center"/>
    </xf>
    <xf numFmtId="0" fontId="18" fillId="24" borderId="17" xfId="0" applyFont="1" applyFill="1" applyBorder="1" applyAlignment="1">
      <alignment/>
    </xf>
    <xf numFmtId="0" fontId="18" fillId="24" borderId="18" xfId="0" applyFont="1" applyFill="1" applyBorder="1" applyAlignment="1">
      <alignment/>
    </xf>
    <xf numFmtId="0" fontId="18" fillId="24" borderId="10" xfId="0" applyFont="1" applyFill="1" applyBorder="1" applyAlignment="1">
      <alignment/>
    </xf>
    <xf numFmtId="0" fontId="8" fillId="24" borderId="19" xfId="0" applyFont="1" applyFill="1" applyBorder="1" applyAlignment="1">
      <alignment horizontal="center" vertical="center"/>
    </xf>
    <xf numFmtId="0" fontId="8" fillId="24" borderId="11" xfId="0" applyFont="1" applyFill="1" applyBorder="1" applyAlignment="1">
      <alignment horizontal="center" vertical="center"/>
    </xf>
    <xf numFmtId="0" fontId="8" fillId="24" borderId="12" xfId="0" applyFont="1" applyFill="1" applyBorder="1" applyAlignment="1">
      <alignment horizontal="center" vertical="center"/>
    </xf>
    <xf numFmtId="169" fontId="14" fillId="24" borderId="14" xfId="0" applyNumberFormat="1" applyFont="1" applyFill="1" applyBorder="1" applyAlignment="1">
      <alignment vertical="center"/>
    </xf>
    <xf numFmtId="0" fontId="18" fillId="24" borderId="0" xfId="0" applyFont="1" applyFill="1" applyBorder="1" applyAlignment="1">
      <alignment/>
    </xf>
    <xf numFmtId="0" fontId="8" fillId="24" borderId="11" xfId="0" applyFont="1" applyFill="1" applyBorder="1" applyAlignment="1">
      <alignment horizontal="center"/>
    </xf>
    <xf numFmtId="0" fontId="8" fillId="24" borderId="0" xfId="0" applyFont="1" applyFill="1" applyBorder="1" applyAlignment="1">
      <alignment horizontal="center"/>
    </xf>
    <xf numFmtId="15" fontId="8" fillId="24" borderId="11" xfId="0" applyNumberFormat="1" applyFont="1" applyFill="1" applyBorder="1" applyAlignment="1" quotePrefix="1">
      <alignment horizontal="center"/>
    </xf>
    <xf numFmtId="15" fontId="8" fillId="24" borderId="0" xfId="0" applyNumberFormat="1" applyFont="1" applyFill="1" applyBorder="1" applyAlignment="1" quotePrefix="1">
      <alignment horizontal="center"/>
    </xf>
    <xf numFmtId="0" fontId="8" fillId="24" borderId="12" xfId="0" applyFont="1" applyFill="1" applyBorder="1" applyAlignment="1">
      <alignment horizontal="center"/>
    </xf>
    <xf numFmtId="15" fontId="4" fillId="24" borderId="0" xfId="0" applyNumberFormat="1" applyFont="1" applyFill="1" applyBorder="1" applyAlignment="1" quotePrefix="1">
      <alignment horizontal="center"/>
    </xf>
    <xf numFmtId="169" fontId="19" fillId="24" borderId="0" xfId="0" applyNumberFormat="1" applyFont="1" applyFill="1" applyAlignment="1">
      <alignment/>
    </xf>
    <xf numFmtId="169" fontId="19" fillId="24" borderId="0" xfId="0" applyNumberFormat="1" applyFont="1" applyFill="1" applyAlignment="1">
      <alignment vertical="center"/>
    </xf>
    <xf numFmtId="169" fontId="19" fillId="24" borderId="0" xfId="0" applyNumberFormat="1" applyFont="1" applyFill="1" applyBorder="1" applyAlignment="1">
      <alignment vertical="center"/>
    </xf>
    <xf numFmtId="169" fontId="19" fillId="24" borderId="17" xfId="0" applyNumberFormat="1" applyFont="1" applyFill="1" applyBorder="1" applyAlignment="1">
      <alignment vertical="center"/>
    </xf>
    <xf numFmtId="169" fontId="19" fillId="24" borderId="15" xfId="0" applyNumberFormat="1" applyFont="1" applyFill="1" applyBorder="1" applyAlignment="1">
      <alignment/>
    </xf>
    <xf numFmtId="169" fontId="19" fillId="24" borderId="0" xfId="0" applyNumberFormat="1" applyFont="1" applyFill="1" applyBorder="1" applyAlignment="1">
      <alignment/>
    </xf>
    <xf numFmtId="0" fontId="6" fillId="24" borderId="0" xfId="0" applyFont="1" applyFill="1" applyAlignment="1">
      <alignment vertical="center"/>
    </xf>
    <xf numFmtId="169" fontId="19" fillId="24" borderId="14" xfId="0" applyNumberFormat="1" applyFont="1" applyFill="1" applyBorder="1" applyAlignment="1">
      <alignment vertical="center"/>
    </xf>
    <xf numFmtId="169" fontId="5" fillId="0" borderId="0" xfId="0" applyNumberFormat="1" applyFont="1" applyFill="1" applyAlignment="1">
      <alignment/>
    </xf>
    <xf numFmtId="191" fontId="10" fillId="0" borderId="11" xfId="42" applyNumberFormat="1" applyFont="1" applyFill="1" applyBorder="1" applyAlignment="1">
      <alignment/>
    </xf>
    <xf numFmtId="0" fontId="10" fillId="24" borderId="0" xfId="0" applyFont="1" applyFill="1" applyBorder="1" applyAlignment="1">
      <alignment/>
    </xf>
    <xf numFmtId="183" fontId="10" fillId="24" borderId="0" xfId="42" applyNumberFormat="1" applyFont="1" applyFill="1" applyBorder="1" applyAlignment="1">
      <alignment/>
    </xf>
    <xf numFmtId="0" fontId="10" fillId="24" borderId="0" xfId="0" applyFont="1" applyFill="1" applyBorder="1" applyAlignment="1">
      <alignment horizontal="center"/>
    </xf>
    <xf numFmtId="191" fontId="10" fillId="24" borderId="0" xfId="42" applyNumberFormat="1" applyFont="1" applyFill="1" applyBorder="1" applyAlignment="1">
      <alignment/>
    </xf>
    <xf numFmtId="191" fontId="10" fillId="24" borderId="0" xfId="0" applyNumberFormat="1" applyFont="1" applyFill="1" applyBorder="1" applyAlignment="1">
      <alignment/>
    </xf>
    <xf numFmtId="194" fontId="10" fillId="24" borderId="0" xfId="42" applyNumberFormat="1" applyFont="1" applyFill="1" applyBorder="1" applyAlignment="1">
      <alignment/>
    </xf>
    <xf numFmtId="183" fontId="2" fillId="24" borderId="0" xfId="0" applyNumberFormat="1" applyFont="1" applyFill="1" applyBorder="1" applyAlignment="1">
      <alignment/>
    </xf>
    <xf numFmtId="194" fontId="2" fillId="24" borderId="0" xfId="0" applyNumberFormat="1" applyFont="1" applyFill="1" applyBorder="1" applyAlignment="1">
      <alignment/>
    </xf>
    <xf numFmtId="194" fontId="10" fillId="24" borderId="0" xfId="0" applyNumberFormat="1" applyFont="1" applyFill="1" applyBorder="1" applyAlignment="1">
      <alignment/>
    </xf>
    <xf numFmtId="37" fontId="10" fillId="24" borderId="0" xfId="42" applyNumberFormat="1" applyFont="1" applyFill="1" applyBorder="1" applyAlignment="1">
      <alignment/>
    </xf>
    <xf numFmtId="37" fontId="2" fillId="24" borderId="0" xfId="0" applyNumberFormat="1" applyFont="1" applyFill="1" applyBorder="1" applyAlignment="1">
      <alignment/>
    </xf>
    <xf numFmtId="37" fontId="10" fillId="24" borderId="0" xfId="0" applyNumberFormat="1" applyFont="1" applyFill="1" applyBorder="1" applyAlignment="1">
      <alignment/>
    </xf>
    <xf numFmtId="0" fontId="2" fillId="24" borderId="0" xfId="0" applyFont="1" applyFill="1" applyBorder="1" applyAlignment="1">
      <alignment horizontal="center"/>
    </xf>
    <xf numFmtId="191" fontId="2" fillId="24" borderId="0" xfId="0" applyNumberFormat="1" applyFont="1" applyFill="1" applyBorder="1" applyAlignment="1">
      <alignment/>
    </xf>
    <xf numFmtId="0" fontId="40" fillId="24" borderId="0" xfId="0" applyFont="1" applyFill="1" applyAlignment="1">
      <alignment horizontal="left"/>
    </xf>
    <xf numFmtId="0" fontId="41" fillId="0" borderId="0" xfId="0" applyFont="1" applyAlignment="1">
      <alignment/>
    </xf>
    <xf numFmtId="0" fontId="40" fillId="24" borderId="0" xfId="0" applyFont="1" applyFill="1" applyBorder="1" applyAlignment="1" quotePrefix="1">
      <alignment horizontal="left"/>
    </xf>
    <xf numFmtId="0" fontId="41" fillId="24" borderId="0" xfId="0" applyFont="1" applyFill="1" applyBorder="1" applyAlignment="1">
      <alignment horizontal="left"/>
    </xf>
    <xf numFmtId="0" fontId="41" fillId="0" borderId="13" xfId="0" applyFont="1" applyBorder="1" applyAlignment="1">
      <alignment/>
    </xf>
    <xf numFmtId="0" fontId="41" fillId="0" borderId="0" xfId="0" applyFont="1" applyBorder="1" applyAlignment="1">
      <alignment/>
    </xf>
    <xf numFmtId="0" fontId="40" fillId="0" borderId="11" xfId="0" applyFont="1" applyBorder="1" applyAlignment="1">
      <alignment horizontal="center"/>
    </xf>
    <xf numFmtId="0" fontId="40" fillId="0" borderId="0" xfId="0" applyFont="1" applyBorder="1" applyAlignment="1">
      <alignment horizontal="center"/>
    </xf>
    <xf numFmtId="0" fontId="40" fillId="0" borderId="11" xfId="0" applyFont="1" applyFill="1" applyBorder="1" applyAlignment="1">
      <alignment horizontal="center"/>
    </xf>
    <xf numFmtId="0" fontId="40" fillId="0" borderId="0" xfId="0" applyFont="1" applyFill="1" applyBorder="1" applyAlignment="1">
      <alignment horizontal="center"/>
    </xf>
    <xf numFmtId="15" fontId="40" fillId="0" borderId="11" xfId="0" applyNumberFormat="1" applyFont="1" applyFill="1" applyBorder="1" applyAlignment="1" quotePrefix="1">
      <alignment horizontal="center"/>
    </xf>
    <xf numFmtId="15" fontId="40" fillId="0" borderId="0" xfId="0" applyNumberFormat="1" applyFont="1" applyFill="1" applyBorder="1" applyAlignment="1" quotePrefix="1">
      <alignment horizontal="center"/>
    </xf>
    <xf numFmtId="0" fontId="40" fillId="0" borderId="12" xfId="0" applyFont="1" applyFill="1" applyBorder="1" applyAlignment="1">
      <alignment horizontal="center"/>
    </xf>
    <xf numFmtId="0" fontId="40" fillId="0" borderId="0" xfId="0" applyFont="1" applyAlignment="1">
      <alignment/>
    </xf>
    <xf numFmtId="169" fontId="41" fillId="0" borderId="0" xfId="0" applyNumberFormat="1" applyFont="1" applyAlignment="1">
      <alignment/>
    </xf>
    <xf numFmtId="169" fontId="41" fillId="0" borderId="13" xfId="0" applyNumberFormat="1" applyFont="1" applyBorder="1" applyAlignment="1">
      <alignment/>
    </xf>
    <xf numFmtId="169" fontId="41" fillId="0" borderId="0" xfId="0" applyNumberFormat="1" applyFont="1" applyBorder="1" applyAlignment="1">
      <alignment/>
    </xf>
    <xf numFmtId="0" fontId="41" fillId="0" borderId="0" xfId="0" applyFont="1" applyAlignment="1">
      <alignment vertical="center"/>
    </xf>
    <xf numFmtId="169" fontId="41" fillId="0" borderId="0" xfId="0" applyNumberFormat="1" applyFont="1" applyAlignment="1">
      <alignment vertical="center"/>
    </xf>
    <xf numFmtId="169" fontId="41" fillId="0" borderId="0" xfId="0" applyNumberFormat="1" applyFont="1" applyBorder="1" applyAlignment="1">
      <alignment vertical="center"/>
    </xf>
    <xf numFmtId="169" fontId="41" fillId="0" borderId="17" xfId="0" applyNumberFormat="1" applyFont="1" applyBorder="1" applyAlignment="1">
      <alignment vertical="center"/>
    </xf>
    <xf numFmtId="192" fontId="41" fillId="0" borderId="0" xfId="42" applyNumberFormat="1" applyFont="1" applyFill="1" applyBorder="1" applyAlignment="1">
      <alignment/>
    </xf>
    <xf numFmtId="192" fontId="41" fillId="0" borderId="0" xfId="42" applyNumberFormat="1" applyFont="1" applyFill="1" applyBorder="1" applyAlignment="1">
      <alignment vertical="center"/>
    </xf>
    <xf numFmtId="169" fontId="41" fillId="0" borderId="15" xfId="0" applyNumberFormat="1" applyFont="1" applyBorder="1" applyAlignment="1">
      <alignment/>
    </xf>
    <xf numFmtId="0" fontId="40" fillId="0" borderId="0" xfId="0" applyFont="1" applyAlignment="1">
      <alignment vertical="center"/>
    </xf>
    <xf numFmtId="169" fontId="41" fillId="0" borderId="14" xfId="0" applyNumberFormat="1" applyFont="1" applyBorder="1" applyAlignment="1">
      <alignment vertical="center"/>
    </xf>
    <xf numFmtId="0" fontId="41" fillId="0" borderId="0" xfId="0" applyFont="1" applyFill="1" applyAlignment="1">
      <alignment/>
    </xf>
    <xf numFmtId="0" fontId="5" fillId="0" borderId="0" xfId="0" applyFont="1" applyFill="1" applyAlignment="1">
      <alignment wrapText="1"/>
    </xf>
    <xf numFmtId="0" fontId="0" fillId="0" borderId="0" xfId="0" applyAlignment="1">
      <alignment wrapText="1"/>
    </xf>
    <xf numFmtId="0" fontId="6" fillId="24" borderId="16" xfId="0" applyFont="1" applyFill="1" applyBorder="1" applyAlignment="1">
      <alignment horizontal="center"/>
    </xf>
    <xf numFmtId="0" fontId="6" fillId="24" borderId="18" xfId="0" applyFont="1" applyFill="1" applyBorder="1" applyAlignment="1">
      <alignment horizontal="center"/>
    </xf>
    <xf numFmtId="0" fontId="9" fillId="24" borderId="0" xfId="0" applyFont="1" applyFill="1" applyAlignment="1">
      <alignment wrapText="1"/>
    </xf>
    <xf numFmtId="0" fontId="0" fillId="24" borderId="0" xfId="0" applyFill="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I55"/>
  <sheetViews>
    <sheetView zoomScale="60" zoomScaleNormal="60" zoomScalePageLayoutView="0" workbookViewId="0" topLeftCell="A1">
      <selection activeCell="D17" sqref="D17"/>
    </sheetView>
  </sheetViews>
  <sheetFormatPr defaultColWidth="9.140625" defaultRowHeight="12.75"/>
  <cols>
    <col min="1" max="1" width="1.57421875" style="57" customWidth="1"/>
    <col min="2" max="2" width="2.421875" style="57" customWidth="1"/>
    <col min="3" max="3" width="87.28125" style="57" customWidth="1"/>
    <col min="4" max="4" width="21.7109375" style="57" customWidth="1"/>
    <col min="5" max="5" width="2.57421875" style="57" customWidth="1"/>
    <col min="6" max="6" width="20.28125" style="57" customWidth="1"/>
    <col min="7" max="7" width="2.421875" style="57" customWidth="1"/>
    <col min="8" max="16384" width="9.140625" style="57" customWidth="1"/>
  </cols>
  <sheetData>
    <row r="1" spans="1:6" ht="22.5">
      <c r="A1" s="25" t="s">
        <v>23</v>
      </c>
      <c r="B1" s="128"/>
      <c r="C1" s="128"/>
      <c r="D1" s="128"/>
      <c r="E1" s="128"/>
      <c r="F1" s="128"/>
    </row>
    <row r="2" spans="1:6" ht="22.5">
      <c r="A2" s="24" t="s">
        <v>72</v>
      </c>
      <c r="B2" s="128"/>
      <c r="C2" s="128"/>
      <c r="D2" s="128"/>
      <c r="E2" s="128"/>
      <c r="F2" s="128"/>
    </row>
    <row r="3" spans="1:6" ht="20.25">
      <c r="A3" s="22" t="s">
        <v>24</v>
      </c>
      <c r="B3" s="128"/>
      <c r="C3" s="128"/>
      <c r="D3" s="128"/>
      <c r="E3" s="128"/>
      <c r="F3" s="128"/>
    </row>
    <row r="4" spans="1:6" ht="18.75">
      <c r="A4" s="17"/>
      <c r="B4" s="128"/>
      <c r="C4" s="128"/>
      <c r="D4" s="131"/>
      <c r="E4" s="140"/>
      <c r="F4" s="131"/>
    </row>
    <row r="5" spans="1:6" ht="22.5">
      <c r="A5" s="17"/>
      <c r="B5" s="39"/>
      <c r="C5" s="39"/>
      <c r="D5" s="141" t="s">
        <v>73</v>
      </c>
      <c r="E5" s="142"/>
      <c r="F5" s="141" t="s">
        <v>73</v>
      </c>
    </row>
    <row r="6" spans="1:6" ht="22.5">
      <c r="A6" s="39"/>
      <c r="B6" s="39"/>
      <c r="C6" s="39"/>
      <c r="D6" s="141" t="s">
        <v>21</v>
      </c>
      <c r="E6" s="142"/>
      <c r="F6" s="141" t="s">
        <v>21</v>
      </c>
    </row>
    <row r="7" spans="1:6" ht="22.5">
      <c r="A7" s="39"/>
      <c r="B7" s="39"/>
      <c r="C7" s="39"/>
      <c r="D7" s="143" t="s">
        <v>68</v>
      </c>
      <c r="E7" s="144"/>
      <c r="F7" s="143" t="s">
        <v>69</v>
      </c>
    </row>
    <row r="8" spans="1:6" ht="22.5">
      <c r="A8" s="39"/>
      <c r="B8" s="39"/>
      <c r="C8" s="39"/>
      <c r="D8" s="145" t="s">
        <v>2</v>
      </c>
      <c r="E8" s="142"/>
      <c r="F8" s="145" t="s">
        <v>2</v>
      </c>
    </row>
    <row r="9" spans="1:6" ht="20.25">
      <c r="A9" s="130" t="s">
        <v>122</v>
      </c>
      <c r="B9" s="39"/>
      <c r="C9" s="39"/>
      <c r="D9" s="146"/>
      <c r="E9" s="146"/>
      <c r="F9" s="39"/>
    </row>
    <row r="10" spans="1:9" ht="22.5">
      <c r="A10" s="98" t="s">
        <v>70</v>
      </c>
      <c r="B10" s="98"/>
      <c r="C10" s="98"/>
      <c r="D10" s="147">
        <v>-10411</v>
      </c>
      <c r="E10" s="147"/>
      <c r="F10" s="147">
        <v>-9329</v>
      </c>
      <c r="G10" s="77"/>
      <c r="H10" s="77"/>
      <c r="I10" s="77"/>
    </row>
    <row r="11" spans="1:9" ht="22.5">
      <c r="A11" s="98" t="s">
        <v>40</v>
      </c>
      <c r="B11" s="98"/>
      <c r="C11" s="98"/>
      <c r="D11" s="147"/>
      <c r="E11" s="147"/>
      <c r="F11" s="147"/>
      <c r="G11" s="77"/>
      <c r="H11" s="77"/>
      <c r="I11" s="77"/>
    </row>
    <row r="12" spans="1:9" ht="22.5">
      <c r="A12" s="98"/>
      <c r="B12" s="98" t="s">
        <v>34</v>
      </c>
      <c r="C12" s="98"/>
      <c r="D12" s="147">
        <v>8535</v>
      </c>
      <c r="E12" s="147"/>
      <c r="F12" s="147">
        <v>7272</v>
      </c>
      <c r="G12" s="77"/>
      <c r="H12" s="77"/>
      <c r="I12" s="77"/>
    </row>
    <row r="13" spans="1:9" s="69" customFormat="1" ht="30.75" customHeight="1">
      <c r="A13" s="93" t="s">
        <v>65</v>
      </c>
      <c r="B13" s="93"/>
      <c r="C13" s="93"/>
      <c r="D13" s="148">
        <f>SUM(D10:D12)</f>
        <v>-1876</v>
      </c>
      <c r="E13" s="149"/>
      <c r="F13" s="148">
        <f>SUM(F10:F12)</f>
        <v>-2057</v>
      </c>
      <c r="G13" s="79"/>
      <c r="H13" s="79"/>
      <c r="I13" s="79"/>
    </row>
    <row r="14" spans="1:9" ht="22.5">
      <c r="A14" s="98" t="s">
        <v>48</v>
      </c>
      <c r="B14" s="98"/>
      <c r="C14" s="98"/>
      <c r="D14" s="147"/>
      <c r="E14" s="147"/>
      <c r="F14" s="147"/>
      <c r="G14" s="77"/>
      <c r="H14" s="77"/>
      <c r="I14" s="77"/>
    </row>
    <row r="15" spans="1:9" ht="22.5">
      <c r="A15" s="98"/>
      <c r="B15" s="98" t="s">
        <v>35</v>
      </c>
      <c r="C15" s="98"/>
      <c r="D15" s="147">
        <v>160</v>
      </c>
      <c r="E15" s="147"/>
      <c r="F15" s="147">
        <v>7561</v>
      </c>
      <c r="G15" s="77"/>
      <c r="H15" s="77"/>
      <c r="I15" s="77"/>
    </row>
    <row r="16" spans="1:9" ht="22.5">
      <c r="A16" s="98"/>
      <c r="B16" s="98" t="s">
        <v>36</v>
      </c>
      <c r="C16" s="98"/>
      <c r="D16" s="147">
        <f>1730-106</f>
        <v>1624</v>
      </c>
      <c r="E16" s="147"/>
      <c r="F16" s="147">
        <v>199</v>
      </c>
      <c r="G16" s="77"/>
      <c r="H16" s="77"/>
      <c r="I16" s="77"/>
    </row>
    <row r="17" spans="1:9" s="69" customFormat="1" ht="27" customHeight="1">
      <c r="A17" s="93" t="s">
        <v>97</v>
      </c>
      <c r="B17" s="93"/>
      <c r="C17" s="93"/>
      <c r="D17" s="150">
        <f>SUM(D13:D16)</f>
        <v>-92</v>
      </c>
      <c r="E17" s="149"/>
      <c r="F17" s="150">
        <f>SUM(F13:F16)</f>
        <v>5703</v>
      </c>
      <c r="G17" s="79"/>
      <c r="H17" s="79"/>
      <c r="I17" s="79"/>
    </row>
    <row r="18" spans="1:9" ht="22.5">
      <c r="A18" s="98"/>
      <c r="B18" s="98"/>
      <c r="C18" s="98"/>
      <c r="D18" s="147"/>
      <c r="E18" s="147"/>
      <c r="F18" s="147"/>
      <c r="G18" s="77"/>
      <c r="H18" s="77"/>
      <c r="I18" s="77"/>
    </row>
    <row r="19" spans="1:9" ht="22.5">
      <c r="A19" s="130" t="s">
        <v>37</v>
      </c>
      <c r="B19" s="98"/>
      <c r="C19" s="98"/>
      <c r="D19" s="147">
        <v>-195</v>
      </c>
      <c r="E19" s="147"/>
      <c r="F19" s="147">
        <v>-58</v>
      </c>
      <c r="G19" s="77"/>
      <c r="H19" s="77"/>
      <c r="I19" s="77"/>
    </row>
    <row r="20" spans="1:9" ht="22.5">
      <c r="A20" s="130" t="s">
        <v>38</v>
      </c>
      <c r="B20" s="98"/>
      <c r="C20" s="98"/>
      <c r="D20" s="147">
        <v>-215</v>
      </c>
      <c r="E20" s="147"/>
      <c r="F20" s="147">
        <v>-5052</v>
      </c>
      <c r="G20" s="77"/>
      <c r="H20" s="77"/>
      <c r="I20" s="77"/>
    </row>
    <row r="21" spans="1:9" ht="22.5">
      <c r="A21" s="98"/>
      <c r="B21" s="98"/>
      <c r="C21" s="98"/>
      <c r="D21" s="151"/>
      <c r="E21" s="152"/>
      <c r="F21" s="151"/>
      <c r="G21" s="77"/>
      <c r="H21" s="77"/>
      <c r="I21" s="77"/>
    </row>
    <row r="22" spans="1:9" ht="22.5">
      <c r="A22" s="130" t="s">
        <v>98</v>
      </c>
      <c r="B22" s="98"/>
      <c r="C22" s="98"/>
      <c r="D22" s="152">
        <f>D17+D19+D20</f>
        <v>-502</v>
      </c>
      <c r="E22" s="152"/>
      <c r="F22" s="152">
        <f>F17+F19+F20</f>
        <v>593</v>
      </c>
      <c r="G22" s="77"/>
      <c r="H22" s="77"/>
      <c r="I22" s="77"/>
    </row>
    <row r="23" spans="1:9" ht="22.5">
      <c r="A23" s="130" t="s">
        <v>39</v>
      </c>
      <c r="B23" s="98"/>
      <c r="C23" s="98"/>
      <c r="D23" s="147">
        <v>4852</v>
      </c>
      <c r="E23" s="147"/>
      <c r="F23" s="147">
        <v>3864</v>
      </c>
      <c r="G23" s="77"/>
      <c r="H23" s="77"/>
      <c r="I23" s="77"/>
    </row>
    <row r="24" spans="1:9" ht="28.5" customHeight="1" thickBot="1">
      <c r="A24" s="153" t="s">
        <v>74</v>
      </c>
      <c r="B24" s="98"/>
      <c r="C24" s="98"/>
      <c r="D24" s="154">
        <f>SUM(D22:D23)</f>
        <v>4350</v>
      </c>
      <c r="E24" s="149"/>
      <c r="F24" s="154">
        <f>SUM(F22:F23)</f>
        <v>4457</v>
      </c>
      <c r="G24" s="77"/>
      <c r="H24" s="77"/>
      <c r="I24" s="77"/>
    </row>
    <row r="25" spans="1:9" ht="28.5" customHeight="1" thickTop="1">
      <c r="A25" s="80"/>
      <c r="B25" s="23"/>
      <c r="C25" s="23"/>
      <c r="D25" s="78"/>
      <c r="E25" s="78"/>
      <c r="F25" s="56"/>
      <c r="G25" s="77"/>
      <c r="H25" s="77"/>
      <c r="I25" s="77"/>
    </row>
    <row r="26" spans="1:9" ht="28.5" customHeight="1" hidden="1">
      <c r="A26" s="23" t="s">
        <v>63</v>
      </c>
      <c r="B26" s="23"/>
      <c r="D26" s="78"/>
      <c r="E26" s="78"/>
      <c r="F26" s="56"/>
      <c r="G26" s="77"/>
      <c r="H26" s="77"/>
      <c r="I26" s="77"/>
    </row>
    <row r="27" spans="2:9" ht="22.5" hidden="1">
      <c r="B27" s="23"/>
      <c r="C27" s="23" t="s">
        <v>62</v>
      </c>
      <c r="D27" s="76">
        <v>0</v>
      </c>
      <c r="E27" s="76"/>
      <c r="F27" s="76">
        <v>0</v>
      </c>
      <c r="G27" s="77"/>
      <c r="H27" s="77"/>
      <c r="I27" s="77"/>
    </row>
    <row r="28" spans="2:9" ht="22.5" hidden="1">
      <c r="B28" s="23"/>
      <c r="C28" s="23" t="s">
        <v>64</v>
      </c>
      <c r="D28" s="76">
        <v>0</v>
      </c>
      <c r="E28" s="76"/>
      <c r="F28" s="76">
        <v>0</v>
      </c>
      <c r="G28" s="77"/>
      <c r="H28" s="77"/>
      <c r="I28" s="77"/>
    </row>
    <row r="29" spans="2:9" ht="23.25" hidden="1" thickBot="1">
      <c r="B29" s="23"/>
      <c r="C29" s="23"/>
      <c r="D29" s="81">
        <f>SUM(D26:D28)</f>
        <v>0</v>
      </c>
      <c r="E29" s="23"/>
      <c r="F29" s="81">
        <f>SUM(F26:F28)</f>
        <v>0</v>
      </c>
      <c r="G29" s="77"/>
      <c r="H29" s="77"/>
      <c r="I29" s="77"/>
    </row>
    <row r="30" spans="1:9" ht="21" hidden="1" thickTop="1">
      <c r="A30" s="23"/>
      <c r="B30" s="23"/>
      <c r="C30" s="23"/>
      <c r="G30" s="77"/>
      <c r="H30" s="77"/>
      <c r="I30" s="77"/>
    </row>
    <row r="31" spans="1:9" ht="20.25">
      <c r="A31" s="23"/>
      <c r="B31" s="23"/>
      <c r="C31" s="23"/>
      <c r="G31" s="77"/>
      <c r="H31" s="77"/>
      <c r="I31" s="77"/>
    </row>
    <row r="32" spans="1:9" ht="20.25">
      <c r="A32" s="23"/>
      <c r="B32" s="23"/>
      <c r="C32" s="23"/>
      <c r="D32" s="23"/>
      <c r="E32" s="23"/>
      <c r="F32" s="56"/>
      <c r="G32" s="77"/>
      <c r="H32" s="77"/>
      <c r="I32" s="77"/>
    </row>
    <row r="33" spans="1:9" ht="20.25">
      <c r="A33" s="21" t="s">
        <v>50</v>
      </c>
      <c r="B33" s="23"/>
      <c r="C33" s="23"/>
      <c r="D33" s="23"/>
      <c r="E33" s="23"/>
      <c r="F33" s="56"/>
      <c r="G33" s="77"/>
      <c r="H33" s="77"/>
      <c r="I33" s="77"/>
    </row>
    <row r="34" spans="1:9" ht="20.25">
      <c r="A34" s="23" t="s">
        <v>118</v>
      </c>
      <c r="B34" s="23"/>
      <c r="C34" s="23"/>
      <c r="D34" s="23"/>
      <c r="E34" s="23"/>
      <c r="F34" s="56"/>
      <c r="G34" s="77"/>
      <c r="H34" s="77"/>
      <c r="I34" s="77"/>
    </row>
    <row r="35" spans="1:9" ht="20.25">
      <c r="A35" s="23" t="s">
        <v>119</v>
      </c>
      <c r="B35" s="23"/>
      <c r="C35" s="23"/>
      <c r="D35" s="23"/>
      <c r="E35" s="23"/>
      <c r="F35" s="56"/>
      <c r="G35" s="77"/>
      <c r="H35" s="77"/>
      <c r="I35" s="77"/>
    </row>
    <row r="36" spans="1:9" ht="20.25">
      <c r="A36" s="23"/>
      <c r="B36" s="23"/>
      <c r="C36" s="23"/>
      <c r="D36" s="23"/>
      <c r="E36" s="23"/>
      <c r="F36" s="56"/>
      <c r="G36" s="77"/>
      <c r="H36" s="77"/>
      <c r="I36" s="77"/>
    </row>
    <row r="37" spans="1:9" ht="20.25">
      <c r="A37" s="23"/>
      <c r="B37" s="23"/>
      <c r="C37" s="23"/>
      <c r="D37" s="23"/>
      <c r="E37" s="23"/>
      <c r="F37" s="56"/>
      <c r="G37" s="77"/>
      <c r="H37" s="77"/>
      <c r="I37" s="77"/>
    </row>
    <row r="38" spans="1:9" ht="20.25">
      <c r="A38" s="23"/>
      <c r="B38" s="23"/>
      <c r="C38" s="23"/>
      <c r="D38" s="23"/>
      <c r="E38" s="23"/>
      <c r="F38" s="56"/>
      <c r="G38" s="77"/>
      <c r="H38" s="77"/>
      <c r="I38" s="77"/>
    </row>
    <row r="39" spans="1:9" ht="20.25">
      <c r="A39" s="23"/>
      <c r="B39" s="23"/>
      <c r="C39" s="23"/>
      <c r="D39" s="23"/>
      <c r="E39" s="23"/>
      <c r="F39" s="56"/>
      <c r="G39" s="77"/>
      <c r="H39" s="77"/>
      <c r="I39" s="77"/>
    </row>
    <row r="40" spans="1:9" ht="20.25">
      <c r="A40" s="23"/>
      <c r="B40" s="23"/>
      <c r="C40" s="23"/>
      <c r="D40" s="23"/>
      <c r="E40" s="23"/>
      <c r="F40" s="56"/>
      <c r="G40" s="77"/>
      <c r="H40" s="77"/>
      <c r="I40" s="77"/>
    </row>
    <row r="41" spans="1:9" ht="20.25">
      <c r="A41" s="23"/>
      <c r="B41" s="23"/>
      <c r="C41" s="23"/>
      <c r="D41" s="23"/>
      <c r="E41" s="23"/>
      <c r="F41" s="56"/>
      <c r="G41" s="77"/>
      <c r="H41" s="77"/>
      <c r="I41" s="77"/>
    </row>
    <row r="42" spans="1:9" ht="20.25">
      <c r="A42" s="23"/>
      <c r="B42" s="23"/>
      <c r="C42" s="23"/>
      <c r="D42" s="23"/>
      <c r="E42" s="23"/>
      <c r="F42" s="56"/>
      <c r="G42" s="77"/>
      <c r="H42" s="77"/>
      <c r="I42" s="77"/>
    </row>
    <row r="43" spans="1:9" ht="20.25">
      <c r="A43" s="23"/>
      <c r="B43" s="23"/>
      <c r="C43" s="23"/>
      <c r="D43" s="23"/>
      <c r="E43" s="23"/>
      <c r="F43" s="56"/>
      <c r="G43" s="77"/>
      <c r="H43" s="77"/>
      <c r="I43" s="77"/>
    </row>
    <row r="44" spans="1:9" ht="20.25">
      <c r="A44" s="23"/>
      <c r="B44" s="23"/>
      <c r="C44" s="23"/>
      <c r="D44" s="23"/>
      <c r="E44" s="23"/>
      <c r="F44" s="56"/>
      <c r="G44" s="77"/>
      <c r="H44" s="77"/>
      <c r="I44" s="77"/>
    </row>
    <row r="45" spans="1:9" ht="20.25">
      <c r="A45" s="23"/>
      <c r="B45" s="23"/>
      <c r="C45" s="23"/>
      <c r="D45" s="23"/>
      <c r="E45" s="23"/>
      <c r="F45" s="56"/>
      <c r="G45" s="77"/>
      <c r="H45" s="77"/>
      <c r="I45" s="77"/>
    </row>
    <row r="46" spans="1:9" ht="20.25">
      <c r="A46" s="23"/>
      <c r="B46" s="23"/>
      <c r="C46" s="23"/>
      <c r="D46" s="23"/>
      <c r="E46" s="23"/>
      <c r="F46" s="56"/>
      <c r="G46" s="77"/>
      <c r="H46" s="77"/>
      <c r="I46" s="77"/>
    </row>
    <row r="47" spans="1:9" ht="20.25">
      <c r="A47" s="23"/>
      <c r="B47" s="23"/>
      <c r="C47" s="23"/>
      <c r="D47" s="23"/>
      <c r="E47" s="23"/>
      <c r="F47" s="56"/>
      <c r="G47" s="77"/>
      <c r="H47" s="77"/>
      <c r="I47" s="77"/>
    </row>
    <row r="48" spans="1:9" ht="18.75">
      <c r="A48" s="56"/>
      <c r="B48" s="56"/>
      <c r="C48" s="56"/>
      <c r="D48" s="56"/>
      <c r="E48" s="56"/>
      <c r="F48" s="56"/>
      <c r="G48" s="77"/>
      <c r="H48" s="77"/>
      <c r="I48" s="77"/>
    </row>
    <row r="49" spans="1:9" ht="18.75">
      <c r="A49" s="56"/>
      <c r="B49" s="56"/>
      <c r="C49" s="56"/>
      <c r="D49" s="56"/>
      <c r="E49" s="56"/>
      <c r="F49" s="56"/>
      <c r="G49" s="77"/>
      <c r="H49" s="77"/>
      <c r="I49" s="77"/>
    </row>
    <row r="50" spans="1:9" ht="15.75">
      <c r="A50" s="77"/>
      <c r="B50" s="77"/>
      <c r="C50" s="77"/>
      <c r="D50" s="77"/>
      <c r="E50" s="77"/>
      <c r="F50" s="77"/>
      <c r="G50" s="77"/>
      <c r="H50" s="77"/>
      <c r="I50" s="77"/>
    </row>
    <row r="51" spans="1:9" ht="15.75">
      <c r="A51" s="77"/>
      <c r="B51" s="77"/>
      <c r="C51" s="77"/>
      <c r="D51" s="77"/>
      <c r="E51" s="77"/>
      <c r="F51" s="77"/>
      <c r="G51" s="77"/>
      <c r="H51" s="77"/>
      <c r="I51" s="77"/>
    </row>
    <row r="52" spans="1:9" ht="15.75">
      <c r="A52" s="77"/>
      <c r="B52" s="77"/>
      <c r="C52" s="77"/>
      <c r="D52" s="77"/>
      <c r="E52" s="77"/>
      <c r="F52" s="77"/>
      <c r="G52" s="77"/>
      <c r="H52" s="77"/>
      <c r="I52" s="77"/>
    </row>
    <row r="53" spans="1:9" ht="15.75">
      <c r="A53" s="77"/>
      <c r="B53" s="77"/>
      <c r="C53" s="77"/>
      <c r="D53" s="77"/>
      <c r="E53" s="77"/>
      <c r="F53" s="77"/>
      <c r="G53" s="77"/>
      <c r="H53" s="77"/>
      <c r="I53" s="77"/>
    </row>
    <row r="54" spans="1:9" ht="15.75">
      <c r="A54" s="77"/>
      <c r="B54" s="77"/>
      <c r="C54" s="77"/>
      <c r="D54" s="77"/>
      <c r="E54" s="77"/>
      <c r="F54" s="77"/>
      <c r="G54" s="77"/>
      <c r="H54" s="77"/>
      <c r="I54" s="77"/>
    </row>
    <row r="55" spans="1:9" ht="15.75">
      <c r="A55" s="77"/>
      <c r="B55" s="77"/>
      <c r="C55" s="77"/>
      <c r="D55" s="77"/>
      <c r="E55" s="77"/>
      <c r="F55" s="77"/>
      <c r="G55" s="77"/>
      <c r="H55" s="77"/>
      <c r="I55" s="77"/>
    </row>
  </sheetData>
  <sheetProtection/>
  <printOptions/>
  <pageMargins left="0.75" right="0.75" top="1" bottom="1" header="0.5" footer="0.5"/>
  <pageSetup fitToHeight="1" fitToWidth="1" horizontalDpi="600" verticalDpi="600" orientation="portrait" paperSize="9" scale="63" r:id="rId1"/>
  <colBreaks count="1" manualBreakCount="1">
    <brk id="5" max="49" man="1"/>
  </colBreaks>
</worksheet>
</file>

<file path=xl/worksheets/sheet2.xml><?xml version="1.0" encoding="utf-8"?>
<worksheet xmlns="http://schemas.openxmlformats.org/spreadsheetml/2006/main" xmlns:r="http://schemas.openxmlformats.org/officeDocument/2006/relationships">
  <dimension ref="A1:N39"/>
  <sheetViews>
    <sheetView tabSelected="1" zoomScale="75" zoomScaleNormal="75" zoomScalePageLayoutView="0" workbookViewId="0" topLeftCell="H2">
      <selection activeCell="L15" sqref="L15:Q15"/>
    </sheetView>
  </sheetViews>
  <sheetFormatPr defaultColWidth="9.140625" defaultRowHeight="12.75"/>
  <cols>
    <col min="1" max="1" width="3.8515625" style="2" customWidth="1"/>
    <col min="2" max="2" width="4.7109375" style="2" customWidth="1"/>
    <col min="3" max="3" width="21.57421875" style="2" customWidth="1"/>
    <col min="4" max="4" width="25.28125" style="2" customWidth="1"/>
    <col min="5" max="5" width="9.00390625" style="2" customWidth="1"/>
    <col min="6" max="6" width="5.00390625" style="2" customWidth="1"/>
    <col min="7" max="7" width="22.28125" style="2" customWidth="1"/>
    <col min="8" max="8" width="1.7109375" style="2" customWidth="1"/>
    <col min="9" max="9" width="22.7109375" style="2" customWidth="1"/>
    <col min="10" max="10" width="3.28125" style="2" customWidth="1"/>
    <col min="11" max="11" width="4.140625" style="2" customWidth="1"/>
    <col min="12" max="12" width="13.7109375" style="2" hidden="1" customWidth="1"/>
    <col min="13" max="13" width="12.7109375" style="2" hidden="1" customWidth="1"/>
    <col min="14" max="14" width="11.421875" style="2" hidden="1" customWidth="1"/>
    <col min="15" max="17" width="0" style="2" hidden="1" customWidth="1"/>
    <col min="18" max="16384" width="9.140625" style="2" customWidth="1"/>
  </cols>
  <sheetData>
    <row r="1" ht="22.5" customHeight="1">
      <c r="A1" s="18" t="s">
        <v>23</v>
      </c>
    </row>
    <row r="2" spans="1:10" ht="22.5" customHeight="1">
      <c r="A2" s="19" t="s">
        <v>145</v>
      </c>
      <c r="B2" s="1"/>
      <c r="C2" s="1"/>
      <c r="D2" s="1"/>
      <c r="E2" s="1"/>
      <c r="F2" s="1"/>
      <c r="G2" s="1"/>
      <c r="H2" s="1"/>
      <c r="I2" s="1"/>
      <c r="J2" s="1"/>
    </row>
    <row r="3" spans="1:10" ht="22.5" customHeight="1">
      <c r="A3" s="17"/>
      <c r="B3" s="1"/>
      <c r="C3" s="1"/>
      <c r="D3" s="1"/>
      <c r="E3" s="1"/>
      <c r="F3" s="1"/>
      <c r="G3" s="1"/>
      <c r="H3" s="1"/>
      <c r="I3" s="1"/>
      <c r="J3" s="1"/>
    </row>
    <row r="4" spans="1:10" ht="20.25">
      <c r="A4" s="16"/>
      <c r="B4" s="1"/>
      <c r="C4" s="1"/>
      <c r="D4" s="1"/>
      <c r="E4" s="1"/>
      <c r="F4" s="1"/>
      <c r="G4" s="1"/>
      <c r="H4" s="1"/>
      <c r="I4" s="1"/>
      <c r="J4" s="1"/>
    </row>
    <row r="5" spans="1:10" ht="15.75">
      <c r="A5" s="1"/>
      <c r="B5" s="1"/>
      <c r="C5" s="1"/>
      <c r="D5" s="1"/>
      <c r="E5" s="1"/>
      <c r="F5" s="1"/>
      <c r="G5" s="1"/>
      <c r="H5" s="1"/>
      <c r="I5" s="1"/>
      <c r="J5" s="1"/>
    </row>
    <row r="6" spans="1:9" ht="20.25">
      <c r="A6" s="16"/>
      <c r="B6" s="4"/>
      <c r="C6" s="4"/>
      <c r="D6" s="4"/>
      <c r="E6" s="4"/>
      <c r="G6" s="5" t="s">
        <v>0</v>
      </c>
      <c r="H6" s="6"/>
      <c r="I6" s="5" t="s">
        <v>15</v>
      </c>
    </row>
    <row r="7" spans="1:9" ht="15.75">
      <c r="A7" s="4"/>
      <c r="B7" s="4"/>
      <c r="C7" s="4"/>
      <c r="D7" s="4"/>
      <c r="E7" s="4"/>
      <c r="G7" s="7" t="s">
        <v>51</v>
      </c>
      <c r="H7" s="6"/>
      <c r="I7" s="7" t="s">
        <v>51</v>
      </c>
    </row>
    <row r="8" spans="1:9" ht="15.75">
      <c r="A8" s="4"/>
      <c r="B8" s="4"/>
      <c r="C8" s="4"/>
      <c r="D8" s="4"/>
      <c r="E8" s="4"/>
      <c r="G8" s="8" t="s">
        <v>140</v>
      </c>
      <c r="H8" s="9"/>
      <c r="I8" s="8" t="s">
        <v>133</v>
      </c>
    </row>
    <row r="9" spans="1:9" ht="15.75">
      <c r="A9" s="4"/>
      <c r="B9" s="4"/>
      <c r="C9" s="4"/>
      <c r="D9" s="4"/>
      <c r="E9" s="4"/>
      <c r="G9" s="15" t="s">
        <v>31</v>
      </c>
      <c r="H9" s="9"/>
      <c r="I9" s="15" t="s">
        <v>29</v>
      </c>
    </row>
    <row r="10" spans="1:13" ht="19.5">
      <c r="A10" s="39"/>
      <c r="B10" s="4"/>
      <c r="C10" s="4"/>
      <c r="D10" s="4"/>
      <c r="E10" s="4"/>
      <c r="G10" s="10" t="s">
        <v>2</v>
      </c>
      <c r="H10" s="6"/>
      <c r="I10" s="10" t="s">
        <v>2</v>
      </c>
      <c r="L10" s="159" t="s">
        <v>125</v>
      </c>
      <c r="M10" s="157" t="s">
        <v>124</v>
      </c>
    </row>
    <row r="11" spans="1:9" ht="18.75">
      <c r="A11" s="39"/>
      <c r="B11" s="4"/>
      <c r="C11" s="4"/>
      <c r="D11" s="4"/>
      <c r="E11" s="4"/>
      <c r="G11" s="6"/>
      <c r="H11" s="6"/>
      <c r="I11" s="6"/>
    </row>
    <row r="12" spans="1:9" ht="19.5">
      <c r="A12" s="51" t="s">
        <v>75</v>
      </c>
      <c r="B12" s="4"/>
      <c r="C12" s="4"/>
      <c r="D12" s="4"/>
      <c r="E12" s="4"/>
      <c r="G12" s="6"/>
      <c r="H12" s="6"/>
      <c r="I12" s="6"/>
    </row>
    <row r="13" spans="1:9" ht="18.75">
      <c r="A13" s="40"/>
      <c r="B13" s="4"/>
      <c r="C13" s="4"/>
      <c r="D13" s="4"/>
      <c r="E13" s="4"/>
      <c r="G13" s="6"/>
      <c r="H13" s="6"/>
      <c r="I13" s="6"/>
    </row>
    <row r="14" spans="1:9" ht="18.75">
      <c r="A14" s="40" t="s">
        <v>33</v>
      </c>
      <c r="B14" s="4"/>
      <c r="C14" s="4"/>
      <c r="D14" s="4"/>
      <c r="E14" s="4"/>
      <c r="G14" s="4"/>
      <c r="H14" s="11"/>
      <c r="I14" s="4"/>
    </row>
    <row r="15" spans="1:14" ht="19.5">
      <c r="A15" s="41" t="s">
        <v>32</v>
      </c>
      <c r="B15" s="3"/>
      <c r="C15" s="3"/>
      <c r="D15" s="4"/>
      <c r="E15" s="4"/>
      <c r="G15" s="29">
        <v>220136</v>
      </c>
      <c r="H15" s="27"/>
      <c r="I15" s="29">
        <v>221362</v>
      </c>
      <c r="L15" s="160">
        <f>G15-I15</f>
        <v>-1226</v>
      </c>
      <c r="M15" s="158">
        <f>1309+2</f>
        <v>1311</v>
      </c>
      <c r="N15" s="161">
        <f>L15+M15</f>
        <v>85</v>
      </c>
    </row>
    <row r="16" spans="1:14" ht="19.5">
      <c r="A16" s="41" t="s">
        <v>3</v>
      </c>
      <c r="B16" s="3"/>
      <c r="C16" s="3"/>
      <c r="D16" s="4"/>
      <c r="E16" s="4"/>
      <c r="G16" s="30">
        <v>0</v>
      </c>
      <c r="H16" s="27"/>
      <c r="I16" s="30">
        <v>0</v>
      </c>
      <c r="L16" s="160">
        <f>G16-I16</f>
        <v>0</v>
      </c>
      <c r="M16" s="162"/>
      <c r="N16" s="161">
        <f>L16+M16</f>
        <v>0</v>
      </c>
    </row>
    <row r="17" spans="1:14" ht="18.75" customHeight="1">
      <c r="A17" s="41" t="s">
        <v>16</v>
      </c>
      <c r="B17" s="3"/>
      <c r="C17" s="3"/>
      <c r="D17" s="4"/>
      <c r="E17" s="4"/>
      <c r="G17" s="30">
        <v>6701</v>
      </c>
      <c r="H17" s="27"/>
      <c r="I17" s="30">
        <v>6726</v>
      </c>
      <c r="L17" s="160">
        <f>G17-I17</f>
        <v>-25</v>
      </c>
      <c r="M17" s="162">
        <v>25</v>
      </c>
      <c r="N17" s="161">
        <f>L17+M17</f>
        <v>0</v>
      </c>
    </row>
    <row r="18" spans="1:14" ht="19.5">
      <c r="A18" s="41" t="s">
        <v>100</v>
      </c>
      <c r="B18" s="3"/>
      <c r="C18" s="3"/>
      <c r="D18" s="4"/>
      <c r="E18" s="4"/>
      <c r="G18" s="31">
        <v>225561</v>
      </c>
      <c r="H18" s="27"/>
      <c r="I18" s="31">
        <v>225166</v>
      </c>
      <c r="L18" s="160">
        <f>G18-I18</f>
        <v>395</v>
      </c>
      <c r="M18" s="162">
        <f>-395</f>
        <v>-395</v>
      </c>
      <c r="N18" s="161">
        <f>L18+M18</f>
        <v>0</v>
      </c>
    </row>
    <row r="19" spans="1:13" ht="19.5">
      <c r="A19" s="39"/>
      <c r="B19" s="4"/>
      <c r="C19" s="4"/>
      <c r="D19" s="4"/>
      <c r="E19" s="4"/>
      <c r="G19" s="28">
        <f>SUM(G15:G18)</f>
        <v>452398</v>
      </c>
      <c r="H19" s="27"/>
      <c r="I19" s="26">
        <f>SUM(I15:I18)</f>
        <v>453254</v>
      </c>
      <c r="L19" s="160"/>
      <c r="M19" s="162"/>
    </row>
    <row r="20" spans="1:13" ht="19.5">
      <c r="A20" s="39"/>
      <c r="B20" s="4"/>
      <c r="C20" s="4"/>
      <c r="D20" s="4"/>
      <c r="E20" s="4"/>
      <c r="G20" s="28"/>
      <c r="H20" s="27"/>
      <c r="I20" s="26"/>
      <c r="L20" s="160"/>
      <c r="M20" s="162"/>
    </row>
    <row r="21" spans="1:13" ht="19.5">
      <c r="A21" s="39"/>
      <c r="B21" s="4"/>
      <c r="C21" s="4"/>
      <c r="D21" s="4"/>
      <c r="E21" s="4"/>
      <c r="G21" s="28"/>
      <c r="H21" s="27"/>
      <c r="I21" s="26"/>
      <c r="L21" s="160"/>
      <c r="M21" s="162"/>
    </row>
    <row r="22" spans="1:13" ht="19.5">
      <c r="A22" s="42" t="s">
        <v>4</v>
      </c>
      <c r="B22" s="12"/>
      <c r="C22" s="12"/>
      <c r="D22" s="4"/>
      <c r="E22" s="4"/>
      <c r="G22" s="28"/>
      <c r="H22" s="27"/>
      <c r="I22" s="26"/>
      <c r="L22" s="160"/>
      <c r="M22" s="162"/>
    </row>
    <row r="23" spans="1:14" ht="19.5">
      <c r="A23" s="39" t="s">
        <v>101</v>
      </c>
      <c r="B23" s="4"/>
      <c r="C23" s="4"/>
      <c r="D23" s="4"/>
      <c r="E23" s="4"/>
      <c r="G23" s="29">
        <v>28052</v>
      </c>
      <c r="H23" s="27"/>
      <c r="I23" s="29">
        <v>29052</v>
      </c>
      <c r="L23" s="160">
        <f aca="true" t="shared" si="0" ref="L23:L28">G23-I23</f>
        <v>-1000</v>
      </c>
      <c r="M23" s="162">
        <f>395</f>
        <v>395</v>
      </c>
      <c r="N23" s="161">
        <f>L23+M23</f>
        <v>-605</v>
      </c>
    </row>
    <row r="24" spans="1:14" ht="19.5">
      <c r="A24" s="39" t="s">
        <v>14</v>
      </c>
      <c r="B24" s="4"/>
      <c r="C24" s="4"/>
      <c r="D24" s="4"/>
      <c r="E24" s="4"/>
      <c r="G24" s="30">
        <v>37145</v>
      </c>
      <c r="H24" s="27"/>
      <c r="I24" s="30">
        <v>36723</v>
      </c>
      <c r="L24" s="160">
        <f t="shared" si="0"/>
        <v>422</v>
      </c>
      <c r="M24" s="162"/>
      <c r="N24" s="161">
        <f>L24+M24</f>
        <v>422</v>
      </c>
    </row>
    <row r="25" spans="1:14" ht="19.5">
      <c r="A25" s="39" t="s">
        <v>102</v>
      </c>
      <c r="B25" s="4"/>
      <c r="C25" s="4"/>
      <c r="D25" s="4"/>
      <c r="E25" s="4"/>
      <c r="G25" s="30">
        <v>22278</v>
      </c>
      <c r="H25" s="27"/>
      <c r="I25" s="30">
        <v>18646</v>
      </c>
      <c r="L25" s="160">
        <f t="shared" si="0"/>
        <v>3632</v>
      </c>
      <c r="M25" s="162"/>
      <c r="N25" s="161">
        <f>L25+M25</f>
        <v>3632</v>
      </c>
    </row>
    <row r="26" spans="1:14" ht="19.5">
      <c r="A26" s="39" t="s">
        <v>103</v>
      </c>
      <c r="B26" s="4"/>
      <c r="C26" s="4"/>
      <c r="D26" s="4"/>
      <c r="E26" s="4"/>
      <c r="G26" s="30">
        <v>11438</v>
      </c>
      <c r="H26" s="27"/>
      <c r="I26" s="30">
        <v>12721</v>
      </c>
      <c r="L26" s="160">
        <f t="shared" si="0"/>
        <v>-1283</v>
      </c>
      <c r="M26" s="162"/>
      <c r="N26" s="161">
        <f>L26+M26</f>
        <v>-1283</v>
      </c>
    </row>
    <row r="27" spans="1:14" ht="19.5">
      <c r="A27" s="39" t="s">
        <v>94</v>
      </c>
      <c r="B27" s="4"/>
      <c r="C27" s="4"/>
      <c r="D27" s="4"/>
      <c r="E27" s="4"/>
      <c r="G27" s="30">
        <v>0</v>
      </c>
      <c r="H27" s="27"/>
      <c r="I27" s="30">
        <v>0</v>
      </c>
      <c r="L27" s="160">
        <f t="shared" si="0"/>
        <v>0</v>
      </c>
      <c r="M27" s="162"/>
      <c r="N27" s="161">
        <f>L27+M27</f>
        <v>0</v>
      </c>
    </row>
    <row r="28" spans="1:14" ht="19.5">
      <c r="A28" s="39" t="s">
        <v>61</v>
      </c>
      <c r="B28" s="4"/>
      <c r="C28" s="4"/>
      <c r="D28" s="4"/>
      <c r="E28" s="4"/>
      <c r="G28" s="30">
        <v>3675</v>
      </c>
      <c r="H28" s="27"/>
      <c r="I28" s="30">
        <v>4545</v>
      </c>
      <c r="L28" s="160">
        <f t="shared" si="0"/>
        <v>-870</v>
      </c>
      <c r="M28" s="162"/>
      <c r="N28" s="157"/>
    </row>
    <row r="29" spans="1:13" ht="19.5">
      <c r="A29" s="39" t="s">
        <v>5</v>
      </c>
      <c r="B29" s="4"/>
      <c r="C29" s="4"/>
      <c r="D29" s="4"/>
      <c r="E29" s="4"/>
      <c r="G29" s="31">
        <v>1</v>
      </c>
      <c r="H29" s="27"/>
      <c r="I29" s="31">
        <v>1</v>
      </c>
      <c r="L29" s="160"/>
      <c r="M29" s="162"/>
    </row>
    <row r="30" spans="1:13" ht="19.5">
      <c r="A30" s="39"/>
      <c r="B30" s="4"/>
      <c r="C30" s="4"/>
      <c r="D30" s="4"/>
      <c r="E30" s="4"/>
      <c r="G30" s="26">
        <f>SUM(G23:G29)</f>
        <v>102589</v>
      </c>
      <c r="H30" s="27"/>
      <c r="I30" s="26">
        <f>SUM(I23:I29)</f>
        <v>101688</v>
      </c>
      <c r="L30" s="160"/>
      <c r="M30" s="162"/>
    </row>
    <row r="31" spans="1:13" ht="19.5">
      <c r="A31" s="39"/>
      <c r="B31" s="4"/>
      <c r="C31" s="4"/>
      <c r="D31" s="4"/>
      <c r="E31" s="4"/>
      <c r="G31" s="26"/>
      <c r="H31" s="27"/>
      <c r="I31" s="26"/>
      <c r="L31" s="160"/>
      <c r="M31" s="162"/>
    </row>
    <row r="32" spans="1:13" ht="19.5">
      <c r="A32" s="39"/>
      <c r="B32" s="4"/>
      <c r="C32" s="4"/>
      <c r="D32" s="4"/>
      <c r="E32" s="4"/>
      <c r="G32" s="26"/>
      <c r="H32" s="27"/>
      <c r="I32" s="26"/>
      <c r="L32" s="160"/>
      <c r="M32" s="162"/>
    </row>
    <row r="33" spans="1:14" ht="20.25" thickBot="1">
      <c r="A33" s="52" t="s">
        <v>76</v>
      </c>
      <c r="B33" s="4"/>
      <c r="C33" s="4"/>
      <c r="D33" s="4"/>
      <c r="E33" s="4"/>
      <c r="G33" s="47">
        <f>+G30+G19</f>
        <v>554987</v>
      </c>
      <c r="H33" s="47"/>
      <c r="I33" s="47">
        <f>+I30+I19</f>
        <v>554942</v>
      </c>
      <c r="L33" s="160"/>
      <c r="M33" s="158">
        <f>SUM(M15:M30)</f>
        <v>1336</v>
      </c>
      <c r="N33" s="160">
        <f>SUM(N15:N30)</f>
        <v>2251</v>
      </c>
    </row>
    <row r="34" spans="1:13" ht="20.25" thickTop="1">
      <c r="A34" s="52"/>
      <c r="B34" s="4"/>
      <c r="C34" s="4"/>
      <c r="D34" s="4"/>
      <c r="E34" s="4"/>
      <c r="G34" s="27"/>
      <c r="H34" s="27"/>
      <c r="I34" s="27"/>
      <c r="M34" s="158"/>
    </row>
    <row r="35" spans="1:13" ht="19.5">
      <c r="A35" s="41" t="s">
        <v>104</v>
      </c>
      <c r="B35" s="3"/>
      <c r="C35" s="3"/>
      <c r="D35" s="4"/>
      <c r="E35" s="4"/>
      <c r="F35" s="4"/>
      <c r="G35" s="55">
        <f>(G33-('BS1'!G38+'BS1'!G18))/'BS1'!G15</f>
        <v>0.08278314774834497</v>
      </c>
      <c r="H35" s="55"/>
      <c r="I35" s="55">
        <f>(I33-('BS1'!I38+'BS1'!I18))/'BS1'!I15</f>
        <v>0.1419672904591698</v>
      </c>
      <c r="J35" s="14"/>
      <c r="M35" s="163"/>
    </row>
    <row r="36" spans="1:10" ht="19.5">
      <c r="A36" s="41"/>
      <c r="B36" s="3"/>
      <c r="C36" s="3"/>
      <c r="D36" s="4"/>
      <c r="E36" s="4"/>
      <c r="F36" s="4"/>
      <c r="G36" s="38"/>
      <c r="H36" s="38"/>
      <c r="I36" s="38"/>
      <c r="J36" s="14"/>
    </row>
    <row r="37" spans="1:10" ht="19.5">
      <c r="A37" s="41"/>
      <c r="B37" s="3"/>
      <c r="C37" s="3"/>
      <c r="D37" s="4"/>
      <c r="E37" s="4"/>
      <c r="F37" s="4"/>
      <c r="G37" s="38"/>
      <c r="H37" s="38"/>
      <c r="I37" s="38"/>
      <c r="J37" s="14"/>
    </row>
    <row r="38" spans="1:10" ht="60" customHeight="1">
      <c r="A38" s="198" t="s">
        <v>138</v>
      </c>
      <c r="B38" s="199"/>
      <c r="C38" s="199"/>
      <c r="D38" s="199"/>
      <c r="E38" s="199"/>
      <c r="F38" s="199"/>
      <c r="G38" s="199"/>
      <c r="H38" s="199"/>
      <c r="I38" s="199"/>
      <c r="J38" s="199"/>
    </row>
    <row r="39" ht="18.75">
      <c r="A39" s="43"/>
    </row>
    <row r="48" ht="23.25" customHeight="1"/>
  </sheetData>
  <sheetProtection/>
  <mergeCells count="1">
    <mergeCell ref="A38:J38"/>
  </mergeCells>
  <printOptions/>
  <pageMargins left="1.02" right="0.48" top="0.77" bottom="0.55" header="0.34" footer="0.2"/>
  <pageSetup horizontalDpi="300" verticalDpi="300" orientation="portrait" paperSize="9" scale="70" r:id="rId1"/>
  <rowBreaks count="1" manualBreakCount="1">
    <brk id="98" max="255" man="1"/>
  </rowBreaks>
</worksheet>
</file>

<file path=xl/worksheets/sheet3.xml><?xml version="1.0" encoding="utf-8"?>
<worksheet xmlns="http://schemas.openxmlformats.org/spreadsheetml/2006/main" xmlns:r="http://schemas.openxmlformats.org/officeDocument/2006/relationships">
  <dimension ref="A1:I23"/>
  <sheetViews>
    <sheetView zoomScalePageLayoutView="0" workbookViewId="0" topLeftCell="A4">
      <selection activeCell="G24" sqref="G24"/>
    </sheetView>
  </sheetViews>
  <sheetFormatPr defaultColWidth="9.140625" defaultRowHeight="12.75"/>
  <cols>
    <col min="7" max="7" width="14.28125" style="0" bestFit="1" customWidth="1"/>
    <col min="8" max="8" width="2.421875" style="0" customWidth="1"/>
    <col min="9" max="9" width="15.7109375" style="0" bestFit="1" customWidth="1"/>
  </cols>
  <sheetData>
    <row r="1" spans="1:9" ht="20.25">
      <c r="A1" s="16"/>
      <c r="B1" s="4"/>
      <c r="C1" s="4"/>
      <c r="D1" s="4"/>
      <c r="E1" s="4"/>
      <c r="F1" s="2"/>
      <c r="G1" s="5" t="s">
        <v>0</v>
      </c>
      <c r="H1" s="6"/>
      <c r="I1" s="5" t="s">
        <v>15</v>
      </c>
    </row>
    <row r="2" spans="1:9" ht="15.75">
      <c r="A2" s="4"/>
      <c r="B2" s="4"/>
      <c r="C2" s="4"/>
      <c r="D2" s="4"/>
      <c r="E2" s="4"/>
      <c r="F2" s="2"/>
      <c r="G2" s="7" t="s">
        <v>51</v>
      </c>
      <c r="H2" s="6"/>
      <c r="I2" s="7" t="s">
        <v>51</v>
      </c>
    </row>
    <row r="3" spans="1:9" ht="15.75">
      <c r="A3" s="4"/>
      <c r="B3" s="4"/>
      <c r="C3" s="4"/>
      <c r="D3" s="4"/>
      <c r="E3" s="4"/>
      <c r="F3" s="2"/>
      <c r="G3" s="8" t="s">
        <v>123</v>
      </c>
      <c r="H3" s="9"/>
      <c r="I3" s="8" t="s">
        <v>67</v>
      </c>
    </row>
    <row r="4" spans="1:9" ht="15.75">
      <c r="A4" s="4"/>
      <c r="B4" s="4"/>
      <c r="C4" s="4"/>
      <c r="D4" s="4"/>
      <c r="E4" s="4"/>
      <c r="F4" s="2"/>
      <c r="G4" s="15" t="s">
        <v>31</v>
      </c>
      <c r="H4" s="9"/>
      <c r="I4" s="15" t="s">
        <v>29</v>
      </c>
    </row>
    <row r="5" spans="1:9" ht="18.75">
      <c r="A5" s="39"/>
      <c r="B5" s="4"/>
      <c r="C5" s="4"/>
      <c r="D5" s="4"/>
      <c r="E5" s="4"/>
      <c r="F5" s="2"/>
      <c r="G5" s="10" t="s">
        <v>2</v>
      </c>
      <c r="H5" s="6"/>
      <c r="I5" s="10" t="s">
        <v>2</v>
      </c>
    </row>
    <row r="6" spans="1:9" ht="18.75">
      <c r="A6" s="39"/>
      <c r="B6" s="4"/>
      <c r="C6" s="4"/>
      <c r="D6" s="4"/>
      <c r="E6" s="4"/>
      <c r="F6" s="2"/>
      <c r="G6" s="6"/>
      <c r="H6" s="6"/>
      <c r="I6" s="6"/>
    </row>
    <row r="7" spans="1:9" ht="19.5">
      <c r="A7" s="41" t="s">
        <v>32</v>
      </c>
      <c r="B7" s="3"/>
      <c r="C7" s="3"/>
      <c r="D7" s="4"/>
      <c r="E7" s="4"/>
      <c r="F7" s="2"/>
      <c r="G7" s="29">
        <f>'BS'!G15</f>
        <v>220136</v>
      </c>
      <c r="H7" s="27"/>
      <c r="I7" s="29">
        <f>113136+18118</f>
        <v>131254</v>
      </c>
    </row>
    <row r="8" spans="1:9" ht="19.5">
      <c r="A8" s="41" t="s">
        <v>16</v>
      </c>
      <c r="B8" s="3"/>
      <c r="C8" s="3"/>
      <c r="D8" s="4"/>
      <c r="E8" s="4"/>
      <c r="F8" s="2"/>
      <c r="G8" s="30">
        <f>'BS'!G17+'BS'!G16</f>
        <v>6701</v>
      </c>
      <c r="H8" s="27"/>
      <c r="I8" s="30">
        <f>108067+44</f>
        <v>108111</v>
      </c>
    </row>
    <row r="9" spans="1:9" ht="19.5">
      <c r="A9" s="41" t="s">
        <v>100</v>
      </c>
      <c r="B9" s="3"/>
      <c r="C9" s="3"/>
      <c r="D9" s="4"/>
      <c r="E9" s="4"/>
      <c r="F9" s="2"/>
      <c r="G9" s="31">
        <f>'BS'!G18</f>
        <v>225561</v>
      </c>
      <c r="H9" s="27"/>
      <c r="I9" s="31">
        <v>225935</v>
      </c>
    </row>
    <row r="10" spans="1:9" ht="19.5">
      <c r="A10" s="126" t="s">
        <v>4</v>
      </c>
      <c r="B10" s="12"/>
      <c r="C10" s="12"/>
      <c r="D10" s="4"/>
      <c r="E10" s="4"/>
      <c r="F10" s="2"/>
      <c r="G10" s="26">
        <f>'BS'!G30</f>
        <v>102589</v>
      </c>
      <c r="H10" s="27"/>
      <c r="I10" s="26">
        <v>113312</v>
      </c>
    </row>
    <row r="11" spans="1:9" ht="19.5">
      <c r="A11" s="41" t="s">
        <v>6</v>
      </c>
      <c r="B11" s="13"/>
      <c r="C11" s="13"/>
      <c r="D11" s="4"/>
      <c r="E11" s="4"/>
      <c r="F11" s="2"/>
      <c r="G11" s="124">
        <f>-'BS1'!G36</f>
        <v>-526463</v>
      </c>
      <c r="H11" s="125"/>
      <c r="I11" s="124">
        <v>-481979</v>
      </c>
    </row>
    <row r="12" spans="1:9" ht="19.5">
      <c r="A12" s="39"/>
      <c r="B12" s="4"/>
      <c r="C12" s="4"/>
      <c r="D12" s="4"/>
      <c r="E12" s="4"/>
      <c r="F12" s="2"/>
      <c r="G12" s="26"/>
      <c r="H12" s="27"/>
      <c r="I12" s="26"/>
    </row>
    <row r="13" spans="1:9" ht="20.25" thickBot="1">
      <c r="A13" s="52" t="s">
        <v>76</v>
      </c>
      <c r="B13" s="4"/>
      <c r="C13" s="4"/>
      <c r="D13" s="4"/>
      <c r="E13" s="4"/>
      <c r="F13" s="2"/>
      <c r="G13" s="47">
        <f>SUM(G7:G12)</f>
        <v>28524</v>
      </c>
      <c r="H13" s="47"/>
      <c r="I13" s="47">
        <f>SUM(I7:I12)</f>
        <v>96633</v>
      </c>
    </row>
    <row r="14" spans="1:9" ht="20.25" thickTop="1">
      <c r="A14" s="52"/>
      <c r="B14" s="4"/>
      <c r="C14" s="4"/>
      <c r="D14" s="4"/>
      <c r="E14" s="4"/>
      <c r="F14" s="2"/>
      <c r="G14" s="27"/>
      <c r="H14" s="27"/>
      <c r="I14" s="27"/>
    </row>
    <row r="15" spans="1:9" ht="18.75">
      <c r="A15" s="41" t="s">
        <v>120</v>
      </c>
      <c r="B15" s="127"/>
      <c r="C15" s="127"/>
      <c r="D15" s="127"/>
      <c r="E15" s="127"/>
      <c r="F15" s="127"/>
      <c r="G15" s="127"/>
      <c r="H15" s="127"/>
      <c r="I15" s="127"/>
    </row>
    <row r="16" spans="1:9" ht="12.75">
      <c r="A16" s="127"/>
      <c r="B16" s="127"/>
      <c r="C16" s="127"/>
      <c r="D16" s="127"/>
      <c r="E16" s="127"/>
      <c r="F16" s="127"/>
      <c r="G16" s="127"/>
      <c r="H16" s="127"/>
      <c r="I16" s="127"/>
    </row>
    <row r="17" spans="1:9" ht="19.5">
      <c r="A17" s="41" t="s">
        <v>121</v>
      </c>
      <c r="B17" s="4"/>
      <c r="C17" s="4"/>
      <c r="D17" s="4"/>
      <c r="E17" s="4"/>
      <c r="F17" s="2"/>
      <c r="G17" s="26">
        <f>'BS1'!G17</f>
        <v>27723</v>
      </c>
      <c r="H17" s="26"/>
      <c r="I17" s="26">
        <v>95108</v>
      </c>
    </row>
    <row r="18" spans="1:9" ht="19.5">
      <c r="A18" s="41" t="s">
        <v>80</v>
      </c>
      <c r="B18" s="3"/>
      <c r="C18" s="3"/>
      <c r="D18" s="4"/>
      <c r="E18" s="4"/>
      <c r="F18" s="2"/>
      <c r="G18" s="26">
        <f>'BS1'!G18</f>
        <v>53</v>
      </c>
      <c r="H18" s="27"/>
      <c r="I18" s="26">
        <v>51</v>
      </c>
    </row>
    <row r="19" spans="1:9" ht="19.5">
      <c r="A19" s="39" t="s">
        <v>82</v>
      </c>
      <c r="B19" s="4"/>
      <c r="C19" s="4"/>
      <c r="D19" s="4"/>
      <c r="E19" s="4"/>
      <c r="F19" s="2"/>
      <c r="G19" s="27">
        <f>'BS1'!G24</f>
        <v>748</v>
      </c>
      <c r="H19" s="27"/>
      <c r="I19" s="27">
        <v>832</v>
      </c>
    </row>
    <row r="20" spans="1:9" ht="19.5">
      <c r="A20" s="39" t="s">
        <v>83</v>
      </c>
      <c r="B20" s="4"/>
      <c r="C20" s="4"/>
      <c r="D20" s="4"/>
      <c r="E20" s="4"/>
      <c r="F20" s="2"/>
      <c r="G20" s="27">
        <f>'BS1'!G25</f>
        <v>0</v>
      </c>
      <c r="H20" s="27"/>
      <c r="I20" s="27">
        <v>642</v>
      </c>
    </row>
    <row r="21" spans="1:9" ht="20.25" thickBot="1">
      <c r="A21" s="39"/>
      <c r="B21" s="4"/>
      <c r="C21" s="4"/>
      <c r="D21" s="4"/>
      <c r="E21" s="4"/>
      <c r="F21" s="2"/>
      <c r="G21" s="47">
        <f>SUM(G17:G20)</f>
        <v>28524</v>
      </c>
      <c r="H21" s="47">
        <f>SUM(H17:H20)</f>
        <v>0</v>
      </c>
      <c r="I21" s="47">
        <f>SUM(I17:I20)</f>
        <v>96633</v>
      </c>
    </row>
    <row r="22" spans="1:9" ht="20.25" thickTop="1">
      <c r="A22" s="52"/>
      <c r="B22" s="4"/>
      <c r="C22" s="4"/>
      <c r="D22" s="4"/>
      <c r="E22" s="4"/>
      <c r="F22" s="2"/>
      <c r="G22" s="6"/>
      <c r="H22" s="6"/>
      <c r="I22" s="6"/>
    </row>
    <row r="23" spans="1:9" ht="19.5">
      <c r="A23" s="41" t="s">
        <v>104</v>
      </c>
      <c r="B23" s="3"/>
      <c r="C23" s="3"/>
      <c r="D23" s="4"/>
      <c r="E23" s="4"/>
      <c r="F23" s="4"/>
      <c r="G23" s="55">
        <f>'BS'!G35</f>
        <v>0.08278314774834497</v>
      </c>
      <c r="H23" s="38"/>
      <c r="I23" s="55">
        <v>0.28</v>
      </c>
    </row>
  </sheetData>
  <sheetProtection/>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Q47"/>
  <sheetViews>
    <sheetView zoomScale="60" zoomScaleNormal="60" zoomScalePageLayoutView="0" workbookViewId="0" topLeftCell="E1">
      <selection activeCell="L10" sqref="L10:Q10"/>
    </sheetView>
  </sheetViews>
  <sheetFormatPr defaultColWidth="9.140625" defaultRowHeight="12.75"/>
  <cols>
    <col min="1" max="1" width="3.8515625" style="2" customWidth="1"/>
    <col min="2" max="2" width="4.7109375" style="2" customWidth="1"/>
    <col min="3" max="3" width="21.57421875" style="2" customWidth="1"/>
    <col min="4" max="4" width="25.28125" style="2" customWidth="1"/>
    <col min="5" max="5" width="9.00390625" style="2" customWidth="1"/>
    <col min="6" max="6" width="5.00390625" style="2" customWidth="1"/>
    <col min="7" max="7" width="22.28125" style="2" customWidth="1"/>
    <col min="8" max="8" width="1.7109375" style="2" customWidth="1"/>
    <col min="9" max="9" width="22.7109375" style="2" customWidth="1"/>
    <col min="10" max="10" width="3.28125" style="2" customWidth="1"/>
    <col min="11" max="11" width="4.140625" style="2" customWidth="1"/>
    <col min="12" max="12" width="13.421875" style="2" hidden="1" customWidth="1"/>
    <col min="13" max="13" width="14.140625" style="2" hidden="1" customWidth="1"/>
    <col min="14" max="14" width="15.00390625" style="2" hidden="1" customWidth="1"/>
    <col min="15" max="15" width="11.28125" style="2" hidden="1" customWidth="1"/>
    <col min="16" max="17" width="0" style="2" hidden="1" customWidth="1"/>
    <col min="18" max="16384" width="9.140625" style="2" customWidth="1"/>
  </cols>
  <sheetData>
    <row r="1" ht="22.5" customHeight="1">
      <c r="A1" s="18" t="s">
        <v>23</v>
      </c>
    </row>
    <row r="2" spans="1:10" ht="22.5" customHeight="1">
      <c r="A2" s="19" t="str">
        <f>'BS'!A2</f>
        <v>Condensed Consolidated Balance Sheet as at 30 June 2007</v>
      </c>
      <c r="B2" s="1"/>
      <c r="C2" s="1"/>
      <c r="D2" s="1"/>
      <c r="E2" s="1"/>
      <c r="F2" s="1"/>
      <c r="G2" s="1"/>
      <c r="H2" s="1"/>
      <c r="I2" s="1"/>
      <c r="J2" s="1"/>
    </row>
    <row r="3" spans="1:10" ht="22.5" customHeight="1">
      <c r="A3" s="17" t="s">
        <v>24</v>
      </c>
      <c r="B3" s="1"/>
      <c r="C3" s="1"/>
      <c r="D3" s="1"/>
      <c r="E3" s="1"/>
      <c r="F3" s="1"/>
      <c r="G3" s="1"/>
      <c r="H3" s="1"/>
      <c r="I3" s="1"/>
      <c r="J3" s="1"/>
    </row>
    <row r="4" spans="1:10" ht="20.25">
      <c r="A4" s="16"/>
      <c r="B4" s="1"/>
      <c r="C4" s="1"/>
      <c r="D4" s="1"/>
      <c r="E4" s="1"/>
      <c r="F4" s="1"/>
      <c r="G4" s="1"/>
      <c r="H4" s="1"/>
      <c r="I4" s="1"/>
      <c r="J4" s="1"/>
    </row>
    <row r="5" spans="1:10" ht="15.75">
      <c r="A5" s="1"/>
      <c r="B5" s="1"/>
      <c r="C5" s="1"/>
      <c r="D5" s="1"/>
      <c r="E5" s="1"/>
      <c r="F5" s="1"/>
      <c r="G5" s="1"/>
      <c r="H5" s="1"/>
      <c r="I5" s="1"/>
      <c r="J5" s="1"/>
    </row>
    <row r="6" spans="1:9" ht="20.25">
      <c r="A6" s="16"/>
      <c r="B6" s="4"/>
      <c r="C6" s="4"/>
      <c r="D6" s="4"/>
      <c r="E6" s="4"/>
      <c r="G6" s="5" t="s">
        <v>0</v>
      </c>
      <c r="H6" s="6"/>
      <c r="I6" s="5" t="s">
        <v>15</v>
      </c>
    </row>
    <row r="7" spans="1:9" ht="15.75">
      <c r="A7" s="4"/>
      <c r="B7" s="4"/>
      <c r="C7" s="4"/>
      <c r="D7" s="4"/>
      <c r="E7" s="4"/>
      <c r="G7" s="7" t="s">
        <v>51</v>
      </c>
      <c r="H7" s="6"/>
      <c r="I7" s="7" t="s">
        <v>51</v>
      </c>
    </row>
    <row r="8" spans="1:15" ht="15.75">
      <c r="A8" s="4"/>
      <c r="B8" s="4"/>
      <c r="C8" s="4"/>
      <c r="D8" s="4"/>
      <c r="E8" s="4"/>
      <c r="G8" s="8" t="str">
        <f>'BS'!G8</f>
        <v>30/06/2007</v>
      </c>
      <c r="H8" s="9"/>
      <c r="I8" s="8" t="str">
        <f>'BS'!I8</f>
        <v>31/12/2006</v>
      </c>
      <c r="N8" s="169" t="s">
        <v>126</v>
      </c>
      <c r="O8" s="2" t="s">
        <v>129</v>
      </c>
    </row>
    <row r="9" spans="1:15" ht="15.75">
      <c r="A9" s="4"/>
      <c r="B9" s="4"/>
      <c r="C9" s="4"/>
      <c r="D9" s="4"/>
      <c r="E9" s="4"/>
      <c r="G9" s="15" t="s">
        <v>31</v>
      </c>
      <c r="H9" s="9"/>
      <c r="I9" s="15" t="s">
        <v>29</v>
      </c>
      <c r="N9" s="169" t="s">
        <v>127</v>
      </c>
      <c r="O9" s="2" t="s">
        <v>130</v>
      </c>
    </row>
    <row r="10" spans="1:15" ht="19.5">
      <c r="A10" s="39"/>
      <c r="B10" s="4"/>
      <c r="C10" s="4"/>
      <c r="D10" s="4"/>
      <c r="E10" s="4"/>
      <c r="G10" s="10" t="s">
        <v>2</v>
      </c>
      <c r="H10" s="6"/>
      <c r="I10" s="10" t="s">
        <v>2</v>
      </c>
      <c r="L10" s="159" t="s">
        <v>125</v>
      </c>
      <c r="M10" s="159" t="s">
        <v>124</v>
      </c>
      <c r="N10" s="169" t="s">
        <v>128</v>
      </c>
      <c r="O10" s="2" t="s">
        <v>131</v>
      </c>
    </row>
    <row r="11" spans="1:9" ht="18.75">
      <c r="A11" s="39"/>
      <c r="B11" s="4"/>
      <c r="C11" s="4"/>
      <c r="D11" s="4"/>
      <c r="E11" s="4"/>
      <c r="G11" s="6"/>
      <c r="H11" s="6"/>
      <c r="I11" s="6"/>
    </row>
    <row r="12" spans="1:9" ht="19.5">
      <c r="A12" s="51" t="s">
        <v>77</v>
      </c>
      <c r="B12" s="4"/>
      <c r="C12" s="4"/>
      <c r="D12" s="4"/>
      <c r="E12" s="4"/>
      <c r="G12" s="6"/>
      <c r="H12" s="6"/>
      <c r="I12" s="6"/>
    </row>
    <row r="13" spans="1:9" ht="19.5">
      <c r="A13" s="51"/>
      <c r="B13" s="4"/>
      <c r="C13" s="4"/>
      <c r="D13" s="4"/>
      <c r="E13" s="4"/>
      <c r="G13" s="6"/>
      <c r="H13" s="6"/>
      <c r="I13" s="6"/>
    </row>
    <row r="14" spans="1:12" ht="19.5">
      <c r="A14" s="40" t="s">
        <v>78</v>
      </c>
      <c r="B14" s="4"/>
      <c r="C14" s="4"/>
      <c r="D14" s="4"/>
      <c r="E14" s="4"/>
      <c r="G14" s="6"/>
      <c r="H14" s="6"/>
      <c r="I14" s="6"/>
      <c r="L14" s="165"/>
    </row>
    <row r="15" spans="1:13" ht="19.5">
      <c r="A15" s="39" t="s">
        <v>10</v>
      </c>
      <c r="B15" s="3"/>
      <c r="C15" s="3"/>
      <c r="D15" s="4"/>
      <c r="E15" s="4"/>
      <c r="G15" s="28">
        <v>334887</v>
      </c>
      <c r="H15" s="27"/>
      <c r="I15" s="28">
        <v>334887</v>
      </c>
      <c r="L15" s="160">
        <f>G15-I15</f>
        <v>0</v>
      </c>
      <c r="M15" s="164"/>
    </row>
    <row r="16" spans="1:17" ht="19.5">
      <c r="A16" s="39" t="s">
        <v>45</v>
      </c>
      <c r="B16" s="3"/>
      <c r="C16" s="3"/>
      <c r="D16" s="4"/>
      <c r="E16" s="4"/>
      <c r="G16" s="32">
        <f>-310923+3759</f>
        <v>-307164</v>
      </c>
      <c r="H16" s="27"/>
      <c r="I16" s="32">
        <v>-287344</v>
      </c>
      <c r="L16" s="160">
        <f>G16-I16</f>
        <v>-19820</v>
      </c>
      <c r="M16" s="166"/>
      <c r="N16" s="168">
        <f>-19820</f>
        <v>-19820</v>
      </c>
      <c r="P16" s="170">
        <f>L16-N16-M16</f>
        <v>0</v>
      </c>
      <c r="Q16" s="170"/>
    </row>
    <row r="17" spans="1:14" ht="19.5">
      <c r="A17" s="41"/>
      <c r="B17" s="4"/>
      <c r="C17" s="4"/>
      <c r="D17" s="4"/>
      <c r="E17" s="4"/>
      <c r="G17" s="26">
        <f>SUM(G15:G16)</f>
        <v>27723</v>
      </c>
      <c r="H17" s="26" t="e">
        <f>SUM(#REF!)</f>
        <v>#REF!</v>
      </c>
      <c r="I17" s="26">
        <f>SUM(I15:I16)</f>
        <v>47543</v>
      </c>
      <c r="L17" s="165"/>
      <c r="M17" s="168"/>
      <c r="N17" s="167"/>
    </row>
    <row r="18" spans="1:14" ht="19.5">
      <c r="A18" s="39" t="s">
        <v>80</v>
      </c>
      <c r="B18" s="4"/>
      <c r="C18" s="4"/>
      <c r="D18" s="4"/>
      <c r="E18" s="4"/>
      <c r="G18" s="26">
        <v>53</v>
      </c>
      <c r="H18" s="27"/>
      <c r="I18" s="26">
        <v>53</v>
      </c>
      <c r="L18" s="160">
        <f>G18-I18</f>
        <v>0</v>
      </c>
      <c r="M18" s="168"/>
      <c r="N18" s="167"/>
    </row>
    <row r="19" spans="1:14" ht="20.25" thickBot="1">
      <c r="A19" s="41" t="s">
        <v>79</v>
      </c>
      <c r="B19" s="4"/>
      <c r="C19" s="4"/>
      <c r="D19" s="4"/>
      <c r="E19" s="4"/>
      <c r="G19" s="53">
        <f>SUM(G17:G18)</f>
        <v>27776</v>
      </c>
      <c r="H19" s="6"/>
      <c r="I19" s="53">
        <f>SUM(I17:I18)</f>
        <v>47596</v>
      </c>
      <c r="L19" s="165"/>
      <c r="M19" s="168"/>
      <c r="N19" s="167"/>
    </row>
    <row r="20" spans="1:14" ht="20.25" thickTop="1">
      <c r="A20" s="52"/>
      <c r="B20" s="4"/>
      <c r="C20" s="4"/>
      <c r="D20" s="4"/>
      <c r="E20" s="4"/>
      <c r="G20" s="6"/>
      <c r="H20" s="6"/>
      <c r="I20" s="6"/>
      <c r="L20" s="165"/>
      <c r="M20" s="168"/>
      <c r="N20" s="167"/>
    </row>
    <row r="21" spans="1:14" ht="19.5">
      <c r="A21" s="52"/>
      <c r="B21" s="4"/>
      <c r="C21" s="4"/>
      <c r="D21" s="4"/>
      <c r="E21" s="4"/>
      <c r="G21" s="6"/>
      <c r="H21" s="6"/>
      <c r="I21" s="6"/>
      <c r="L21" s="165"/>
      <c r="M21" s="168"/>
      <c r="N21" s="167"/>
    </row>
    <row r="22" spans="1:14" ht="19.5">
      <c r="A22" s="40" t="s">
        <v>44</v>
      </c>
      <c r="B22" s="4"/>
      <c r="C22" s="4"/>
      <c r="D22" s="4"/>
      <c r="E22" s="4"/>
      <c r="G22" s="26"/>
      <c r="H22" s="27"/>
      <c r="I22" s="26"/>
      <c r="L22" s="165"/>
      <c r="M22" s="168"/>
      <c r="N22" s="167"/>
    </row>
    <row r="23" spans="1:14" ht="19.5">
      <c r="A23" s="39" t="s">
        <v>81</v>
      </c>
      <c r="B23" s="4"/>
      <c r="C23" s="4"/>
      <c r="D23" s="4"/>
      <c r="E23" s="4"/>
      <c r="G23" s="29">
        <v>0</v>
      </c>
      <c r="H23" s="27"/>
      <c r="I23" s="29">
        <v>0</v>
      </c>
      <c r="L23" s="160">
        <f>G23-I23</f>
        <v>0</v>
      </c>
      <c r="M23" s="168"/>
      <c r="N23" s="167"/>
    </row>
    <row r="24" spans="1:15" ht="19.5">
      <c r="A24" s="39" t="s">
        <v>82</v>
      </c>
      <c r="B24" s="4"/>
      <c r="C24" s="4"/>
      <c r="D24" s="4"/>
      <c r="E24" s="4"/>
      <c r="G24" s="156">
        <v>748</v>
      </c>
      <c r="H24" s="27"/>
      <c r="I24" s="30">
        <v>854</v>
      </c>
      <c r="L24" s="160">
        <f>G24-I24</f>
        <v>-106</v>
      </c>
      <c r="M24" s="168"/>
      <c r="N24" s="168"/>
      <c r="O24" s="161">
        <f>L24+M24</f>
        <v>-106</v>
      </c>
    </row>
    <row r="25" spans="1:15" ht="19.5">
      <c r="A25" s="39" t="s">
        <v>83</v>
      </c>
      <c r="B25" s="4"/>
      <c r="C25" s="4"/>
      <c r="D25" s="4"/>
      <c r="E25" s="4"/>
      <c r="G25" s="31">
        <v>0</v>
      </c>
      <c r="H25" s="27"/>
      <c r="I25" s="31">
        <v>0</v>
      </c>
      <c r="L25" s="160">
        <f>G25-I25</f>
        <v>0</v>
      </c>
      <c r="M25" s="168"/>
      <c r="N25" s="168"/>
      <c r="O25" s="161">
        <f>L25+M25</f>
        <v>0</v>
      </c>
    </row>
    <row r="26" spans="1:14" ht="19.5">
      <c r="A26" s="39"/>
      <c r="B26" s="4"/>
      <c r="C26" s="4"/>
      <c r="D26" s="4"/>
      <c r="E26" s="4"/>
      <c r="G26" s="54">
        <f>SUM(G23:G25)</f>
        <v>748</v>
      </c>
      <c r="H26" s="27" t="e">
        <f>SUM(H17:H25)</f>
        <v>#REF!</v>
      </c>
      <c r="I26" s="54">
        <f>SUM(I23:I25)</f>
        <v>854</v>
      </c>
      <c r="L26" s="165"/>
      <c r="M26" s="168"/>
      <c r="N26" s="168"/>
    </row>
    <row r="27" spans="1:14" ht="19.5">
      <c r="A27" s="52"/>
      <c r="B27" s="4"/>
      <c r="C27" s="4"/>
      <c r="D27" s="4"/>
      <c r="E27" s="4"/>
      <c r="G27" s="6"/>
      <c r="H27" s="6"/>
      <c r="I27" s="6"/>
      <c r="L27" s="165"/>
      <c r="M27" s="168"/>
      <c r="N27" s="168"/>
    </row>
    <row r="28" spans="1:14" ht="19.5">
      <c r="A28" s="40" t="s">
        <v>6</v>
      </c>
      <c r="B28" s="13"/>
      <c r="C28" s="13"/>
      <c r="D28" s="4"/>
      <c r="E28" s="4"/>
      <c r="G28" s="26"/>
      <c r="H28" s="27"/>
      <c r="I28" s="26"/>
      <c r="L28" s="165"/>
      <c r="M28" s="168"/>
      <c r="N28" s="168"/>
    </row>
    <row r="29" spans="1:15" ht="19.5">
      <c r="A29" s="39" t="s">
        <v>56</v>
      </c>
      <c r="B29" s="4"/>
      <c r="C29" s="4"/>
      <c r="D29" s="4"/>
      <c r="E29" s="4"/>
      <c r="G29" s="29">
        <v>352092</v>
      </c>
      <c r="H29" s="27"/>
      <c r="I29" s="29">
        <f>56+1496+348155</f>
        <v>349707</v>
      </c>
      <c r="L29" s="160">
        <f aca="true" t="shared" si="0" ref="L29:L35">G29-I29</f>
        <v>2385</v>
      </c>
      <c r="M29" s="168">
        <v>-2385</v>
      </c>
      <c r="N29" s="168"/>
      <c r="O29" s="168">
        <f>L29+M29</f>
        <v>0</v>
      </c>
    </row>
    <row r="30" spans="1:15" ht="19.5">
      <c r="A30" s="39" t="s">
        <v>55</v>
      </c>
      <c r="B30" s="4"/>
      <c r="C30" s="4"/>
      <c r="D30" s="4"/>
      <c r="E30" s="4"/>
      <c r="G30" s="30">
        <v>9785</v>
      </c>
      <c r="H30" s="27"/>
      <c r="I30" s="30">
        <v>9109</v>
      </c>
      <c r="L30" s="160">
        <f t="shared" si="0"/>
        <v>676</v>
      </c>
      <c r="M30" s="168"/>
      <c r="N30" s="168"/>
      <c r="O30" s="168">
        <f aca="true" t="shared" si="1" ref="O30:O35">L30+M30</f>
        <v>676</v>
      </c>
    </row>
    <row r="31" spans="1:15" ht="19.5">
      <c r="A31" s="39" t="s">
        <v>7</v>
      </c>
      <c r="B31" s="4"/>
      <c r="C31" s="4"/>
      <c r="D31" s="4"/>
      <c r="E31" s="4"/>
      <c r="G31" s="30">
        <v>14340</v>
      </c>
      <c r="H31" s="27"/>
      <c r="I31" s="30">
        <v>12686</v>
      </c>
      <c r="L31" s="160">
        <f t="shared" si="0"/>
        <v>1654</v>
      </c>
      <c r="M31" s="168"/>
      <c r="N31" s="168"/>
      <c r="O31" s="168">
        <f t="shared" si="1"/>
        <v>1654</v>
      </c>
    </row>
    <row r="32" spans="1:15" ht="19.5">
      <c r="A32" s="39" t="s">
        <v>57</v>
      </c>
      <c r="B32" s="4"/>
      <c r="C32" s="4"/>
      <c r="D32" s="4"/>
      <c r="E32" s="4"/>
      <c r="G32" s="30">
        <f>129511-3759</f>
        <v>125752</v>
      </c>
      <c r="H32" s="27"/>
      <c r="I32" s="30">
        <v>111011</v>
      </c>
      <c r="L32" s="160">
        <f t="shared" si="0"/>
        <v>14741</v>
      </c>
      <c r="M32" s="168">
        <f>2385</f>
        <v>2385</v>
      </c>
      <c r="N32" s="168"/>
      <c r="O32" s="168">
        <f t="shared" si="1"/>
        <v>17126</v>
      </c>
    </row>
    <row r="33" spans="1:15" ht="19.5">
      <c r="A33" s="39" t="s">
        <v>8</v>
      </c>
      <c r="B33" s="4"/>
      <c r="C33" s="4"/>
      <c r="D33" s="4"/>
      <c r="E33" s="4"/>
      <c r="G33" s="30">
        <v>24007</v>
      </c>
      <c r="H33" s="27"/>
      <c r="I33" s="30">
        <v>23485</v>
      </c>
      <c r="L33" s="160">
        <f t="shared" si="0"/>
        <v>522</v>
      </c>
      <c r="M33" s="168"/>
      <c r="N33" s="168"/>
      <c r="O33" s="168">
        <f t="shared" si="1"/>
        <v>522</v>
      </c>
    </row>
    <row r="34" spans="1:15" ht="19.5">
      <c r="A34" s="39" t="s">
        <v>60</v>
      </c>
      <c r="B34" s="4"/>
      <c r="C34" s="4"/>
      <c r="D34" s="4"/>
      <c r="E34" s="4"/>
      <c r="G34" s="30">
        <v>0</v>
      </c>
      <c r="H34" s="27"/>
      <c r="I34" s="30">
        <v>0</v>
      </c>
      <c r="L34" s="160">
        <f t="shared" si="0"/>
        <v>0</v>
      </c>
      <c r="M34" s="168"/>
      <c r="N34" s="168"/>
      <c r="O34" s="168">
        <f t="shared" si="1"/>
        <v>0</v>
      </c>
    </row>
    <row r="35" spans="1:15" ht="19.5">
      <c r="A35" s="39" t="s">
        <v>9</v>
      </c>
      <c r="B35" s="4"/>
      <c r="C35" s="4"/>
      <c r="D35" s="4"/>
      <c r="E35" s="4"/>
      <c r="G35" s="31">
        <v>487</v>
      </c>
      <c r="H35" s="27"/>
      <c r="I35" s="31">
        <v>494</v>
      </c>
      <c r="L35" s="160">
        <f t="shared" si="0"/>
        <v>-7</v>
      </c>
      <c r="M35" s="168"/>
      <c r="N35" s="168"/>
      <c r="O35" s="168">
        <f t="shared" si="1"/>
        <v>-7</v>
      </c>
    </row>
    <row r="36" spans="1:14" ht="19.5">
      <c r="A36" s="39"/>
      <c r="B36" s="4"/>
      <c r="C36" s="4"/>
      <c r="D36" s="4"/>
      <c r="E36" s="4"/>
      <c r="G36" s="26">
        <f>SUM(G29:G35)</f>
        <v>526463</v>
      </c>
      <c r="H36" s="27"/>
      <c r="I36" s="26">
        <f>SUM(I29:I35)</f>
        <v>506492</v>
      </c>
      <c r="L36" s="165"/>
      <c r="M36" s="168"/>
      <c r="N36" s="168"/>
    </row>
    <row r="37" spans="1:14" ht="19.5">
      <c r="A37" s="39"/>
      <c r="B37" s="4"/>
      <c r="C37" s="4"/>
      <c r="D37" s="4"/>
      <c r="E37" s="4"/>
      <c r="G37" s="28"/>
      <c r="H37" s="27"/>
      <c r="I37" s="26"/>
      <c r="L37" s="165"/>
      <c r="M37" s="164"/>
      <c r="N37" s="168"/>
    </row>
    <row r="38" spans="1:14" ht="19.5">
      <c r="A38" s="41" t="s">
        <v>84</v>
      </c>
      <c r="B38" s="3"/>
      <c r="C38" s="3"/>
      <c r="D38" s="4"/>
      <c r="E38" s="4"/>
      <c r="G38" s="26">
        <f>+G36+G26</f>
        <v>527211</v>
      </c>
      <c r="H38" s="27"/>
      <c r="I38" s="26">
        <f>+I36+I26</f>
        <v>507346</v>
      </c>
      <c r="L38" s="165"/>
      <c r="M38" s="164"/>
      <c r="N38" s="168"/>
    </row>
    <row r="39" spans="1:14" ht="19.5">
      <c r="A39" s="41"/>
      <c r="B39" s="3"/>
      <c r="C39" s="3"/>
      <c r="D39" s="4"/>
      <c r="E39" s="4"/>
      <c r="G39" s="28"/>
      <c r="H39" s="27"/>
      <c r="I39" s="26"/>
      <c r="L39" s="165"/>
      <c r="M39" s="164"/>
      <c r="N39" s="168"/>
    </row>
    <row r="40" spans="1:15" ht="20.25" thickBot="1">
      <c r="A40" s="41" t="s">
        <v>85</v>
      </c>
      <c r="B40" s="4"/>
      <c r="C40" s="4"/>
      <c r="D40" s="4"/>
      <c r="E40" s="4"/>
      <c r="G40" s="47">
        <f>+G38+G19</f>
        <v>554987</v>
      </c>
      <c r="H40" s="27"/>
      <c r="I40" s="47">
        <f>+I38+I19</f>
        <v>554942</v>
      </c>
      <c r="L40" s="165"/>
      <c r="M40" s="158">
        <f>SUM(M16:M38)</f>
        <v>0</v>
      </c>
      <c r="N40" s="160">
        <f>SUM(N16:N38)</f>
        <v>-19820</v>
      </c>
      <c r="O40" s="158">
        <f>SUM(O15:O38)</f>
        <v>19865</v>
      </c>
    </row>
    <row r="41" spans="1:9" ht="20.25" thickTop="1">
      <c r="A41" s="39"/>
      <c r="B41" s="4"/>
      <c r="C41" s="4"/>
      <c r="D41" s="4"/>
      <c r="E41" s="4"/>
      <c r="G41" s="28"/>
      <c r="H41" s="27"/>
      <c r="I41" s="26"/>
    </row>
    <row r="43" spans="1:9" ht="19.5">
      <c r="A43" s="39"/>
      <c r="B43" s="4"/>
      <c r="C43" s="4"/>
      <c r="D43" s="4"/>
      <c r="E43" s="4"/>
      <c r="G43" s="33"/>
      <c r="H43" s="34"/>
      <c r="I43" s="33"/>
    </row>
    <row r="44" spans="2:9" ht="19.5">
      <c r="B44" s="3"/>
      <c r="C44" s="3"/>
      <c r="D44" s="4"/>
      <c r="E44" s="4"/>
      <c r="F44" s="4"/>
      <c r="G44" s="35"/>
      <c r="H44" s="36"/>
      <c r="I44" s="37"/>
    </row>
    <row r="45" spans="1:10" ht="19.5">
      <c r="A45" s="41"/>
      <c r="B45" s="3"/>
      <c r="C45" s="3"/>
      <c r="D45" s="4"/>
      <c r="E45" s="4"/>
      <c r="F45" s="4"/>
      <c r="G45" s="38"/>
      <c r="H45" s="38"/>
      <c r="I45" s="38"/>
      <c r="J45" s="14"/>
    </row>
    <row r="46" spans="1:10" ht="54" customHeight="1">
      <c r="A46" s="198" t="s">
        <v>138</v>
      </c>
      <c r="B46" s="199"/>
      <c r="C46" s="199"/>
      <c r="D46" s="199"/>
      <c r="E46" s="199"/>
      <c r="F46" s="199"/>
      <c r="G46" s="199"/>
      <c r="H46" s="199"/>
      <c r="I46" s="199"/>
      <c r="J46" s="199"/>
    </row>
    <row r="47" ht="18.75">
      <c r="A47" s="43"/>
    </row>
    <row r="56" ht="23.25" customHeight="1"/>
  </sheetData>
  <sheetProtection/>
  <mergeCells count="1">
    <mergeCell ref="A46:J46"/>
  </mergeCells>
  <printOptions/>
  <pageMargins left="0.75" right="0.75" top="1" bottom="0.53" header="0.5" footer="0.5"/>
  <pageSetup horizontalDpi="600" verticalDpi="600" orientation="portrait" scale="73" r:id="rId1"/>
</worksheet>
</file>

<file path=xl/worksheets/sheet5.xml><?xml version="1.0" encoding="utf-8"?>
<worksheet xmlns="http://schemas.openxmlformats.org/spreadsheetml/2006/main" xmlns:r="http://schemas.openxmlformats.org/officeDocument/2006/relationships">
  <dimension ref="A1:I70"/>
  <sheetViews>
    <sheetView zoomScale="60" zoomScaleNormal="60" zoomScalePageLayoutView="0" workbookViewId="0" topLeftCell="A10">
      <selection activeCell="D15" sqref="D15"/>
    </sheetView>
  </sheetViews>
  <sheetFormatPr defaultColWidth="9.140625" defaultRowHeight="12.75"/>
  <cols>
    <col min="1" max="1" width="2.57421875" style="57" customWidth="1"/>
    <col min="2" max="2" width="46.57421875" style="57" customWidth="1"/>
    <col min="3" max="3" width="23.57421875" style="57" customWidth="1"/>
    <col min="4" max="4" width="25.140625" style="57" customWidth="1"/>
    <col min="5" max="5" width="27.140625" style="57" customWidth="1"/>
    <col min="6" max="6" width="24.00390625" style="57" customWidth="1"/>
    <col min="7" max="7" width="24.8515625" style="57" customWidth="1"/>
    <col min="8" max="8" width="2.421875" style="57" customWidth="1"/>
    <col min="9" max="16384" width="9.140625" style="57" customWidth="1"/>
  </cols>
  <sheetData>
    <row r="1" ht="27">
      <c r="A1" s="45" t="s">
        <v>23</v>
      </c>
    </row>
    <row r="2" ht="26.25">
      <c r="A2" s="46" t="s">
        <v>142</v>
      </c>
    </row>
    <row r="3" ht="23.25">
      <c r="A3" s="44" t="s">
        <v>24</v>
      </c>
    </row>
    <row r="4" ht="23.25">
      <c r="A4" s="58"/>
    </row>
    <row r="5" ht="23.25">
      <c r="A5" s="58"/>
    </row>
    <row r="6" ht="23.25">
      <c r="A6" s="58"/>
    </row>
    <row r="7" spans="1:7" ht="27">
      <c r="A7" s="110" t="s">
        <v>143</v>
      </c>
      <c r="B7" s="128"/>
      <c r="C7" s="128"/>
      <c r="D7" s="128"/>
      <c r="E7" s="128"/>
      <c r="F7" s="128"/>
      <c r="G7" s="128"/>
    </row>
    <row r="8" spans="1:7" ht="22.5">
      <c r="A8" s="129"/>
      <c r="B8" s="128"/>
      <c r="C8" s="128"/>
      <c r="D8" s="128"/>
      <c r="E8" s="128"/>
      <c r="F8" s="128"/>
      <c r="G8" s="128"/>
    </row>
    <row r="9" spans="1:7" ht="20.25">
      <c r="A9" s="130"/>
      <c r="B9" s="128"/>
      <c r="C9" s="131"/>
      <c r="D9" s="131"/>
      <c r="E9" s="131"/>
      <c r="F9" s="131"/>
      <c r="G9" s="131"/>
    </row>
    <row r="10" spans="1:7" ht="36.75" customHeight="1">
      <c r="A10" s="130"/>
      <c r="B10" s="128"/>
      <c r="C10" s="132" t="s">
        <v>92</v>
      </c>
      <c r="D10" s="133"/>
      <c r="E10" s="134"/>
      <c r="F10" s="135"/>
      <c r="G10" s="135"/>
    </row>
    <row r="11" spans="1:9" s="69" customFormat="1" ht="22.5">
      <c r="A11" s="93"/>
      <c r="B11" s="93"/>
      <c r="C11" s="136" t="s">
        <v>86</v>
      </c>
      <c r="D11" s="136" t="s">
        <v>88</v>
      </c>
      <c r="E11" s="136" t="s">
        <v>41</v>
      </c>
      <c r="F11" s="137" t="s">
        <v>91</v>
      </c>
      <c r="G11" s="137" t="s">
        <v>41</v>
      </c>
      <c r="H11" s="66"/>
      <c r="I11" s="66"/>
    </row>
    <row r="12" spans="1:9" s="69" customFormat="1" ht="22.5">
      <c r="A12" s="93"/>
      <c r="B12" s="93"/>
      <c r="C12" s="136" t="s">
        <v>87</v>
      </c>
      <c r="D12" s="136" t="s">
        <v>89</v>
      </c>
      <c r="E12" s="136"/>
      <c r="F12" s="137" t="s">
        <v>90</v>
      </c>
      <c r="G12" s="137" t="s">
        <v>93</v>
      </c>
      <c r="H12" s="66"/>
      <c r="I12" s="66"/>
    </row>
    <row r="13" spans="1:9" s="69" customFormat="1" ht="22.5">
      <c r="A13" s="93"/>
      <c r="B13" s="93"/>
      <c r="C13" s="138" t="s">
        <v>2</v>
      </c>
      <c r="D13" s="138" t="s">
        <v>2</v>
      </c>
      <c r="E13" s="138" t="s">
        <v>2</v>
      </c>
      <c r="F13" s="138"/>
      <c r="G13" s="138" t="s">
        <v>2</v>
      </c>
      <c r="H13" s="66"/>
      <c r="I13" s="66"/>
    </row>
    <row r="14" spans="1:9" ht="24.75" customHeight="1">
      <c r="A14" s="98"/>
      <c r="B14" s="98"/>
      <c r="C14" s="98"/>
      <c r="D14" s="98"/>
      <c r="E14" s="98"/>
      <c r="F14" s="98"/>
      <c r="G14" s="98"/>
      <c r="H14" s="23"/>
      <c r="I14" s="23"/>
    </row>
    <row r="15" spans="1:9" ht="24.75" customHeight="1">
      <c r="A15" s="97" t="s">
        <v>42</v>
      </c>
      <c r="B15" s="128"/>
      <c r="C15" s="113">
        <v>334887</v>
      </c>
      <c r="D15" s="113">
        <f>-291103+3759</f>
        <v>-287344</v>
      </c>
      <c r="E15" s="113">
        <f>SUM(C15:D15)</f>
        <v>47543</v>
      </c>
      <c r="F15" s="113">
        <v>53</v>
      </c>
      <c r="G15" s="113">
        <f>SUM(E15:F15)</f>
        <v>47596</v>
      </c>
      <c r="H15" s="23"/>
      <c r="I15" s="23"/>
    </row>
    <row r="16" spans="1:9" ht="24.75" customHeight="1">
      <c r="A16" s="97"/>
      <c r="B16" s="128"/>
      <c r="C16" s="113"/>
      <c r="D16" s="113"/>
      <c r="E16" s="113"/>
      <c r="F16" s="113"/>
      <c r="G16" s="113"/>
      <c r="H16" s="23"/>
      <c r="I16" s="23"/>
    </row>
    <row r="17" spans="1:9" ht="24.75" customHeight="1">
      <c r="A17" s="97" t="s">
        <v>70</v>
      </c>
      <c r="B17" s="128"/>
      <c r="C17" s="113">
        <v>0</v>
      </c>
      <c r="D17" s="113">
        <f>PL!I26</f>
        <v>-19820</v>
      </c>
      <c r="E17" s="113">
        <f>SUM(C17:D17)</f>
        <v>-19820</v>
      </c>
      <c r="F17" s="113">
        <v>0</v>
      </c>
      <c r="G17" s="113">
        <f>SUM(E17:F17)</f>
        <v>-19820</v>
      </c>
      <c r="H17" s="23"/>
      <c r="I17" s="23"/>
    </row>
    <row r="18" spans="1:9" ht="24.75" customHeight="1">
      <c r="A18" s="97"/>
      <c r="B18" s="128"/>
      <c r="C18" s="113"/>
      <c r="D18" s="113"/>
      <c r="E18" s="113"/>
      <c r="F18" s="113"/>
      <c r="G18" s="113"/>
      <c r="H18" s="23"/>
      <c r="I18" s="23"/>
    </row>
    <row r="19" spans="1:9" ht="24.75" customHeight="1" thickBot="1">
      <c r="A19" s="92" t="s">
        <v>71</v>
      </c>
      <c r="B19" s="128"/>
      <c r="C19" s="139">
        <f>SUM(C15:C18)</f>
        <v>334887</v>
      </c>
      <c r="D19" s="139">
        <f>SUM(D15:D18)</f>
        <v>-307164</v>
      </c>
      <c r="E19" s="139">
        <f>SUM(E15:E18)</f>
        <v>27723</v>
      </c>
      <c r="F19" s="139">
        <f>SUM(F15:F18)</f>
        <v>53</v>
      </c>
      <c r="G19" s="139">
        <f>SUM(G15:G18)</f>
        <v>27776</v>
      </c>
      <c r="H19" s="23"/>
      <c r="I19" s="23"/>
    </row>
    <row r="20" spans="1:9" ht="21" thickTop="1">
      <c r="A20" s="98"/>
      <c r="B20" s="98"/>
      <c r="C20" s="122"/>
      <c r="D20" s="122"/>
      <c r="E20" s="122"/>
      <c r="F20" s="122"/>
      <c r="G20" s="122"/>
      <c r="H20" s="23"/>
      <c r="I20" s="23"/>
    </row>
    <row r="21" spans="1:9" ht="20.25">
      <c r="A21" s="23"/>
      <c r="B21" s="23"/>
      <c r="C21" s="74"/>
      <c r="D21" s="74"/>
      <c r="E21" s="74"/>
      <c r="F21" s="74"/>
      <c r="G21" s="74"/>
      <c r="H21" s="23"/>
      <c r="I21" s="23"/>
    </row>
    <row r="22" spans="1:9" ht="20.25">
      <c r="A22" s="23"/>
      <c r="B22" s="23"/>
      <c r="C22" s="74"/>
      <c r="D22" s="74"/>
      <c r="E22" s="74"/>
      <c r="F22" s="74"/>
      <c r="G22" s="74"/>
      <c r="H22" s="23"/>
      <c r="I22" s="23"/>
    </row>
    <row r="23" spans="1:9" ht="20.25">
      <c r="A23" s="23"/>
      <c r="B23" s="23"/>
      <c r="C23" s="74"/>
      <c r="D23" s="74"/>
      <c r="E23" s="74"/>
      <c r="F23" s="74"/>
      <c r="G23" s="74"/>
      <c r="H23" s="23"/>
      <c r="I23" s="23"/>
    </row>
    <row r="24" spans="1:9" ht="20.25">
      <c r="A24" s="23"/>
      <c r="B24" s="23"/>
      <c r="C24" s="74"/>
      <c r="D24" s="74"/>
      <c r="E24" s="74"/>
      <c r="F24" s="74"/>
      <c r="G24" s="74"/>
      <c r="H24" s="23"/>
      <c r="I24" s="23"/>
    </row>
    <row r="25" spans="1:9" ht="20.25">
      <c r="A25" s="23"/>
      <c r="B25" s="23"/>
      <c r="C25" s="74"/>
      <c r="D25" s="74"/>
      <c r="E25" s="74"/>
      <c r="F25" s="74"/>
      <c r="G25" s="74"/>
      <c r="H25" s="23"/>
      <c r="I25" s="23"/>
    </row>
    <row r="26" spans="1:9" ht="20.25">
      <c r="A26" s="23"/>
      <c r="B26" s="23"/>
      <c r="C26" s="74"/>
      <c r="D26" s="74"/>
      <c r="E26" s="74"/>
      <c r="F26" s="74"/>
      <c r="G26" s="74"/>
      <c r="H26" s="23"/>
      <c r="I26" s="23"/>
    </row>
    <row r="27" spans="1:9" ht="20.25">
      <c r="A27" s="23"/>
      <c r="B27" s="23"/>
      <c r="C27" s="74"/>
      <c r="D27" s="74"/>
      <c r="E27" s="74"/>
      <c r="F27" s="74"/>
      <c r="G27" s="74"/>
      <c r="H27" s="23"/>
      <c r="I27" s="23"/>
    </row>
    <row r="28" ht="27">
      <c r="A28" s="59" t="s">
        <v>144</v>
      </c>
    </row>
    <row r="29" ht="27">
      <c r="A29" s="59"/>
    </row>
    <row r="30" ht="23.25" customHeight="1">
      <c r="A30" s="60"/>
    </row>
    <row r="31" spans="1:7" ht="24.75" customHeight="1">
      <c r="A31" s="60"/>
      <c r="C31" s="62" t="s">
        <v>92</v>
      </c>
      <c r="D31" s="63"/>
      <c r="E31" s="64"/>
      <c r="F31" s="65"/>
      <c r="G31" s="65"/>
    </row>
    <row r="32" spans="1:7" ht="39" customHeight="1">
      <c r="A32" s="61"/>
      <c r="C32" s="67" t="s">
        <v>86</v>
      </c>
      <c r="D32" s="67" t="s">
        <v>88</v>
      </c>
      <c r="E32" s="67" t="s">
        <v>41</v>
      </c>
      <c r="F32" s="68" t="s">
        <v>91</v>
      </c>
      <c r="G32" s="68" t="s">
        <v>41</v>
      </c>
    </row>
    <row r="33" spans="1:7" ht="36.75" customHeight="1">
      <c r="A33" s="61"/>
      <c r="C33" s="67" t="s">
        <v>87</v>
      </c>
      <c r="D33" s="67" t="s">
        <v>89</v>
      </c>
      <c r="E33" s="67"/>
      <c r="F33" s="68" t="s">
        <v>90</v>
      </c>
      <c r="G33" s="68" t="s">
        <v>93</v>
      </c>
    </row>
    <row r="34" spans="1:9" s="69" customFormat="1" ht="32.25" customHeight="1">
      <c r="A34" s="66"/>
      <c r="B34" s="66"/>
      <c r="C34" s="48" t="s">
        <v>2</v>
      </c>
      <c r="D34" s="48" t="s">
        <v>2</v>
      </c>
      <c r="E34" s="48" t="s">
        <v>2</v>
      </c>
      <c r="F34" s="48"/>
      <c r="G34" s="48" t="s">
        <v>2</v>
      </c>
      <c r="H34" s="66"/>
      <c r="I34" s="66"/>
    </row>
    <row r="35" spans="1:9" ht="51" customHeight="1">
      <c r="A35" s="23"/>
      <c r="B35" s="23"/>
      <c r="C35" s="23"/>
      <c r="D35" s="23"/>
      <c r="E35" s="23"/>
      <c r="F35" s="23"/>
      <c r="G35" s="23"/>
      <c r="H35" s="23"/>
      <c r="I35" s="23"/>
    </row>
    <row r="36" spans="1:9" ht="26.25">
      <c r="A36" s="70" t="s">
        <v>42</v>
      </c>
      <c r="C36" s="75">
        <v>334887</v>
      </c>
      <c r="D36" s="75">
        <v>-239779</v>
      </c>
      <c r="E36" s="75">
        <f>SUM(C36:D36)</f>
        <v>95108</v>
      </c>
      <c r="F36" s="75">
        <v>51</v>
      </c>
      <c r="G36" s="71">
        <f>SUM(E36:F36)</f>
        <v>95159</v>
      </c>
      <c r="H36" s="23"/>
      <c r="I36" s="23"/>
    </row>
    <row r="37" spans="1:9" ht="26.25">
      <c r="A37" s="70"/>
      <c r="C37" s="75"/>
      <c r="D37" s="75"/>
      <c r="E37" s="75"/>
      <c r="F37" s="75"/>
      <c r="G37" s="75"/>
      <c r="H37" s="23"/>
      <c r="I37" s="23"/>
    </row>
    <row r="38" spans="1:9" ht="26.25">
      <c r="A38" s="70" t="s">
        <v>70</v>
      </c>
      <c r="C38" s="71">
        <v>0</v>
      </c>
      <c r="D38" s="71">
        <f>PL!J26</f>
        <v>-21937</v>
      </c>
      <c r="E38" s="75">
        <f>SUM(C38:D38)</f>
        <v>-21937</v>
      </c>
      <c r="F38" s="71">
        <v>1</v>
      </c>
      <c r="G38" s="71">
        <f>SUM(E38:F38)</f>
        <v>-21936</v>
      </c>
      <c r="H38" s="23"/>
      <c r="I38" s="23"/>
    </row>
    <row r="39" spans="1:9" ht="37.5" customHeight="1">
      <c r="A39" s="70"/>
      <c r="C39" s="71"/>
      <c r="D39" s="71"/>
      <c r="E39" s="71"/>
      <c r="F39" s="71"/>
      <c r="G39" s="71"/>
      <c r="H39" s="23"/>
      <c r="I39" s="23"/>
    </row>
    <row r="40" spans="1:9" ht="42.75" customHeight="1" thickBot="1">
      <c r="A40" s="72" t="s">
        <v>71</v>
      </c>
      <c r="C40" s="73">
        <f>SUM(C36:C39)</f>
        <v>334887</v>
      </c>
      <c r="D40" s="73">
        <f>SUM(D36:D39)</f>
        <v>-261716</v>
      </c>
      <c r="E40" s="73">
        <f>SUM(E36:E39)</f>
        <v>73171</v>
      </c>
      <c r="F40" s="73">
        <f>SUM(F36:F39)</f>
        <v>52</v>
      </c>
      <c r="G40" s="73">
        <f>SUM(G36:G39)</f>
        <v>73223</v>
      </c>
      <c r="H40" s="23"/>
      <c r="I40" s="23"/>
    </row>
    <row r="41" spans="1:9" ht="21" thickTop="1">
      <c r="A41" s="23"/>
      <c r="B41" s="23"/>
      <c r="C41" s="74"/>
      <c r="D41" s="74"/>
      <c r="E41" s="74"/>
      <c r="F41" s="74"/>
      <c r="G41" s="74"/>
      <c r="H41" s="23"/>
      <c r="I41" s="23"/>
    </row>
    <row r="42" spans="1:9" ht="20.25">
      <c r="A42" s="23"/>
      <c r="B42" s="23"/>
      <c r="C42" s="74"/>
      <c r="D42" s="74"/>
      <c r="E42" s="74"/>
      <c r="F42" s="74"/>
      <c r="G42" s="74"/>
      <c r="H42" s="23"/>
      <c r="I42" s="23"/>
    </row>
    <row r="43" spans="1:9" ht="20.25">
      <c r="A43" s="23"/>
      <c r="B43" s="23"/>
      <c r="C43" s="74"/>
      <c r="D43" s="74"/>
      <c r="E43" s="74"/>
      <c r="F43" s="74"/>
      <c r="G43" s="74"/>
      <c r="H43" s="23"/>
      <c r="I43" s="23"/>
    </row>
    <row r="44" spans="1:9" ht="20.25">
      <c r="A44" s="23"/>
      <c r="B44" s="23"/>
      <c r="C44" s="74"/>
      <c r="D44" s="74"/>
      <c r="E44" s="74"/>
      <c r="F44" s="74"/>
      <c r="G44" s="74"/>
      <c r="H44" s="23"/>
      <c r="I44" s="23"/>
    </row>
    <row r="45" spans="1:9" ht="20.25">
      <c r="A45" s="23"/>
      <c r="B45" s="23"/>
      <c r="C45" s="74"/>
      <c r="D45" s="74"/>
      <c r="E45" s="74"/>
      <c r="F45" s="74"/>
      <c r="G45" s="74"/>
      <c r="H45" s="23"/>
      <c r="I45" s="23"/>
    </row>
    <row r="46" spans="1:9" ht="20.25">
      <c r="A46" s="23"/>
      <c r="B46" s="23"/>
      <c r="C46" s="74"/>
      <c r="D46" s="74"/>
      <c r="E46" s="74"/>
      <c r="F46" s="74"/>
      <c r="G46" s="74"/>
      <c r="H46" s="23"/>
      <c r="I46" s="23"/>
    </row>
    <row r="47" spans="1:9" ht="20.25">
      <c r="A47" s="23"/>
      <c r="B47" s="23"/>
      <c r="C47" s="23"/>
      <c r="D47" s="23"/>
      <c r="E47" s="23"/>
      <c r="F47" s="23"/>
      <c r="G47" s="23"/>
      <c r="H47" s="23"/>
      <c r="I47" s="23"/>
    </row>
    <row r="48" spans="1:9" ht="20.25">
      <c r="A48" s="23"/>
      <c r="B48" s="23"/>
      <c r="C48" s="23"/>
      <c r="D48" s="23"/>
      <c r="E48" s="23"/>
      <c r="F48" s="23"/>
      <c r="G48" s="23"/>
      <c r="H48" s="23"/>
      <c r="I48" s="23"/>
    </row>
    <row r="49" spans="1:9" ht="20.25">
      <c r="A49" s="21" t="s">
        <v>43</v>
      </c>
      <c r="B49" s="23"/>
      <c r="C49" s="23"/>
      <c r="D49" s="23"/>
      <c r="E49" s="23"/>
      <c r="F49" s="23"/>
      <c r="G49" s="23"/>
      <c r="H49" s="23"/>
      <c r="I49" s="23"/>
    </row>
    <row r="50" spans="1:9" ht="20.25">
      <c r="A50" s="23" t="s">
        <v>137</v>
      </c>
      <c r="B50" s="23"/>
      <c r="C50" s="23"/>
      <c r="D50" s="23"/>
      <c r="E50" s="23"/>
      <c r="F50" s="23"/>
      <c r="G50" s="23"/>
      <c r="H50" s="23"/>
      <c r="I50" s="23"/>
    </row>
    <row r="51" spans="2:9" ht="20.25">
      <c r="B51" s="23"/>
      <c r="C51" s="23"/>
      <c r="D51" s="23"/>
      <c r="E51" s="23"/>
      <c r="F51" s="23"/>
      <c r="G51" s="23"/>
      <c r="H51" s="23"/>
      <c r="I51" s="23"/>
    </row>
    <row r="52" spans="2:9" ht="20.25">
      <c r="B52" s="23"/>
      <c r="C52" s="23"/>
      <c r="D52" s="23"/>
      <c r="E52" s="23"/>
      <c r="F52" s="23"/>
      <c r="G52" s="23"/>
      <c r="H52" s="23"/>
      <c r="I52" s="23"/>
    </row>
    <row r="53" spans="1:9" ht="20.25">
      <c r="A53" s="23"/>
      <c r="B53" s="23"/>
      <c r="C53" s="23"/>
      <c r="D53" s="23"/>
      <c r="E53" s="23"/>
      <c r="F53" s="23"/>
      <c r="G53" s="23"/>
      <c r="H53" s="23"/>
      <c r="I53" s="23"/>
    </row>
    <row r="54" spans="1:9" ht="20.25">
      <c r="A54" s="23"/>
      <c r="B54" s="23"/>
      <c r="C54" s="23"/>
      <c r="D54" s="23"/>
      <c r="E54" s="23"/>
      <c r="F54" s="23"/>
      <c r="G54" s="23"/>
      <c r="H54" s="23"/>
      <c r="I54" s="23"/>
    </row>
    <row r="55" spans="1:9" ht="20.25">
      <c r="A55" s="23"/>
      <c r="B55" s="23"/>
      <c r="C55" s="23"/>
      <c r="D55" s="23"/>
      <c r="E55" s="23"/>
      <c r="F55" s="23"/>
      <c r="G55" s="23"/>
      <c r="H55" s="23"/>
      <c r="I55" s="23"/>
    </row>
    <row r="56" spans="1:9" ht="20.25">
      <c r="A56" s="23"/>
      <c r="B56" s="23"/>
      <c r="C56" s="23"/>
      <c r="D56" s="23"/>
      <c r="E56" s="23"/>
      <c r="F56" s="23"/>
      <c r="G56" s="23"/>
      <c r="H56" s="23"/>
      <c r="I56" s="23"/>
    </row>
    <row r="57" spans="1:9" ht="20.25">
      <c r="A57" s="23"/>
      <c r="B57" s="23"/>
      <c r="C57" s="23"/>
      <c r="D57" s="23"/>
      <c r="E57" s="23"/>
      <c r="F57" s="23"/>
      <c r="G57" s="23"/>
      <c r="H57" s="23"/>
      <c r="I57" s="23"/>
    </row>
    <row r="58" spans="1:9" ht="20.25">
      <c r="A58" s="23"/>
      <c r="B58" s="23"/>
      <c r="C58" s="23"/>
      <c r="D58" s="23"/>
      <c r="E58" s="23"/>
      <c r="F58" s="23"/>
      <c r="G58" s="23"/>
      <c r="H58" s="23"/>
      <c r="I58" s="23"/>
    </row>
    <row r="59" spans="1:9" ht="20.25">
      <c r="A59" s="23"/>
      <c r="B59" s="23"/>
      <c r="C59" s="23"/>
      <c r="D59" s="23"/>
      <c r="E59" s="23"/>
      <c r="F59" s="23"/>
      <c r="G59" s="23"/>
      <c r="H59" s="23"/>
      <c r="I59" s="23"/>
    </row>
    <row r="60" spans="1:9" ht="20.25">
      <c r="A60" s="23"/>
      <c r="B60" s="23"/>
      <c r="C60" s="23"/>
      <c r="D60" s="23"/>
      <c r="E60" s="23"/>
      <c r="F60" s="23"/>
      <c r="G60" s="23"/>
      <c r="H60" s="23"/>
      <c r="I60" s="23"/>
    </row>
    <row r="61" spans="1:9" ht="20.25">
      <c r="A61" s="23"/>
      <c r="B61" s="23"/>
      <c r="C61" s="23"/>
      <c r="D61" s="23"/>
      <c r="E61" s="23"/>
      <c r="F61" s="23"/>
      <c r="G61" s="23"/>
      <c r="H61" s="23"/>
      <c r="I61" s="23"/>
    </row>
    <row r="62" spans="1:9" ht="20.25">
      <c r="A62" s="23"/>
      <c r="B62" s="23"/>
      <c r="C62" s="23"/>
      <c r="D62" s="23"/>
      <c r="E62" s="23"/>
      <c r="F62" s="23"/>
      <c r="G62" s="23"/>
      <c r="H62" s="23"/>
      <c r="I62" s="23"/>
    </row>
    <row r="63" spans="1:9" ht="20.25">
      <c r="A63" s="23"/>
      <c r="B63" s="23"/>
      <c r="C63" s="23"/>
      <c r="D63" s="23"/>
      <c r="E63" s="23"/>
      <c r="F63" s="23"/>
      <c r="G63" s="23"/>
      <c r="H63" s="23"/>
      <c r="I63" s="23"/>
    </row>
    <row r="64" spans="1:9" ht="20.25">
      <c r="A64" s="23"/>
      <c r="B64" s="23"/>
      <c r="C64" s="23"/>
      <c r="D64" s="23"/>
      <c r="E64" s="23"/>
      <c r="F64" s="23"/>
      <c r="G64" s="23"/>
      <c r="H64" s="23"/>
      <c r="I64" s="23"/>
    </row>
    <row r="65" spans="1:9" ht="20.25">
      <c r="A65" s="23"/>
      <c r="B65" s="23"/>
      <c r="C65" s="23"/>
      <c r="D65" s="23"/>
      <c r="E65" s="23"/>
      <c r="F65" s="23"/>
      <c r="G65" s="23"/>
      <c r="H65" s="23"/>
      <c r="I65" s="23"/>
    </row>
    <row r="66" spans="1:9" ht="20.25">
      <c r="A66" s="23"/>
      <c r="B66" s="23"/>
      <c r="C66" s="23"/>
      <c r="D66" s="23"/>
      <c r="E66" s="23"/>
      <c r="F66" s="23"/>
      <c r="G66" s="23"/>
      <c r="H66" s="23"/>
      <c r="I66" s="23"/>
    </row>
    <row r="67" spans="1:9" ht="20.25">
      <c r="A67" s="23"/>
      <c r="B67" s="23"/>
      <c r="C67" s="23"/>
      <c r="D67" s="23"/>
      <c r="E67" s="23"/>
      <c r="F67" s="23"/>
      <c r="G67" s="23"/>
      <c r="H67" s="23"/>
      <c r="I67" s="23"/>
    </row>
    <row r="68" spans="1:9" ht="20.25">
      <c r="A68" s="23"/>
      <c r="B68" s="23"/>
      <c r="C68" s="23"/>
      <c r="D68" s="23"/>
      <c r="E68" s="23"/>
      <c r="F68" s="23"/>
      <c r="G68" s="23"/>
      <c r="H68" s="23"/>
      <c r="I68" s="23"/>
    </row>
    <row r="69" spans="1:9" ht="20.25">
      <c r="A69" s="23"/>
      <c r="B69" s="23"/>
      <c r="C69" s="23"/>
      <c r="D69" s="23"/>
      <c r="E69" s="23"/>
      <c r="F69" s="23"/>
      <c r="G69" s="23"/>
      <c r="H69" s="23"/>
      <c r="I69" s="23"/>
    </row>
    <row r="70" spans="1:9" ht="20.25">
      <c r="A70" s="23"/>
      <c r="B70" s="23"/>
      <c r="C70" s="23"/>
      <c r="D70" s="23"/>
      <c r="E70" s="23"/>
      <c r="F70" s="23"/>
      <c r="G70" s="23"/>
      <c r="H70" s="23"/>
      <c r="I70" s="23"/>
    </row>
  </sheetData>
  <sheetProtection/>
  <printOptions/>
  <pageMargins left="0.75" right="0.75" top="1" bottom="1" header="0.5" footer="0.5"/>
  <pageSetup horizontalDpi="600" verticalDpi="600" orientation="portrait" paperSize="9" scale="49" r:id="rId1"/>
  <colBreaks count="1" manualBreakCount="1">
    <brk id="15" max="49" man="1"/>
  </colBreaks>
</worksheet>
</file>

<file path=xl/worksheets/sheet6.xml><?xml version="1.0" encoding="utf-8"?>
<worksheet xmlns="http://schemas.openxmlformats.org/spreadsheetml/2006/main" xmlns:r="http://schemas.openxmlformats.org/officeDocument/2006/relationships">
  <dimension ref="A1:H55"/>
  <sheetViews>
    <sheetView zoomScalePageLayoutView="0" workbookViewId="0" topLeftCell="D66">
      <selection activeCell="A1" sqref="A1:G66"/>
    </sheetView>
  </sheetViews>
  <sheetFormatPr defaultColWidth="9.140625" defaultRowHeight="12.75"/>
  <cols>
    <col min="1" max="1" width="1.57421875" style="172" customWidth="1"/>
    <col min="2" max="2" width="2.7109375" style="172" customWidth="1"/>
    <col min="3" max="3" width="61.00390625" style="172" customWidth="1"/>
    <col min="4" max="4" width="21.7109375" style="172" customWidth="1"/>
    <col min="5" max="5" width="2.7109375" style="172" customWidth="1"/>
    <col min="6" max="6" width="20.421875" style="172" customWidth="1"/>
    <col min="7" max="7" width="2.421875" style="172" customWidth="1"/>
    <col min="8" max="16384" width="9.140625" style="172" customWidth="1"/>
  </cols>
  <sheetData>
    <row r="1" ht="15">
      <c r="A1" s="171" t="s">
        <v>23</v>
      </c>
    </row>
    <row r="2" ht="15">
      <c r="A2" s="173" t="s">
        <v>146</v>
      </c>
    </row>
    <row r="3" ht="15">
      <c r="A3" s="174" t="s">
        <v>24</v>
      </c>
    </row>
    <row r="4" spans="1:6" ht="15">
      <c r="A4" s="174"/>
      <c r="D4" s="175"/>
      <c r="E4" s="176"/>
      <c r="F4" s="175"/>
    </row>
    <row r="5" spans="1:6" ht="15">
      <c r="A5" s="174"/>
      <c r="D5" s="177" t="s">
        <v>141</v>
      </c>
      <c r="E5" s="178"/>
      <c r="F5" s="177" t="s">
        <v>141</v>
      </c>
    </row>
    <row r="6" spans="4:6" ht="15">
      <c r="D6" s="179" t="s">
        <v>21</v>
      </c>
      <c r="E6" s="180"/>
      <c r="F6" s="179" t="s">
        <v>21</v>
      </c>
    </row>
    <row r="7" spans="4:6" ht="15">
      <c r="D7" s="181" t="s">
        <v>140</v>
      </c>
      <c r="E7" s="182"/>
      <c r="F7" s="181" t="s">
        <v>123</v>
      </c>
    </row>
    <row r="8" spans="4:6" ht="15">
      <c r="D8" s="183" t="s">
        <v>2</v>
      </c>
      <c r="E8" s="180"/>
      <c r="F8" s="183" t="s">
        <v>2</v>
      </c>
    </row>
    <row r="9" spans="1:5" ht="15">
      <c r="A9" s="184"/>
      <c r="D9" s="182"/>
      <c r="E9" s="182"/>
    </row>
    <row r="10" spans="1:6" ht="15">
      <c r="A10" s="172" t="s">
        <v>70</v>
      </c>
      <c r="D10" s="185">
        <f>PL!I26</f>
        <v>-19820</v>
      </c>
      <c r="E10" s="185"/>
      <c r="F10" s="185">
        <f>PL!J19</f>
        <v>-22153</v>
      </c>
    </row>
    <row r="11" spans="4:6" ht="15">
      <c r="D11" s="185"/>
      <c r="E11" s="185"/>
      <c r="F11" s="185"/>
    </row>
    <row r="12" spans="1:6" ht="15">
      <c r="A12" s="172" t="s">
        <v>40</v>
      </c>
      <c r="D12" s="185"/>
      <c r="E12" s="185"/>
      <c r="F12" s="185"/>
    </row>
    <row r="13" spans="4:6" ht="15">
      <c r="D13" s="185"/>
      <c r="E13" s="185"/>
      <c r="F13" s="185"/>
    </row>
    <row r="14" spans="2:6" ht="15">
      <c r="B14" s="172" t="s">
        <v>34</v>
      </c>
      <c r="D14" s="185">
        <f>'BS'!M33</f>
        <v>1336</v>
      </c>
      <c r="E14" s="185"/>
      <c r="F14" s="185">
        <v>2914</v>
      </c>
    </row>
    <row r="15" spans="4:6" ht="15">
      <c r="D15" s="186"/>
      <c r="E15" s="187"/>
      <c r="F15" s="186"/>
    </row>
    <row r="16" spans="1:6" s="188" customFormat="1" ht="30.75" customHeight="1">
      <c r="A16" s="188" t="s">
        <v>65</v>
      </c>
      <c r="D16" s="189">
        <f>SUM(D10:D15)</f>
        <v>-18484</v>
      </c>
      <c r="E16" s="190"/>
      <c r="F16" s="189">
        <f>SUM(F10:F15)</f>
        <v>-19239</v>
      </c>
    </row>
    <row r="17" spans="4:6" ht="15">
      <c r="D17" s="185"/>
      <c r="E17" s="185"/>
      <c r="F17" s="185"/>
    </row>
    <row r="18" spans="1:6" ht="15">
      <c r="A18" s="172" t="s">
        <v>48</v>
      </c>
      <c r="D18" s="185"/>
      <c r="E18" s="185"/>
      <c r="F18" s="185"/>
    </row>
    <row r="19" spans="2:6" ht="15">
      <c r="B19" s="172" t="s">
        <v>35</v>
      </c>
      <c r="D19" s="185">
        <f>-'BS'!N33-D26</f>
        <v>-2336</v>
      </c>
      <c r="E19" s="185"/>
      <c r="F19" s="185">
        <v>-712</v>
      </c>
    </row>
    <row r="20" spans="2:6" ht="15">
      <c r="B20" s="172" t="s">
        <v>36</v>
      </c>
      <c r="D20" s="185">
        <f>'BS1'!O40-D38</f>
        <v>19872</v>
      </c>
      <c r="E20" s="185"/>
      <c r="F20" s="185">
        <v>10718</v>
      </c>
    </row>
    <row r="21" spans="4:6" ht="15">
      <c r="D21" s="185"/>
      <c r="E21" s="185"/>
      <c r="F21" s="185"/>
    </row>
    <row r="22" spans="1:6" s="188" customFormat="1" ht="27" customHeight="1">
      <c r="A22" s="188" t="s">
        <v>97</v>
      </c>
      <c r="D22" s="191">
        <f>SUM(D16:D21)</f>
        <v>-948</v>
      </c>
      <c r="E22" s="190"/>
      <c r="F22" s="191">
        <f>SUM(F16:F21)</f>
        <v>-9233</v>
      </c>
    </row>
    <row r="23" spans="4:6" ht="15">
      <c r="D23" s="185"/>
      <c r="E23" s="185"/>
      <c r="F23" s="185"/>
    </row>
    <row r="24" spans="1:6" ht="15">
      <c r="A24" s="184" t="s">
        <v>37</v>
      </c>
      <c r="D24" s="185"/>
      <c r="E24" s="185"/>
      <c r="F24" s="185"/>
    </row>
    <row r="25" spans="1:6" ht="15">
      <c r="A25" s="184"/>
      <c r="D25" s="185"/>
      <c r="E25" s="185"/>
      <c r="F25" s="185"/>
    </row>
    <row r="26" spans="1:6" ht="15">
      <c r="A26" s="184"/>
      <c r="B26" s="192" t="s">
        <v>132</v>
      </c>
      <c r="D26" s="185">
        <f>'BS'!N15</f>
        <v>85</v>
      </c>
      <c r="E26" s="185"/>
      <c r="F26" s="185">
        <v>-85</v>
      </c>
    </row>
    <row r="27" spans="1:6" ht="15">
      <c r="A27" s="184"/>
      <c r="B27" s="192" t="s">
        <v>46</v>
      </c>
      <c r="D27" s="187">
        <f>'BS'!N17</f>
        <v>0</v>
      </c>
      <c r="E27" s="187"/>
      <c r="F27" s="187">
        <v>0</v>
      </c>
    </row>
    <row r="28" spans="1:6" ht="15">
      <c r="A28" s="184"/>
      <c r="B28" s="192"/>
      <c r="D28" s="186"/>
      <c r="E28" s="187"/>
      <c r="F28" s="186"/>
    </row>
    <row r="29" spans="1:6" s="188" customFormat="1" ht="29.25" customHeight="1">
      <c r="A29" s="188" t="s">
        <v>95</v>
      </c>
      <c r="B29" s="193"/>
      <c r="D29" s="191">
        <f>SUM(D26:D27)</f>
        <v>85</v>
      </c>
      <c r="E29" s="190"/>
      <c r="F29" s="191">
        <f>SUM(F26:F27)</f>
        <v>-85</v>
      </c>
    </row>
    <row r="30" spans="3:6" ht="15">
      <c r="C30" s="192"/>
      <c r="D30" s="185"/>
      <c r="E30" s="185"/>
      <c r="F30" s="185"/>
    </row>
    <row r="31" spans="1:6" ht="15">
      <c r="A31" s="184" t="s">
        <v>38</v>
      </c>
      <c r="D31" s="185"/>
      <c r="E31" s="185"/>
      <c r="F31" s="185"/>
    </row>
    <row r="32" spans="1:6" ht="15">
      <c r="A32" s="184"/>
      <c r="D32" s="185"/>
      <c r="E32" s="185"/>
      <c r="F32" s="185"/>
    </row>
    <row r="33" spans="1:6" ht="15">
      <c r="A33" s="184"/>
      <c r="B33" s="192" t="s">
        <v>47</v>
      </c>
      <c r="D33" s="185">
        <f>'BS1'!O29</f>
        <v>0</v>
      </c>
      <c r="E33" s="185"/>
      <c r="F33" s="185">
        <v>9083</v>
      </c>
    </row>
    <row r="34" spans="1:6" ht="15">
      <c r="A34" s="184"/>
      <c r="B34" s="192" t="s">
        <v>66</v>
      </c>
      <c r="D34" s="185">
        <f>'BS1'!O35</f>
        <v>-7</v>
      </c>
      <c r="E34" s="185"/>
      <c r="F34" s="185">
        <v>74</v>
      </c>
    </row>
    <row r="35" spans="1:6" ht="15">
      <c r="A35" s="184"/>
      <c r="B35" s="192" t="s">
        <v>99</v>
      </c>
      <c r="D35" s="185">
        <v>0</v>
      </c>
      <c r="E35" s="185"/>
      <c r="F35" s="185">
        <v>0</v>
      </c>
    </row>
    <row r="36" spans="1:6" ht="15">
      <c r="A36" s="184"/>
      <c r="B36" s="192" t="s">
        <v>49</v>
      </c>
      <c r="D36" s="185"/>
      <c r="E36" s="185"/>
      <c r="F36" s="185">
        <v>-157</v>
      </c>
    </row>
    <row r="37" spans="2:6" ht="15">
      <c r="B37" s="192"/>
      <c r="D37" s="185"/>
      <c r="E37" s="185"/>
      <c r="F37" s="185"/>
    </row>
    <row r="38" spans="1:6" s="188" customFormat="1" ht="27.75" customHeight="1">
      <c r="A38" s="188" t="s">
        <v>96</v>
      </c>
      <c r="D38" s="191">
        <f>SUM(D33:D37)</f>
        <v>-7</v>
      </c>
      <c r="E38" s="190"/>
      <c r="F38" s="191">
        <f>SUM(F33:F37)</f>
        <v>9000</v>
      </c>
    </row>
    <row r="39" spans="4:6" ht="15">
      <c r="D39" s="194"/>
      <c r="E39" s="187"/>
      <c r="F39" s="194"/>
    </row>
    <row r="40" spans="1:6" ht="15">
      <c r="A40" s="184" t="s">
        <v>98</v>
      </c>
      <c r="D40" s="187">
        <f>+D22+D29+D38</f>
        <v>-870</v>
      </c>
      <c r="E40" s="187"/>
      <c r="F40" s="187">
        <f>+F22+F29+F38</f>
        <v>-318</v>
      </c>
    </row>
    <row r="41" spans="4:6" ht="15">
      <c r="D41" s="185"/>
      <c r="E41" s="185"/>
      <c r="F41" s="185"/>
    </row>
    <row r="42" spans="1:6" ht="15">
      <c r="A42" s="184" t="s">
        <v>39</v>
      </c>
      <c r="D42" s="185">
        <v>4545</v>
      </c>
      <c r="E42" s="185"/>
      <c r="F42" s="185">
        <v>4852</v>
      </c>
    </row>
    <row r="43" spans="4:6" ht="15">
      <c r="D43" s="186"/>
      <c r="E43" s="187"/>
      <c r="F43" s="186"/>
    </row>
    <row r="44" spans="1:8" ht="28.5" customHeight="1" thickBot="1">
      <c r="A44" s="195" t="s">
        <v>74</v>
      </c>
      <c r="D44" s="196">
        <f>SUM(D40:D43)</f>
        <v>3675</v>
      </c>
      <c r="E44" s="190"/>
      <c r="F44" s="196">
        <f>SUM(F40:F43)</f>
        <v>4534</v>
      </c>
      <c r="H44" s="185"/>
    </row>
    <row r="45" spans="1:5" ht="28.5" customHeight="1" thickTop="1">
      <c r="A45" s="195"/>
      <c r="D45" s="190"/>
      <c r="E45" s="190"/>
    </row>
    <row r="46" spans="1:5" ht="28.5" customHeight="1" hidden="1">
      <c r="A46" s="172" t="s">
        <v>63</v>
      </c>
      <c r="D46" s="190"/>
      <c r="E46" s="190"/>
    </row>
    <row r="47" spans="3:6" ht="15" hidden="1">
      <c r="C47" s="172" t="s">
        <v>62</v>
      </c>
      <c r="D47" s="185">
        <v>0</v>
      </c>
      <c r="E47" s="185"/>
      <c r="F47" s="185">
        <v>0</v>
      </c>
    </row>
    <row r="48" spans="3:6" ht="15" hidden="1">
      <c r="C48" s="172" t="s">
        <v>64</v>
      </c>
      <c r="D48" s="185">
        <v>0</v>
      </c>
      <c r="E48" s="185"/>
      <c r="F48" s="185">
        <v>0</v>
      </c>
    </row>
    <row r="49" spans="4:6" ht="15.75" hidden="1" thickBot="1">
      <c r="D49" s="196">
        <f>SUM(D46:D48)</f>
        <v>0</v>
      </c>
      <c r="F49" s="196">
        <f>SUM(F46:F48)</f>
        <v>0</v>
      </c>
    </row>
    <row r="50" ht="15" hidden="1"/>
    <row r="51" ht="15">
      <c r="D51" s="185"/>
    </row>
    <row r="53" ht="15">
      <c r="A53" s="197" t="s">
        <v>50</v>
      </c>
    </row>
    <row r="54" ht="15">
      <c r="A54" s="172" t="s">
        <v>135</v>
      </c>
    </row>
    <row r="55" ht="15">
      <c r="A55" s="172" t="s">
        <v>119</v>
      </c>
    </row>
  </sheetData>
  <sheetProtection/>
  <printOptions/>
  <pageMargins left="0.57" right="0.01" top="0.67" bottom="0.25" header="0.36" footer="0.5"/>
  <pageSetup horizontalDpi="600" verticalDpi="600" orientation="portrait" paperSize="9" scale="70" r:id="rId1"/>
</worksheet>
</file>

<file path=xl/worksheets/sheet7.xml><?xml version="1.0" encoding="utf-8"?>
<worksheet xmlns="http://schemas.openxmlformats.org/spreadsheetml/2006/main" xmlns:r="http://schemas.openxmlformats.org/officeDocument/2006/relationships">
  <sheetPr>
    <pageSetUpPr fitToPage="1"/>
  </sheetPr>
  <dimension ref="A1:N42"/>
  <sheetViews>
    <sheetView zoomScale="60" zoomScaleNormal="60" zoomScalePageLayoutView="0" workbookViewId="0" topLeftCell="F14">
      <selection activeCell="I17" sqref="I17"/>
    </sheetView>
  </sheetViews>
  <sheetFormatPr defaultColWidth="9.140625" defaultRowHeight="12.75"/>
  <cols>
    <col min="1" max="1" width="3.421875" style="20" customWidth="1"/>
    <col min="2" max="2" width="7.28125" style="20" customWidth="1"/>
    <col min="3" max="4" width="9.140625" style="20" customWidth="1"/>
    <col min="5" max="5" width="85.00390625" style="20" customWidth="1"/>
    <col min="6" max="6" width="25.421875" style="20" customWidth="1"/>
    <col min="7" max="7" width="24.00390625" style="20" customWidth="1"/>
    <col min="8" max="8" width="2.00390625" style="20" customWidth="1"/>
    <col min="9" max="9" width="24.00390625" style="20" customWidth="1"/>
    <col min="10" max="10" width="27.421875" style="20" customWidth="1"/>
    <col min="11" max="11" width="9.140625" style="20" customWidth="1"/>
    <col min="12" max="12" width="19.7109375" style="20" customWidth="1"/>
    <col min="13" max="13" width="9.140625" style="20" customWidth="1"/>
    <col min="14" max="14" width="12.28125" style="20" bestFit="1" customWidth="1"/>
    <col min="15" max="16384" width="9.140625" style="20" customWidth="1"/>
  </cols>
  <sheetData>
    <row r="1" spans="1:10" ht="27">
      <c r="A1" s="110" t="s">
        <v>23</v>
      </c>
      <c r="B1" s="39"/>
      <c r="C1" s="39"/>
      <c r="D1" s="39"/>
      <c r="E1" s="39"/>
      <c r="F1" s="39"/>
      <c r="G1" s="39"/>
      <c r="H1" s="82"/>
      <c r="I1" s="39"/>
      <c r="J1" s="39"/>
    </row>
    <row r="2" spans="1:10" ht="24" customHeight="1">
      <c r="A2" s="111" t="s">
        <v>139</v>
      </c>
      <c r="B2" s="112"/>
      <c r="C2" s="112"/>
      <c r="D2" s="112"/>
      <c r="E2" s="112"/>
      <c r="F2" s="112"/>
      <c r="G2" s="112"/>
      <c r="H2" s="112"/>
      <c r="I2" s="112"/>
      <c r="J2" s="112"/>
    </row>
    <row r="3" spans="1:10" ht="21.75" customHeight="1">
      <c r="A3" s="44" t="s">
        <v>24</v>
      </c>
      <c r="B3" s="112"/>
      <c r="C3" s="112"/>
      <c r="D3" s="112"/>
      <c r="E3" s="112"/>
      <c r="F3" s="112"/>
      <c r="G3" s="112"/>
      <c r="H3" s="112"/>
      <c r="I3" s="112"/>
      <c r="J3" s="112"/>
    </row>
    <row r="4" spans="1:10" ht="21.75" customHeight="1">
      <c r="A4" s="39"/>
      <c r="B4" s="39"/>
      <c r="C4" s="39"/>
      <c r="D4" s="39"/>
      <c r="E4" s="39"/>
      <c r="F4" s="200" t="s">
        <v>18</v>
      </c>
      <c r="G4" s="201"/>
      <c r="H4" s="82"/>
      <c r="I4" s="200" t="s">
        <v>19</v>
      </c>
      <c r="J4" s="201"/>
    </row>
    <row r="5" spans="1:10" ht="19.5" customHeight="1">
      <c r="A5" s="39"/>
      <c r="B5" s="39"/>
      <c r="C5" s="39"/>
      <c r="D5" s="39"/>
      <c r="E5" s="39"/>
      <c r="F5" s="83" t="s">
        <v>11</v>
      </c>
      <c r="G5" s="83" t="s">
        <v>15</v>
      </c>
      <c r="H5" s="84"/>
      <c r="I5" s="83" t="s">
        <v>11</v>
      </c>
      <c r="J5" s="83" t="s">
        <v>15</v>
      </c>
    </row>
    <row r="6" spans="1:10" ht="20.25" customHeight="1">
      <c r="A6" s="39"/>
      <c r="B6" s="39"/>
      <c r="C6" s="39"/>
      <c r="D6" s="39"/>
      <c r="E6" s="39"/>
      <c r="F6" s="85" t="s">
        <v>1</v>
      </c>
      <c r="G6" s="85" t="s">
        <v>17</v>
      </c>
      <c r="H6" s="84"/>
      <c r="I6" s="85" t="s">
        <v>20</v>
      </c>
      <c r="J6" s="85" t="s">
        <v>17</v>
      </c>
    </row>
    <row r="7" spans="1:10" ht="20.25" customHeight="1">
      <c r="A7" s="39"/>
      <c r="B7" s="39"/>
      <c r="C7" s="39"/>
      <c r="D7" s="39"/>
      <c r="E7" s="39"/>
      <c r="F7" s="85" t="s">
        <v>21</v>
      </c>
      <c r="G7" s="85" t="s">
        <v>22</v>
      </c>
      <c r="H7" s="84"/>
      <c r="I7" s="85" t="s">
        <v>52</v>
      </c>
      <c r="J7" s="85" t="s">
        <v>53</v>
      </c>
    </row>
    <row r="8" spans="1:10" ht="21.75" customHeight="1">
      <c r="A8" s="39"/>
      <c r="B8" s="39"/>
      <c r="C8" s="39"/>
      <c r="D8" s="39"/>
      <c r="E8" s="39"/>
      <c r="F8" s="86" t="s">
        <v>140</v>
      </c>
      <c r="G8" s="86" t="s">
        <v>123</v>
      </c>
      <c r="H8" s="87"/>
      <c r="I8" s="86" t="str">
        <f>F8</f>
        <v>30/06/2007</v>
      </c>
      <c r="J8" s="86" t="str">
        <f>G8</f>
        <v>30/06/2006</v>
      </c>
    </row>
    <row r="9" spans="1:10" ht="23.25" customHeight="1">
      <c r="A9" s="39"/>
      <c r="B9" s="39"/>
      <c r="C9" s="39"/>
      <c r="D9" s="39"/>
      <c r="E9" s="39"/>
      <c r="F9" s="88" t="s">
        <v>2</v>
      </c>
      <c r="G9" s="88" t="s">
        <v>2</v>
      </c>
      <c r="H9" s="84"/>
      <c r="I9" s="88" t="s">
        <v>2</v>
      </c>
      <c r="J9" s="88" t="s">
        <v>2</v>
      </c>
    </row>
    <row r="10" spans="1:10" ht="15" customHeight="1">
      <c r="A10" s="39"/>
      <c r="B10" s="39"/>
      <c r="C10" s="39"/>
      <c r="D10" s="39"/>
      <c r="E10" s="39"/>
      <c r="F10" s="39"/>
      <c r="G10" s="89"/>
      <c r="H10" s="87"/>
      <c r="I10" s="89"/>
      <c r="J10" s="89"/>
    </row>
    <row r="11" spans="1:10" ht="38.25" customHeight="1">
      <c r="A11" s="39"/>
      <c r="B11" s="90" t="s">
        <v>105</v>
      </c>
      <c r="C11" s="39"/>
      <c r="D11" s="39"/>
      <c r="E11" s="39"/>
      <c r="F11" s="39"/>
      <c r="G11" s="89"/>
      <c r="H11" s="87"/>
      <c r="I11" s="89"/>
      <c r="J11" s="89"/>
    </row>
    <row r="12" spans="1:14" s="49" customFormat="1" ht="38.25" customHeight="1">
      <c r="A12" s="91"/>
      <c r="B12" s="92" t="s">
        <v>26</v>
      </c>
      <c r="C12" s="92"/>
      <c r="D12" s="93"/>
      <c r="E12" s="93"/>
      <c r="F12" s="94">
        <v>8424</v>
      </c>
      <c r="G12" s="94">
        <v>10019</v>
      </c>
      <c r="H12" s="94"/>
      <c r="I12" s="94">
        <v>14906</v>
      </c>
      <c r="J12" s="94">
        <v>15882</v>
      </c>
      <c r="L12"/>
      <c r="N12" s="155"/>
    </row>
    <row r="13" spans="1:14" ht="38.25" customHeight="1">
      <c r="A13" s="95"/>
      <c r="B13" s="96" t="s">
        <v>106</v>
      </c>
      <c r="C13" s="97"/>
      <c r="D13" s="98"/>
      <c r="E13" s="98"/>
      <c r="F13" s="99">
        <v>-3560</v>
      </c>
      <c r="G13" s="99">
        <v>-4877</v>
      </c>
      <c r="H13" s="100"/>
      <c r="I13" s="99">
        <v>-5761</v>
      </c>
      <c r="J13" s="99">
        <v>-6252</v>
      </c>
      <c r="L13"/>
      <c r="N13" s="155"/>
    </row>
    <row r="14" spans="1:12" ht="38.25" customHeight="1">
      <c r="A14" s="101"/>
      <c r="B14" s="102" t="s">
        <v>107</v>
      </c>
      <c r="C14" s="103"/>
      <c r="D14" s="104"/>
      <c r="E14" s="104"/>
      <c r="F14" s="94">
        <f>SUM(F12:F13)</f>
        <v>4864</v>
      </c>
      <c r="G14" s="94">
        <v>5142</v>
      </c>
      <c r="H14" s="100"/>
      <c r="I14" s="94">
        <f>SUM(I12:I13)</f>
        <v>9145</v>
      </c>
      <c r="J14" s="94">
        <v>9630</v>
      </c>
      <c r="K14" s="50"/>
      <c r="L14"/>
    </row>
    <row r="15" spans="1:14" ht="38.25" customHeight="1">
      <c r="A15" s="95"/>
      <c r="B15" s="97" t="s">
        <v>27</v>
      </c>
      <c r="C15" s="97"/>
      <c r="D15" s="98"/>
      <c r="E15" s="98"/>
      <c r="F15" s="100">
        <v>1401</v>
      </c>
      <c r="G15" s="100">
        <v>1482</v>
      </c>
      <c r="H15" s="100"/>
      <c r="I15" s="100">
        <v>1562</v>
      </c>
      <c r="J15" s="100">
        <v>1316</v>
      </c>
      <c r="L15"/>
      <c r="N15" s="155"/>
    </row>
    <row r="16" spans="1:14" ht="38.25" customHeight="1">
      <c r="A16" s="95"/>
      <c r="B16" s="97" t="s">
        <v>108</v>
      </c>
      <c r="C16" s="97"/>
      <c r="D16" s="98"/>
      <c r="E16" s="98"/>
      <c r="F16" s="105">
        <v>-8314</v>
      </c>
      <c r="G16" s="105">
        <v>-8020</v>
      </c>
      <c r="H16" s="105">
        <f>H14+H15-2651</f>
        <v>-2651</v>
      </c>
      <c r="I16" s="105">
        <v>-14724</v>
      </c>
      <c r="J16" s="100">
        <v>-15841</v>
      </c>
      <c r="L16"/>
      <c r="N16" s="155"/>
    </row>
    <row r="17" spans="1:14" ht="38.25" customHeight="1">
      <c r="A17" s="95"/>
      <c r="B17" s="97" t="s">
        <v>25</v>
      </c>
      <c r="C17" s="97"/>
      <c r="D17" s="98"/>
      <c r="E17" s="98"/>
      <c r="F17" s="105">
        <v>-7780</v>
      </c>
      <c r="G17" s="105">
        <v>-10305</v>
      </c>
      <c r="H17" s="100"/>
      <c r="I17" s="105">
        <v>-15811</v>
      </c>
      <c r="J17" s="100">
        <v>-17258</v>
      </c>
      <c r="L17"/>
      <c r="N17" s="155"/>
    </row>
    <row r="18" spans="1:12" ht="38.25" customHeight="1">
      <c r="A18" s="95"/>
      <c r="B18" s="96" t="s">
        <v>109</v>
      </c>
      <c r="C18" s="97"/>
      <c r="D18" s="98"/>
      <c r="E18" s="98"/>
      <c r="F18" s="106">
        <v>0</v>
      </c>
      <c r="G18" s="106">
        <v>0</v>
      </c>
      <c r="H18" s="100"/>
      <c r="I18" s="106">
        <v>0</v>
      </c>
      <c r="J18" s="106">
        <v>0</v>
      </c>
      <c r="L18"/>
    </row>
    <row r="19" spans="1:12" ht="38.25" customHeight="1">
      <c r="A19" s="95"/>
      <c r="B19" s="107" t="s">
        <v>110</v>
      </c>
      <c r="C19" s="97"/>
      <c r="D19" s="98"/>
      <c r="E19" s="98"/>
      <c r="F19" s="105">
        <f>SUM(F14:F18)</f>
        <v>-9829</v>
      </c>
      <c r="G19" s="105">
        <f>SUM(G14:G18)</f>
        <v>-11701</v>
      </c>
      <c r="H19" s="105">
        <f>SUM(H14:H18)</f>
        <v>-2651</v>
      </c>
      <c r="I19" s="105">
        <f>SUM(I14:I18)</f>
        <v>-19828</v>
      </c>
      <c r="J19" s="105">
        <f>SUM(J14:J18)</f>
        <v>-22153</v>
      </c>
      <c r="L19"/>
    </row>
    <row r="20" spans="1:14" ht="38.25" customHeight="1">
      <c r="A20" s="95"/>
      <c r="B20" s="97" t="s">
        <v>28</v>
      </c>
      <c r="C20" s="97"/>
      <c r="D20" s="98"/>
      <c r="E20" s="98"/>
      <c r="F20" s="106">
        <v>0</v>
      </c>
      <c r="G20" s="106">
        <v>176</v>
      </c>
      <c r="H20" s="100"/>
      <c r="I20" s="106">
        <v>9</v>
      </c>
      <c r="J20" s="106">
        <v>217</v>
      </c>
      <c r="L20"/>
      <c r="N20" s="155"/>
    </row>
    <row r="21" spans="1:10" ht="38.25" customHeight="1">
      <c r="A21" s="95"/>
      <c r="B21" s="107" t="s">
        <v>111</v>
      </c>
      <c r="C21" s="97"/>
      <c r="D21" s="98"/>
      <c r="E21" s="98"/>
      <c r="F21" s="105">
        <f>SUM(F19:F20)</f>
        <v>-9829</v>
      </c>
      <c r="G21" s="105">
        <v>-11525</v>
      </c>
      <c r="H21" s="105"/>
      <c r="I21" s="105">
        <f>SUM(I19:I20)</f>
        <v>-19819</v>
      </c>
      <c r="J21" s="105">
        <v>-21936</v>
      </c>
    </row>
    <row r="22" spans="1:10" ht="38.25" customHeight="1">
      <c r="A22" s="95"/>
      <c r="B22" s="96" t="s">
        <v>112</v>
      </c>
      <c r="C22" s="97"/>
      <c r="D22" s="98"/>
      <c r="E22" s="98"/>
      <c r="F22" s="106">
        <v>0</v>
      </c>
      <c r="G22" s="106">
        <v>0</v>
      </c>
      <c r="H22" s="100"/>
      <c r="I22" s="106">
        <v>0</v>
      </c>
      <c r="J22" s="106">
        <v>0</v>
      </c>
    </row>
    <row r="23" spans="1:10" ht="38.25" customHeight="1">
      <c r="A23" s="95"/>
      <c r="B23" s="107" t="s">
        <v>113</v>
      </c>
      <c r="C23" s="97"/>
      <c r="D23" s="98"/>
      <c r="E23" s="98"/>
      <c r="F23" s="105">
        <f>SUM(F21:F22)</f>
        <v>-9829</v>
      </c>
      <c r="G23" s="105">
        <v>-11525</v>
      </c>
      <c r="H23" s="105"/>
      <c r="I23" s="105">
        <f>SUM(I21:I22)</f>
        <v>-19819</v>
      </c>
      <c r="J23" s="105">
        <v>-21936</v>
      </c>
    </row>
    <row r="24" spans="1:10" ht="38.25" customHeight="1">
      <c r="A24" s="95"/>
      <c r="B24" s="107"/>
      <c r="C24" s="97"/>
      <c r="D24" s="98"/>
      <c r="E24" s="98"/>
      <c r="F24" s="105"/>
      <c r="G24" s="105"/>
      <c r="H24" s="105"/>
      <c r="I24" s="105"/>
      <c r="J24" s="105"/>
    </row>
    <row r="25" spans="1:10" ht="38.25" customHeight="1">
      <c r="A25" s="95"/>
      <c r="B25" s="97" t="s">
        <v>114</v>
      </c>
      <c r="C25" s="39"/>
      <c r="D25" s="98"/>
      <c r="E25" s="98"/>
      <c r="F25" s="105"/>
      <c r="G25" s="100"/>
      <c r="H25" s="100"/>
      <c r="I25" s="105"/>
      <c r="J25" s="100"/>
    </row>
    <row r="26" spans="1:10" ht="38.25" customHeight="1">
      <c r="A26" s="95"/>
      <c r="B26" s="108" t="s">
        <v>115</v>
      </c>
      <c r="C26" s="39"/>
      <c r="D26" s="98"/>
      <c r="E26" s="98"/>
      <c r="F26" s="100">
        <f>F23-F27</f>
        <v>-9830</v>
      </c>
      <c r="G26" s="100">
        <v>-11526</v>
      </c>
      <c r="H26" s="100"/>
      <c r="I26" s="100">
        <f>I23-I27</f>
        <v>-19820</v>
      </c>
      <c r="J26" s="100">
        <v>-21937</v>
      </c>
    </row>
    <row r="27" spans="1:10" ht="38.25" customHeight="1" thickBot="1">
      <c r="A27" s="95"/>
      <c r="B27" s="108" t="s">
        <v>116</v>
      </c>
      <c r="C27" s="97"/>
      <c r="D27" s="98"/>
      <c r="E27" s="98"/>
      <c r="F27" s="109">
        <v>1</v>
      </c>
      <c r="G27" s="109">
        <v>1</v>
      </c>
      <c r="H27" s="100"/>
      <c r="I27" s="109">
        <v>1</v>
      </c>
      <c r="J27" s="109">
        <v>1</v>
      </c>
    </row>
    <row r="28" spans="1:10" ht="27" thickTop="1">
      <c r="A28" s="95"/>
      <c r="B28" s="96"/>
      <c r="C28" s="97"/>
      <c r="D28" s="98"/>
      <c r="E28" s="98"/>
      <c r="F28" s="100"/>
      <c r="G28" s="100"/>
      <c r="H28" s="100"/>
      <c r="I28" s="100"/>
      <c r="J28" s="100"/>
    </row>
    <row r="29" spans="1:10" ht="26.25">
      <c r="A29" s="95"/>
      <c r="B29" s="97" t="s">
        <v>117</v>
      </c>
      <c r="C29" s="97"/>
      <c r="D29" s="98"/>
      <c r="E29" s="98"/>
      <c r="F29" s="97"/>
      <c r="G29" s="113"/>
      <c r="H29" s="114"/>
      <c r="I29" s="97"/>
      <c r="J29" s="113"/>
    </row>
    <row r="30" spans="1:10" ht="15" customHeight="1">
      <c r="A30" s="95"/>
      <c r="B30" s="95"/>
      <c r="C30" s="97"/>
      <c r="D30" s="98"/>
      <c r="E30" s="98"/>
      <c r="F30" s="97"/>
      <c r="G30" s="113"/>
      <c r="H30" s="114"/>
      <c r="I30" s="97"/>
      <c r="J30" s="113"/>
    </row>
    <row r="31" spans="1:10" s="49" customFormat="1" ht="31.5" customHeight="1" thickBot="1">
      <c r="A31" s="91"/>
      <c r="B31" s="91" t="s">
        <v>12</v>
      </c>
      <c r="C31" s="92" t="s">
        <v>58</v>
      </c>
      <c r="D31" s="93"/>
      <c r="E31" s="93"/>
      <c r="F31" s="115">
        <f>F26*1000/334886726*100</f>
        <v>-2.9353208822018226</v>
      </c>
      <c r="G31" s="115">
        <v>-3.441760782121893</v>
      </c>
      <c r="H31" s="116"/>
      <c r="I31" s="115">
        <f>I26*1000/334886726*100</f>
        <v>-5.918419113452708</v>
      </c>
      <c r="J31" s="115">
        <v>-6.550573163058127</v>
      </c>
    </row>
    <row r="32" spans="1:10" ht="26.25">
      <c r="A32" s="95"/>
      <c r="B32" s="95"/>
      <c r="C32" s="97" t="s">
        <v>54</v>
      </c>
      <c r="D32" s="98"/>
      <c r="E32" s="98"/>
      <c r="F32" s="97"/>
      <c r="G32" s="117"/>
      <c r="H32" s="118"/>
      <c r="I32" s="97"/>
      <c r="J32" s="118"/>
    </row>
    <row r="33" spans="1:10" ht="26.25">
      <c r="A33" s="95"/>
      <c r="B33" s="95"/>
      <c r="C33" s="97" t="s">
        <v>134</v>
      </c>
      <c r="D33" s="98"/>
      <c r="E33" s="98"/>
      <c r="F33" s="97"/>
      <c r="G33" s="117"/>
      <c r="H33" s="118"/>
      <c r="I33" s="97"/>
      <c r="J33" s="118"/>
    </row>
    <row r="34" spans="1:10" ht="15" customHeight="1">
      <c r="A34" s="95"/>
      <c r="B34" s="95"/>
      <c r="C34" s="97"/>
      <c r="D34" s="98"/>
      <c r="E34" s="98"/>
      <c r="F34" s="97"/>
      <c r="G34" s="117"/>
      <c r="H34" s="119"/>
      <c r="I34" s="97"/>
      <c r="J34" s="117"/>
    </row>
    <row r="35" spans="1:10" s="49" customFormat="1" ht="30" customHeight="1" thickBot="1">
      <c r="A35" s="91"/>
      <c r="B35" s="91" t="s">
        <v>13</v>
      </c>
      <c r="C35" s="92" t="s">
        <v>59</v>
      </c>
      <c r="D35" s="93"/>
      <c r="E35" s="93"/>
      <c r="F35" s="120">
        <f>F31</f>
        <v>-2.9353208822018226</v>
      </c>
      <c r="G35" s="120">
        <v>-3.441760782121893</v>
      </c>
      <c r="H35" s="116"/>
      <c r="I35" s="120">
        <f>I31</f>
        <v>-5.918419113452708</v>
      </c>
      <c r="J35" s="120">
        <v>-6.550573163058127</v>
      </c>
    </row>
    <row r="36" spans="1:10" ht="26.25">
      <c r="A36" s="97"/>
      <c r="B36" s="97"/>
      <c r="C36" s="121" t="s">
        <v>30</v>
      </c>
      <c r="D36" s="98"/>
      <c r="E36" s="98"/>
      <c r="F36" s="122"/>
      <c r="G36" s="122"/>
      <c r="H36" s="123"/>
      <c r="I36" s="122"/>
      <c r="J36" s="122"/>
    </row>
    <row r="37" spans="1:10" ht="26.25">
      <c r="A37" s="97"/>
      <c r="B37" s="97"/>
      <c r="C37" s="121"/>
      <c r="D37" s="98"/>
      <c r="E37" s="98"/>
      <c r="F37" s="98"/>
      <c r="G37" s="98"/>
      <c r="H37" s="98"/>
      <c r="I37" s="98"/>
      <c r="J37" s="98"/>
    </row>
    <row r="38" spans="1:10" ht="26.25">
      <c r="A38" s="97"/>
      <c r="B38" s="97"/>
      <c r="C38" s="97"/>
      <c r="D38" s="39"/>
      <c r="E38" s="39"/>
      <c r="F38" s="39"/>
      <c r="G38" s="39"/>
      <c r="H38" s="39"/>
      <c r="I38" s="39"/>
      <c r="J38" s="39"/>
    </row>
    <row r="39" spans="1:10" ht="18.75">
      <c r="A39" s="39"/>
      <c r="B39" s="39"/>
      <c r="C39" s="39"/>
      <c r="D39" s="39"/>
      <c r="E39" s="39"/>
      <c r="F39" s="39"/>
      <c r="G39" s="39"/>
      <c r="H39" s="39"/>
      <c r="I39" s="39"/>
      <c r="J39" s="39"/>
    </row>
    <row r="40" spans="1:10" ht="44.25" customHeight="1">
      <c r="A40" s="39"/>
      <c r="B40" s="202" t="s">
        <v>136</v>
      </c>
      <c r="C40" s="203"/>
      <c r="D40" s="203"/>
      <c r="E40" s="203"/>
      <c r="F40" s="203"/>
      <c r="G40" s="203"/>
      <c r="H40" s="203"/>
      <c r="I40" s="203"/>
      <c r="J40" s="203"/>
    </row>
    <row r="41" spans="1:10" ht="18.75">
      <c r="A41" s="39"/>
      <c r="B41" s="39"/>
      <c r="C41" s="39"/>
      <c r="D41" s="39"/>
      <c r="E41" s="39"/>
      <c r="F41" s="39"/>
      <c r="G41" s="39"/>
      <c r="H41" s="39"/>
      <c r="I41" s="39"/>
      <c r="J41" s="39"/>
    </row>
    <row r="42" spans="1:10" ht="18.75">
      <c r="A42" s="39"/>
      <c r="B42" s="39"/>
      <c r="C42" s="39"/>
      <c r="D42" s="39"/>
      <c r="E42" s="39"/>
      <c r="F42" s="39"/>
      <c r="G42" s="39"/>
      <c r="H42" s="39"/>
      <c r="I42" s="39"/>
      <c r="J42" s="39"/>
    </row>
  </sheetData>
  <sheetProtection/>
  <mergeCells count="3">
    <mergeCell ref="F4:G4"/>
    <mergeCell ref="I4:J4"/>
    <mergeCell ref="B40:J40"/>
  </mergeCells>
  <printOptions/>
  <pageMargins left="0.67" right="0.57" top="1" bottom="0.62" header="0.5" footer="0.5"/>
  <pageSetup fitToHeight="1" fitToWidth="1" horizontalDpi="600" verticalDpi="600" orientation="portrait" paperSize="9" scale="4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Tamco Holdings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Tamco Holdings Berhad</dc:creator>
  <cp:keywords/>
  <dc:description/>
  <cp:lastModifiedBy>TANCO HOLDINGS BERHAD</cp:lastModifiedBy>
  <cp:lastPrinted>2007-08-27T04:23:33Z</cp:lastPrinted>
  <dcterms:created xsi:type="dcterms:W3CDTF">1999-11-03T08:39:49Z</dcterms:created>
  <dcterms:modified xsi:type="dcterms:W3CDTF">2007-08-27T06:16:36Z</dcterms:modified>
  <cp:category/>
  <cp:version/>
  <cp:contentType/>
  <cp:contentStatus/>
</cp:coreProperties>
</file>