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95" windowHeight="6570" activeTab="3"/>
  </bookViews>
  <sheets>
    <sheet name="BS" sheetId="1" r:id="rId1"/>
    <sheet name="BS1" sheetId="2" r:id="rId2"/>
    <sheet name="Equity" sheetId="3" r:id="rId3"/>
    <sheet name="Cashflow" sheetId="4" r:id="rId4"/>
    <sheet name="PL" sheetId="5" r:id="rId5"/>
  </sheets>
  <definedNames>
    <definedName name="_xlnm.Print_Area" localSheetId="0">'BS'!$A$1:$K$55</definedName>
    <definedName name="_xlnm.Print_Area" localSheetId="1">'BS1'!$A$1:$K$47</definedName>
    <definedName name="_xlnm.Print_Area" localSheetId="3">'Cashflow'!$A$1:$G$57</definedName>
    <definedName name="_xlnm.Print_Area" localSheetId="2">'Equity'!$A$1:$H$50</definedName>
    <definedName name="_xlnm.Print_Area" localSheetId="4">'PL'!$A$1:$J$50</definedName>
  </definedNames>
  <calcPr calcMode="autoNoTable" fullCalcOnLoad="1" iterate="1" iterateCount="50" iterateDelta="0"/>
</workbook>
</file>

<file path=xl/sharedStrings.xml><?xml version="1.0" encoding="utf-8"?>
<sst xmlns="http://schemas.openxmlformats.org/spreadsheetml/2006/main" count="203" uniqueCount="138">
  <si>
    <t xml:space="preserve">Current Year </t>
  </si>
  <si>
    <t>Quarter</t>
  </si>
  <si>
    <t>RM'000</t>
  </si>
  <si>
    <t>Interest In Associated Companies</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</si>
  <si>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</si>
  <si>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</si>
  <si>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</si>
  <si>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</si>
  <si>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</si>
  <si>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</si>
  <si>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</si>
  <si>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</si>
  <si>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</si>
  <si>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</si>
  <si>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</si>
  <si>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</si>
  <si>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</si>
  <si>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</si>
  <si>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</si>
  <si>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</si>
  <si>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</si>
  <si>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</si>
  <si>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</si>
  <si>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</si>
  <si>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</si>
  <si>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</si>
  <si>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</si>
  <si>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</si>
  <si>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</si>
  <si>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</si>
  <si>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</si>
  <si>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</si>
  <si>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</si>
  <si>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</si>
  <si>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</si>
  <si>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</si>
  <si>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</si>
  <si>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</si>
  <si>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</si>
  <si>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</si>
  <si>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</si>
  <si>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</si>
  <si>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</si>
  <si>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</si>
  <si>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</si>
  <si>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</si>
  <si>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</si>
  <si>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 xml:space="preserve"> - Bank borrowings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</si>
  <si>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</si>
  <si>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</si>
  <si>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</si>
  <si>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</si>
  <si>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</si>
  <si>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</si>
  <si>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</si>
  <si>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</si>
  <si>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</si>
  <si>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</si>
  <si>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Basic loss per share (sen)</t>
  </si>
  <si>
    <t>Fully diluted loss per share (sen)</t>
  </si>
  <si>
    <t>Amount Owing To Associated Companies</t>
  </si>
  <si>
    <t>Bank Balances and deposits</t>
  </si>
  <si>
    <t>Bank balances and deposits</t>
  </si>
  <si>
    <t>For the purpose of the cash flow statement, the cash and cash equivalents comprise the following:-</t>
  </si>
  <si>
    <t>Less: Monies placed with trustee</t>
  </si>
  <si>
    <t>Operating Loss Before Working Capital Changes</t>
  </si>
  <si>
    <t xml:space="preserve"> - Increase in directors' accounts</t>
  </si>
  <si>
    <t>31/12/2005</t>
  </si>
  <si>
    <t>Net loss for the period</t>
  </si>
  <si>
    <t>Balance at end of period</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</si>
  <si>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</si>
  <si>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</si>
  <si>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</si>
  <si>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</si>
  <si>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</si>
  <si>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</si>
  <si>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</si>
  <si>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</si>
  <si>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</si>
  <si>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</si>
  <si>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</si>
  <si>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</si>
  <si>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</si>
  <si>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</si>
  <si>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</si>
  <si>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</si>
  <si>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</si>
  <si>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</si>
  <si>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</si>
  <si>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</si>
  <si>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Tax recoverable</t>
  </si>
  <si>
    <t>Net Investing Cash Flow</t>
  </si>
  <si>
    <t>Net Financing Cash Flow</t>
  </si>
  <si>
    <t>Net Operating Cash Flow</t>
  </si>
  <si>
    <t>NET (DECREASE)/INCREASE IN CASH &amp; CASH EQUIVALENTS</t>
  </si>
  <si>
    <t xml:space="preserve"> - Fixed deposits release as security value</t>
  </si>
  <si>
    <t xml:space="preserve">Land held for Property Development  </t>
  </si>
  <si>
    <t>Property Development Costs</t>
  </si>
  <si>
    <t>Trade Receivables</t>
  </si>
  <si>
    <t>Sundry Receivables, Deposits And Prepayments</t>
  </si>
  <si>
    <t>(The condensed consolidated balance sheet should be read in conjunction with the audited financial statements for the year ended 31 December 2005 and the accompanying explanatory notes attached to the interim financial statements.)</t>
  </si>
  <si>
    <t>(The condensed consolidated income statements should be read in conjunction with the audited financial statements for the year ended 31 December 2005 and the accompanying explanatory notes attached to the interim financial statements.)</t>
  </si>
  <si>
    <t>(2005: 334,886,726)</t>
  </si>
  <si>
    <t>Net Asset Per Share (RM)</t>
  </si>
  <si>
    <t>Continuing Operations</t>
  </si>
  <si>
    <t>Cost of sales</t>
  </si>
  <si>
    <t>Gross profit</t>
  </si>
  <si>
    <t>Administrative and operating expenses</t>
  </si>
  <si>
    <t>Share of profit/ (loss) of associates</t>
  </si>
  <si>
    <t>Profit before tax</t>
  </si>
  <si>
    <t>Loss for the period from continuing operations</t>
  </si>
  <si>
    <t>Discountinued operations</t>
  </si>
  <si>
    <t>Loss for the period</t>
  </si>
  <si>
    <t>Net loss attributable to : -</t>
  </si>
  <si>
    <t>Members of the company</t>
  </si>
  <si>
    <t>Minority interest</t>
  </si>
  <si>
    <t>Loss per share</t>
  </si>
  <si>
    <t>Report for the year ended 31st December 2005 and the accompanying explanatory notes attached to the interim financial statements.)</t>
  </si>
  <si>
    <t xml:space="preserve"> Report for the year ended 31st December 2005 and the accompanying explanatory notes attached to the </t>
  </si>
  <si>
    <t>interim financial statements.)</t>
  </si>
  <si>
    <t>30/06/2006</t>
  </si>
  <si>
    <t>30/06/2005</t>
  </si>
  <si>
    <t>6 Months Ended 30 June 2006</t>
  </si>
  <si>
    <t>6 Month Ended 30 June 2005</t>
  </si>
  <si>
    <t>6 Month</t>
  </si>
  <si>
    <t>Condensed Consolidated Cash Flow Statements for the first half ended 30 June 2006</t>
  </si>
  <si>
    <t>Non-cash</t>
  </si>
  <si>
    <t>Inc/(Dec)</t>
  </si>
  <si>
    <t>Net loss</t>
  </si>
  <si>
    <t xml:space="preserve">for the </t>
  </si>
  <si>
    <t>period</t>
  </si>
  <si>
    <t>Net</t>
  </si>
  <si>
    <t>change in</t>
  </si>
  <si>
    <t>Cliability</t>
  </si>
  <si>
    <t xml:space="preserve"> - Property, Plant and Equipment</t>
  </si>
  <si>
    <t>Condensed Consolidated Balance Sheet as at 30 June 2006</t>
  </si>
  <si>
    <t>Condensed Consolidated Statements of Changes in Equity for the half year ended 30 June 2006</t>
  </si>
  <si>
    <t>Condensed Consolidated Income Statements for the half year ended 30 June 2006</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</si>
</sst>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Red]\-#,##0.0"/>
    <numFmt numFmtId="183" formatCode="_(* #,##0_);[Red]_(* \(#,##0\);_(* &quot;-&quot;_);_(@_)"/>
    <numFmt numFmtId="184" formatCode="_(* #,##0.0_);_(* \(#,##0.0\);_(* &quot;-&quot;_);_(@_)"/>
    <numFmt numFmtId="185" formatCode="_(* #,##0.00_);_(* \(#,##0.00\);_(* &quot;-&quot;_);_(@_)"/>
    <numFmt numFmtId="186" formatCode="_(* #,##0.0_);_(* \(#,##0.0\);_(* &quot;-&quot;??_);_(@_)"/>
    <numFmt numFmtId="187" formatCode="_(* #,##0_);_(* \(#,##0\);_(* &quot;-&quot;??_);_(@_)"/>
    <numFmt numFmtId="188" formatCode="_(* #,##0_);[Red]_(* \(#,##0\);_(* &quot;-&quot;??_);_(@_)"/>
    <numFmt numFmtId="189" formatCode="_(* #,##0.0_);_(* \(#,##0.0\);_(* &quot;-&quot;?_);_(@_)"/>
    <numFmt numFmtId="190" formatCode="0_);\(0\)"/>
  </numFmts>
  <fonts count="22">
    <font>
      <sz val="10"/>
      <name val="Arial"/>
      <family val="0"/>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2" borderId="0" xfId="0" applyFont="1" applyFill="1" applyBorder="1" applyAlignment="1">
      <alignment horizontal="centerContinuous"/>
    </xf>
    <xf numFmtId="0" fontId="2" fillId="2" borderId="0" xfId="0" applyFont="1" applyFill="1" applyBorder="1" applyAlignment="1">
      <alignment/>
    </xf>
    <xf numFmtId="0" fontId="1" fillId="2" borderId="0" xfId="0" applyFont="1" applyFill="1" applyAlignment="1">
      <alignment/>
    </xf>
    <xf numFmtId="0" fontId="2" fillId="2" borderId="0" xfId="0" applyFont="1" applyFill="1" applyAlignment="1">
      <alignment/>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center"/>
    </xf>
    <xf numFmtId="15" fontId="1" fillId="2" borderId="2" xfId="0" applyNumberFormat="1" applyFont="1" applyFill="1" applyBorder="1" applyAlignment="1" quotePrefix="1">
      <alignment horizontal="center"/>
    </xf>
    <xf numFmtId="15" fontId="1" fillId="2" borderId="0" xfId="0" applyNumberFormat="1" applyFont="1" applyFill="1" applyBorder="1" applyAlignment="1" quotePrefix="1">
      <alignment horizontal="center"/>
    </xf>
    <xf numFmtId="0" fontId="1" fillId="2" borderId="3" xfId="0" applyFont="1" applyFill="1" applyBorder="1" applyAlignment="1">
      <alignment horizontal="center"/>
    </xf>
    <xf numFmtId="0" fontId="2" fillId="2" borderId="0" xfId="0" applyFont="1" applyFill="1" applyBorder="1" applyAlignment="1">
      <alignment/>
    </xf>
    <xf numFmtId="0" fontId="3" fillId="2" borderId="0" xfId="0" applyFont="1" applyFill="1" applyBorder="1" applyAlignment="1">
      <alignment/>
    </xf>
    <xf numFmtId="0" fontId="3" fillId="2" borderId="0" xfId="0" applyFont="1" applyFill="1" applyAlignment="1">
      <alignment/>
    </xf>
    <xf numFmtId="171" fontId="2" fillId="2" borderId="0" xfId="15" applyFont="1" applyFill="1" applyAlignment="1">
      <alignment/>
    </xf>
    <xf numFmtId="15" fontId="1" fillId="2" borderId="2" xfId="0" applyNumberFormat="1" applyFont="1" applyFill="1" applyBorder="1" applyAlignment="1">
      <alignment horizontal="center"/>
    </xf>
    <xf numFmtId="0" fontId="6" fillId="2" borderId="0" xfId="0" applyFont="1" applyFill="1" applyBorder="1" applyAlignment="1">
      <alignment horizontal="left"/>
    </xf>
    <xf numFmtId="0" fontId="5" fillId="2" borderId="0" xfId="0" applyFont="1" applyFill="1" applyBorder="1" applyAlignment="1">
      <alignment horizontal="left"/>
    </xf>
    <xf numFmtId="0" fontId="6" fillId="2" borderId="0" xfId="0" applyFont="1" applyFill="1" applyAlignment="1">
      <alignment horizontal="left"/>
    </xf>
    <xf numFmtId="0" fontId="6" fillId="2"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15" fontId="4" fillId="0" borderId="0" xfId="0" applyNumberFormat="1" applyFont="1" applyFill="1" applyBorder="1" applyAlignment="1" quotePrefix="1">
      <alignment horizontal="center"/>
    </xf>
    <xf numFmtId="0" fontId="7" fillId="2" borderId="0" xfId="0" applyFont="1" applyFill="1" applyBorder="1" applyAlignment="1">
      <alignment horizontal="left"/>
    </xf>
    <xf numFmtId="0" fontId="8" fillId="0" borderId="3" xfId="0" applyFont="1" applyFill="1" applyBorder="1" applyAlignment="1">
      <alignment horizontal="center"/>
    </xf>
    <xf numFmtId="0" fontId="7" fillId="0" borderId="0" xfId="0" applyFont="1" applyAlignment="1">
      <alignment/>
    </xf>
    <xf numFmtId="0" fontId="8" fillId="2" borderId="0" xfId="0" applyFont="1" applyFill="1" applyBorder="1" applyAlignment="1" quotePrefix="1">
      <alignment horizontal="left"/>
    </xf>
    <xf numFmtId="0" fontId="8" fillId="2" borderId="0" xfId="0" applyFont="1" applyFill="1" applyAlignment="1">
      <alignment horizontal="left"/>
    </xf>
    <xf numFmtId="187" fontId="10" fillId="2" borderId="0" xfId="15" applyNumberFormat="1" applyFont="1" applyFill="1" applyAlignment="1">
      <alignment/>
    </xf>
    <xf numFmtId="187" fontId="10" fillId="2" borderId="0" xfId="15" applyNumberFormat="1" applyFont="1" applyFill="1" applyBorder="1" applyAlignment="1">
      <alignment/>
    </xf>
    <xf numFmtId="187" fontId="10" fillId="2" borderId="0" xfId="0" applyNumberFormat="1" applyFont="1" applyFill="1" applyAlignment="1">
      <alignment/>
    </xf>
    <xf numFmtId="187" fontId="10" fillId="2" borderId="1" xfId="15" applyNumberFormat="1" applyFont="1" applyFill="1" applyBorder="1" applyAlignment="1">
      <alignment/>
    </xf>
    <xf numFmtId="187" fontId="10" fillId="2" borderId="2" xfId="15" applyNumberFormat="1" applyFont="1" applyFill="1" applyBorder="1" applyAlignment="1">
      <alignment/>
    </xf>
    <xf numFmtId="187" fontId="10" fillId="2" borderId="3" xfId="15" applyNumberFormat="1" applyFont="1" applyFill="1" applyBorder="1" applyAlignment="1">
      <alignment/>
    </xf>
    <xf numFmtId="187" fontId="10" fillId="2" borderId="4" xfId="0" applyNumberFormat="1" applyFont="1" applyFill="1" applyBorder="1" applyAlignment="1">
      <alignment/>
    </xf>
    <xf numFmtId="43" fontId="10" fillId="2" borderId="0" xfId="0" applyNumberFormat="1" applyFont="1" applyFill="1" applyAlignment="1">
      <alignment/>
    </xf>
    <xf numFmtId="43" fontId="10" fillId="2" borderId="0" xfId="0" applyNumberFormat="1" applyFont="1" applyFill="1" applyBorder="1" applyAlignment="1">
      <alignment/>
    </xf>
    <xf numFmtId="171" fontId="10" fillId="2" borderId="0" xfId="15" applyNumberFormat="1" applyFont="1" applyFill="1" applyBorder="1" applyAlignment="1">
      <alignment/>
    </xf>
    <xf numFmtId="43" fontId="10" fillId="2" borderId="0" xfId="15" applyNumberFormat="1" applyFont="1" applyFill="1" applyBorder="1" applyAlignment="1">
      <alignment/>
    </xf>
    <xf numFmtId="171" fontId="10" fillId="2" borderId="0" xfId="15" applyFont="1" applyFill="1" applyBorder="1" applyAlignment="1">
      <alignment/>
    </xf>
    <xf numFmtId="179" fontId="10" fillId="2" borderId="0" xfId="15" applyNumberFormat="1" applyFont="1" applyFill="1" applyAlignment="1">
      <alignment/>
    </xf>
    <xf numFmtId="0" fontId="5" fillId="2" borderId="0" xfId="0" applyFont="1" applyFill="1" applyAlignment="1">
      <alignment/>
    </xf>
    <xf numFmtId="0" fontId="11" fillId="2" borderId="0" xfId="0"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Border="1" applyAlignment="1">
      <alignment/>
    </xf>
    <xf numFmtId="15" fontId="8" fillId="0" borderId="2" xfId="0" applyNumberFormat="1" applyFont="1" applyFill="1" applyBorder="1" applyAlignment="1" quotePrefix="1">
      <alignment horizontal="center"/>
    </xf>
    <xf numFmtId="0" fontId="8" fillId="0" borderId="2" xfId="0" applyFont="1" applyFill="1" applyBorder="1" applyAlignment="1">
      <alignment horizontal="center"/>
    </xf>
    <xf numFmtId="0" fontId="9" fillId="2" borderId="0" xfId="0" applyFont="1" applyFill="1" applyBorder="1" applyAlignment="1">
      <alignment horizontal="left"/>
    </xf>
    <xf numFmtId="0" fontId="12" fillId="2" borderId="0" xfId="0" applyFont="1" applyFill="1" applyAlignment="1">
      <alignment horizontal="left"/>
    </xf>
    <xf numFmtId="0" fontId="13" fillId="2" borderId="0" xfId="0" applyFont="1" applyFill="1" applyBorder="1" applyAlignment="1" quotePrefix="1">
      <alignment horizontal="left"/>
    </xf>
    <xf numFmtId="187" fontId="10" fillId="2" borderId="5" xfId="15" applyNumberFormat="1" applyFont="1" applyFill="1" applyBorder="1" applyAlignment="1">
      <alignment/>
    </xf>
    <xf numFmtId="0" fontId="8" fillId="0" borderId="3" xfId="0" applyFont="1" applyFill="1" applyBorder="1" applyAlignment="1">
      <alignment horizontal="center" vertical="center"/>
    </xf>
    <xf numFmtId="0" fontId="5" fillId="0" borderId="0" xfId="0" applyFont="1" applyFill="1" applyAlignment="1">
      <alignment vertical="center"/>
    </xf>
    <xf numFmtId="41" fontId="14" fillId="0" borderId="0" xfId="15" applyNumberFormat="1" applyFont="1" applyFill="1" applyBorder="1" applyAlignment="1">
      <alignment vertical="center"/>
    </xf>
    <xf numFmtId="0" fontId="8" fillId="0" borderId="0" xfId="0" applyFont="1" applyFill="1" applyBorder="1" applyAlignment="1">
      <alignment horizontal="center"/>
    </xf>
    <xf numFmtId="15" fontId="8" fillId="0" borderId="0" xfId="0" applyNumberFormat="1" applyFont="1" applyFill="1" applyBorder="1" applyAlignment="1" quotePrefix="1">
      <alignment horizontal="center"/>
    </xf>
    <xf numFmtId="0" fontId="8" fillId="0" borderId="2" xfId="0" applyFont="1" applyBorder="1" applyAlignment="1">
      <alignment horizontal="center"/>
    </xf>
    <xf numFmtId="0" fontId="15" fillId="2" borderId="0" xfId="0" applyFont="1" applyFill="1" applyAlignment="1">
      <alignment/>
    </xf>
    <xf numFmtId="0" fontId="16" fillId="2" borderId="0" xfId="0" applyFont="1" applyFill="1" applyAlignment="1">
      <alignment/>
    </xf>
    <xf numFmtId="187" fontId="10" fillId="2" borderId="5" xfId="0" applyNumberFormat="1" applyFont="1" applyFill="1" applyBorder="1" applyAlignment="1">
      <alignment horizontal="center"/>
    </xf>
    <xf numFmtId="187" fontId="10" fillId="2" borderId="6" xfId="15" applyNumberFormat="1" applyFont="1" applyFill="1" applyBorder="1" applyAlignment="1">
      <alignment/>
    </xf>
    <xf numFmtId="171" fontId="10" fillId="2" borderId="0" xfId="15"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12" fillId="0" borderId="0" xfId="0" applyFont="1" applyAlignment="1">
      <alignment/>
    </xf>
    <xf numFmtId="0" fontId="8" fillId="0" borderId="0" xfId="0" applyFont="1" applyAlignment="1">
      <alignment/>
    </xf>
    <xf numFmtId="0" fontId="6" fillId="0" borderId="0" xfId="0" applyFont="1" applyAlignment="1">
      <alignment/>
    </xf>
    <xf numFmtId="0" fontId="18" fillId="0" borderId="4" xfId="0" applyFont="1" applyBorder="1" applyAlignment="1">
      <alignment/>
    </xf>
    <xf numFmtId="0" fontId="8" fillId="0" borderId="7" xfId="0" applyFont="1" applyBorder="1" applyAlignment="1">
      <alignment vertical="center"/>
    </xf>
    <xf numFmtId="0" fontId="18" fillId="0" borderId="8" xfId="0" applyFont="1" applyBorder="1" applyAlignment="1">
      <alignment/>
    </xf>
    <xf numFmtId="0" fontId="18" fillId="0" borderId="9" xfId="0" applyFont="1" applyBorder="1" applyAlignment="1">
      <alignment/>
    </xf>
    <xf numFmtId="0" fontId="18" fillId="0" borderId="1" xfId="0" applyFont="1" applyBorder="1" applyAlignment="1">
      <alignment/>
    </xf>
    <xf numFmtId="0" fontId="7" fillId="0" borderId="0" xfId="0" applyFont="1" applyAlignment="1">
      <alignment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18" fillId="0" borderId="0" xfId="0" applyFont="1" applyAlignment="1">
      <alignment vertical="center"/>
    </xf>
    <xf numFmtId="0" fontId="14" fillId="0" borderId="0" xfId="0" applyFont="1" applyAlignment="1">
      <alignment/>
    </xf>
    <xf numFmtId="41" fontId="14" fillId="0" borderId="0" xfId="0" applyNumberFormat="1" applyFont="1" applyAlignment="1">
      <alignment/>
    </xf>
    <xf numFmtId="0" fontId="14" fillId="0" borderId="0" xfId="0" applyFont="1" applyAlignment="1">
      <alignment vertical="center"/>
    </xf>
    <xf numFmtId="41" fontId="14" fillId="0" borderId="5" xfId="0" applyNumberFormat="1" applyFont="1" applyBorder="1" applyAlignment="1">
      <alignment vertical="center"/>
    </xf>
    <xf numFmtId="41" fontId="7" fillId="0" borderId="0" xfId="0" applyNumberFormat="1" applyFont="1" applyAlignment="1">
      <alignment/>
    </xf>
    <xf numFmtId="41" fontId="14" fillId="0" borderId="0" xfId="0" applyNumberFormat="1" applyFont="1" applyBorder="1" applyAlignment="1">
      <alignment/>
    </xf>
    <xf numFmtId="0" fontId="18" fillId="0" borderId="0" xfId="0" applyFont="1" applyBorder="1" applyAlignment="1">
      <alignment/>
    </xf>
    <xf numFmtId="0" fontId="8" fillId="0" borderId="0" xfId="0" applyFont="1" applyBorder="1" applyAlignment="1">
      <alignment horizontal="center"/>
    </xf>
    <xf numFmtId="41" fontId="19" fillId="0" borderId="0" xfId="0" applyNumberFormat="1" applyFont="1" applyAlignment="1">
      <alignment/>
    </xf>
    <xf numFmtId="0" fontId="2" fillId="0" borderId="0" xfId="0" applyFont="1" applyAlignment="1">
      <alignment/>
    </xf>
    <xf numFmtId="41" fontId="19" fillId="0" borderId="4"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vertical="center"/>
    </xf>
    <xf numFmtId="41" fontId="19" fillId="0" borderId="0" xfId="0" applyNumberFormat="1" applyFont="1" applyBorder="1" applyAlignment="1">
      <alignment vertical="center"/>
    </xf>
    <xf numFmtId="0" fontId="2" fillId="0" borderId="0" xfId="0" applyFont="1" applyAlignment="1">
      <alignment vertical="center"/>
    </xf>
    <xf numFmtId="41" fontId="19" fillId="0" borderId="8" xfId="0" applyNumberFormat="1" applyFont="1" applyBorder="1" applyAlignment="1">
      <alignment vertical="center"/>
    </xf>
    <xf numFmtId="188" fontId="7" fillId="0" borderId="0" xfId="15" applyNumberFormat="1" applyFont="1" applyFill="1" applyBorder="1" applyAlignment="1">
      <alignment/>
    </xf>
    <xf numFmtId="188" fontId="7" fillId="0" borderId="0" xfId="15" applyNumberFormat="1" applyFont="1" applyFill="1" applyBorder="1" applyAlignment="1">
      <alignment vertical="center"/>
    </xf>
    <xf numFmtId="41" fontId="19" fillId="0" borderId="6" xfId="0" applyNumberFormat="1" applyFont="1" applyBorder="1" applyAlignment="1">
      <alignment/>
    </xf>
    <xf numFmtId="0" fontId="6" fillId="0" borderId="0" xfId="0" applyFont="1" applyAlignment="1">
      <alignment vertical="center"/>
    </xf>
    <xf numFmtId="41" fontId="19" fillId="0" borderId="5" xfId="0" applyNumberFormat="1" applyFont="1" applyBorder="1" applyAlignment="1">
      <alignment vertical="center"/>
    </xf>
    <xf numFmtId="0" fontId="5" fillId="2" borderId="0" xfId="0" applyFont="1" applyFill="1" applyBorder="1" applyAlignment="1">
      <alignment/>
    </xf>
    <xf numFmtId="0" fontId="6" fillId="2" borderId="1" xfId="0" applyFont="1" applyFill="1" applyBorder="1" applyAlignment="1">
      <alignment horizontal="center"/>
    </xf>
    <xf numFmtId="0" fontId="4" fillId="2" borderId="0" xfId="0" applyFont="1" applyFill="1" applyBorder="1" applyAlignment="1">
      <alignment horizontal="center"/>
    </xf>
    <xf numFmtId="0" fontId="6" fillId="2" borderId="2" xfId="0" applyFont="1" applyFill="1" applyBorder="1" applyAlignment="1">
      <alignment horizontal="center"/>
    </xf>
    <xf numFmtId="15" fontId="6" fillId="2" borderId="2" xfId="0" applyNumberFormat="1" applyFont="1" applyFill="1" applyBorder="1" applyAlignment="1" quotePrefix="1">
      <alignment horizontal="center"/>
    </xf>
    <xf numFmtId="15" fontId="4" fillId="2" borderId="0" xfId="0" applyNumberFormat="1" applyFont="1" applyFill="1" applyBorder="1" applyAlignment="1">
      <alignment horizontal="center"/>
    </xf>
    <xf numFmtId="0" fontId="6" fillId="2" borderId="3" xfId="0" applyFont="1" applyFill="1" applyBorder="1" applyAlignment="1">
      <alignment horizontal="center"/>
    </xf>
    <xf numFmtId="15" fontId="4" fillId="2" borderId="0" xfId="0" applyNumberFormat="1" applyFont="1" applyFill="1" applyAlignment="1">
      <alignment horizontal="center"/>
    </xf>
    <xf numFmtId="0" fontId="17"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7" fillId="2" borderId="0" xfId="0" applyFont="1" applyFill="1" applyAlignment="1">
      <alignment vertical="center"/>
    </xf>
    <xf numFmtId="41" fontId="14" fillId="2" borderId="0" xfId="15" applyNumberFormat="1" applyFont="1" applyFill="1" applyBorder="1" applyAlignment="1">
      <alignment vertical="center"/>
    </xf>
    <xf numFmtId="0" fontId="14" fillId="2" borderId="0" xfId="0" applyFont="1" applyFill="1" applyAlignment="1">
      <alignment horizontal="center"/>
    </xf>
    <xf numFmtId="0" fontId="14" fillId="2" borderId="0" xfId="0" applyFont="1" applyFill="1" applyAlignment="1">
      <alignment horizontal="left"/>
    </xf>
    <xf numFmtId="0" fontId="14" fillId="2" borderId="0" xfId="0" applyFont="1" applyFill="1" applyAlignment="1">
      <alignment/>
    </xf>
    <xf numFmtId="0" fontId="7" fillId="2" borderId="0" xfId="0" applyFont="1" applyFill="1" applyAlignment="1">
      <alignment/>
    </xf>
    <xf numFmtId="41" fontId="14" fillId="2" borderId="4" xfId="15" applyNumberFormat="1" applyFont="1" applyFill="1" applyBorder="1" applyAlignment="1">
      <alignment vertical="center"/>
    </xf>
    <xf numFmtId="41" fontId="14" fillId="2" borderId="0" xfId="15" applyNumberFormat="1" applyFont="1" applyFill="1" applyBorder="1" applyAlignment="1">
      <alignment/>
    </xf>
    <xf numFmtId="0" fontId="14" fillId="2" borderId="0" xfId="0" applyFont="1" applyFill="1" applyBorder="1" applyAlignment="1">
      <alignment horizontal="center"/>
    </xf>
    <xf numFmtId="0" fontId="17" fillId="2" borderId="0" xfId="0" applyFont="1" applyFill="1" applyBorder="1" applyAlignment="1">
      <alignment/>
    </xf>
    <xf numFmtId="0" fontId="14" fillId="2" borderId="0" xfId="0" applyFont="1" applyFill="1" applyBorder="1" applyAlignment="1">
      <alignment/>
    </xf>
    <xf numFmtId="0" fontId="7" fillId="2" borderId="0" xfId="0" applyFont="1" applyFill="1" applyBorder="1" applyAlignment="1">
      <alignment/>
    </xf>
    <xf numFmtId="41" fontId="14" fillId="2" borderId="0" xfId="15" applyNumberFormat="1" applyFont="1" applyFill="1" applyAlignment="1">
      <alignment/>
    </xf>
    <xf numFmtId="41" fontId="14" fillId="2" borderId="4" xfId="15" applyNumberFormat="1" applyFont="1" applyFill="1" applyBorder="1" applyAlignment="1">
      <alignment/>
    </xf>
    <xf numFmtId="0" fontId="17" fillId="2" borderId="0" xfId="0" applyFont="1" applyFill="1" applyAlignment="1">
      <alignment horizontal="left"/>
    </xf>
    <xf numFmtId="0" fontId="14" fillId="2" borderId="0" xfId="0" applyFont="1" applyFill="1" applyAlignment="1">
      <alignment horizontal="left" indent="1"/>
    </xf>
    <xf numFmtId="41" fontId="14" fillId="2" borderId="11" xfId="15" applyNumberFormat="1" applyFont="1" applyFill="1" applyBorder="1" applyAlignment="1">
      <alignment/>
    </xf>
    <xf numFmtId="0" fontId="12" fillId="2" borderId="0" xfId="0" applyFont="1" applyFill="1" applyAlignment="1">
      <alignment/>
    </xf>
    <xf numFmtId="0" fontId="12" fillId="2" borderId="0" xfId="0" applyFont="1" applyFill="1" applyBorder="1" applyAlignment="1">
      <alignment horizontal="left"/>
    </xf>
    <xf numFmtId="0" fontId="4" fillId="2" borderId="0" xfId="0" applyFont="1" applyFill="1" applyBorder="1" applyAlignment="1">
      <alignment horizontal="centerContinuous"/>
    </xf>
    <xf numFmtId="41" fontId="14" fillId="2" borderId="0" xfId="0" applyNumberFormat="1" applyFont="1" applyFill="1" applyAlignment="1">
      <alignment/>
    </xf>
    <xf numFmtId="41" fontId="14" fillId="2" borderId="0" xfId="0" applyNumberFormat="1" applyFont="1" applyFill="1" applyBorder="1" applyAlignment="1">
      <alignment/>
    </xf>
    <xf numFmtId="185" fontId="14" fillId="2" borderId="12" xfId="15" applyNumberFormat="1" applyFont="1" applyFill="1" applyBorder="1" applyAlignment="1" quotePrefix="1">
      <alignment horizontal="right" vertical="center"/>
    </xf>
    <xf numFmtId="185" fontId="14" fillId="2" borderId="0" xfId="15" applyNumberFormat="1" applyFont="1" applyFill="1" applyBorder="1" applyAlignment="1" quotePrefix="1">
      <alignment horizontal="right" vertical="center"/>
    </xf>
    <xf numFmtId="185" fontId="14" fillId="2" borderId="0" xfId="0" applyNumberFormat="1" applyFont="1" applyFill="1" applyAlignment="1">
      <alignment/>
    </xf>
    <xf numFmtId="185" fontId="14" fillId="2" borderId="0" xfId="15" applyNumberFormat="1" applyFont="1" applyFill="1" applyBorder="1" applyAlignment="1">
      <alignment/>
    </xf>
    <xf numFmtId="185" fontId="14" fillId="2" borderId="0" xfId="0" applyNumberFormat="1" applyFont="1" applyFill="1" applyBorder="1" applyAlignment="1">
      <alignment/>
    </xf>
    <xf numFmtId="185" fontId="14" fillId="2" borderId="12" xfId="0" applyNumberFormat="1" applyFont="1" applyFill="1" applyBorder="1" applyAlignment="1">
      <alignment horizontal="right" vertical="center"/>
    </xf>
    <xf numFmtId="171" fontId="14" fillId="2" borderId="0" xfId="15" applyFont="1" applyFill="1" applyBorder="1" applyAlignment="1">
      <alignment/>
    </xf>
    <xf numFmtId="41" fontId="7" fillId="2" borderId="0" xfId="0" applyNumberFormat="1" applyFont="1" applyFill="1" applyAlignment="1">
      <alignment/>
    </xf>
    <xf numFmtId="41" fontId="7" fillId="2" borderId="0" xfId="0" applyNumberFormat="1" applyFont="1" applyFill="1" applyBorder="1" applyAlignment="1">
      <alignment/>
    </xf>
    <xf numFmtId="0" fontId="18" fillId="2" borderId="0" xfId="0" applyFont="1" applyFill="1" applyAlignment="1">
      <alignment/>
    </xf>
    <xf numFmtId="0" fontId="8" fillId="2" borderId="0" xfId="0" applyFont="1" applyFill="1" applyAlignment="1">
      <alignment/>
    </xf>
    <xf numFmtId="0" fontId="6" fillId="2" borderId="0" xfId="0" applyFont="1" applyFill="1" applyAlignment="1">
      <alignment/>
    </xf>
    <xf numFmtId="0" fontId="18" fillId="2" borderId="4" xfId="0" applyFont="1" applyFill="1" applyBorder="1" applyAlignment="1">
      <alignment/>
    </xf>
    <xf numFmtId="0" fontId="8" fillId="2" borderId="7" xfId="0" applyFont="1" applyFill="1" applyBorder="1" applyAlignment="1">
      <alignment vertical="center"/>
    </xf>
    <xf numFmtId="0" fontId="18" fillId="2" borderId="8" xfId="0" applyFont="1" applyFill="1" applyBorder="1" applyAlignment="1">
      <alignment/>
    </xf>
    <xf numFmtId="0" fontId="18" fillId="2" borderId="9" xfId="0" applyFont="1" applyFill="1" applyBorder="1" applyAlignment="1">
      <alignment/>
    </xf>
    <xf numFmtId="0" fontId="18" fillId="2" borderId="1" xfId="0" applyFont="1" applyFill="1" applyBorder="1" applyAlignment="1">
      <alignment/>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1" fontId="14" fillId="2" borderId="5" xfId="0" applyNumberFormat="1" applyFont="1" applyFill="1" applyBorder="1" applyAlignment="1">
      <alignment vertical="center"/>
    </xf>
    <xf numFmtId="41" fontId="5" fillId="0" borderId="0" xfId="0" applyNumberFormat="1" applyFont="1" applyFill="1" applyAlignment="1">
      <alignment/>
    </xf>
    <xf numFmtId="187" fontId="10" fillId="0" borderId="2" xfId="15" applyNumberFormat="1" applyFont="1" applyFill="1" applyBorder="1" applyAlignment="1">
      <alignment/>
    </xf>
    <xf numFmtId="41" fontId="2" fillId="0" borderId="0" xfId="0" applyNumberFormat="1" applyFont="1" applyAlignment="1">
      <alignment/>
    </xf>
    <xf numFmtId="0" fontId="10" fillId="2" borderId="0" xfId="0" applyFont="1" applyFill="1" applyBorder="1" applyAlignment="1">
      <alignment/>
    </xf>
    <xf numFmtId="179" fontId="10" fillId="2" borderId="0" xfId="15" applyNumberFormat="1" applyFont="1" applyFill="1" applyBorder="1" applyAlignment="1">
      <alignment/>
    </xf>
    <xf numFmtId="0" fontId="10" fillId="2" borderId="0" xfId="0" applyFont="1" applyFill="1" applyBorder="1" applyAlignment="1">
      <alignment horizontal="center"/>
    </xf>
    <xf numFmtId="187" fontId="10" fillId="2" borderId="0" xfId="15" applyNumberFormat="1" applyFont="1" applyFill="1" applyBorder="1" applyAlignment="1">
      <alignment/>
    </xf>
    <xf numFmtId="187" fontId="10" fillId="2" borderId="0" xfId="0" applyNumberFormat="1" applyFont="1" applyFill="1" applyBorder="1" applyAlignment="1">
      <alignment/>
    </xf>
    <xf numFmtId="190" fontId="10" fillId="2" borderId="0" xfId="15" applyNumberFormat="1" applyFont="1" applyFill="1" applyBorder="1" applyAlignment="1">
      <alignment/>
    </xf>
    <xf numFmtId="179" fontId="2" fillId="2" borderId="0" xfId="0" applyNumberFormat="1" applyFont="1" applyFill="1" applyBorder="1" applyAlignment="1">
      <alignment/>
    </xf>
    <xf numFmtId="190" fontId="2" fillId="2" borderId="0" xfId="0" applyNumberFormat="1" applyFont="1" applyFill="1" applyBorder="1" applyAlignment="1">
      <alignment/>
    </xf>
    <xf numFmtId="190" fontId="10" fillId="2" borderId="0" xfId="0" applyNumberFormat="1" applyFont="1" applyFill="1" applyBorder="1" applyAlignment="1">
      <alignment/>
    </xf>
    <xf numFmtId="37" fontId="10" fillId="2" borderId="0" xfId="15" applyNumberFormat="1" applyFont="1" applyFill="1" applyBorder="1" applyAlignment="1">
      <alignment/>
    </xf>
    <xf numFmtId="37" fontId="2" fillId="2" borderId="0" xfId="0" applyNumberFormat="1" applyFont="1" applyFill="1" applyBorder="1" applyAlignment="1">
      <alignment/>
    </xf>
    <xf numFmtId="37" fontId="10" fillId="2" borderId="0" xfId="0" applyNumberFormat="1" applyFont="1" applyFill="1" applyBorder="1" applyAlignment="1">
      <alignment/>
    </xf>
    <xf numFmtId="0" fontId="2" fillId="2" borderId="0" xfId="0" applyFont="1" applyFill="1" applyBorder="1" applyAlignment="1">
      <alignment horizontal="center"/>
    </xf>
    <xf numFmtId="41" fontId="18" fillId="0" borderId="0" xfId="0" applyNumberFormat="1" applyFont="1" applyAlignment="1">
      <alignment/>
    </xf>
    <xf numFmtId="0" fontId="10" fillId="0" borderId="0" xfId="0" applyFont="1" applyAlignment="1">
      <alignment/>
    </xf>
    <xf numFmtId="0" fontId="5" fillId="0" borderId="0" xfId="0" applyFont="1" applyFill="1" applyAlignment="1">
      <alignment wrapText="1"/>
    </xf>
    <xf numFmtId="0" fontId="0" fillId="0" borderId="0" xfId="0" applyAlignment="1">
      <alignment wrapText="1"/>
    </xf>
    <xf numFmtId="0" fontId="6" fillId="2" borderId="7" xfId="0" applyFont="1" applyFill="1" applyBorder="1" applyAlignment="1">
      <alignment horizontal="center"/>
    </xf>
    <xf numFmtId="0" fontId="6" fillId="2" borderId="9" xfId="0" applyFont="1" applyFill="1" applyBorder="1" applyAlignment="1">
      <alignment horizontal="center"/>
    </xf>
    <xf numFmtId="0" fontId="9" fillId="2" borderId="0" xfId="0" applyFont="1" applyFill="1" applyAlignment="1">
      <alignment wrapText="1"/>
    </xf>
    <xf numFmtId="0" fontId="0" fillId="2"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55"/>
  <sheetViews>
    <sheetView zoomScale="60" zoomScaleNormal="60" workbookViewId="0" topLeftCell="A1">
      <selection activeCell="I27" sqref="I27"/>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3" width="12.7109375" style="2" hidden="1" customWidth="1"/>
    <col min="14" max="14" width="11.421875" style="2" hidden="1" customWidth="1"/>
    <col min="15" max="16384" width="9.140625" style="2" customWidth="1"/>
  </cols>
  <sheetData>
    <row r="1" ht="22.5" customHeight="1">
      <c r="A1" s="18" t="s">
        <v>23</v>
      </c>
    </row>
    <row r="2" spans="1:10" ht="22.5" customHeight="1">
      <c r="A2" s="19" t="s">
        <v>135</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51</v>
      </c>
      <c r="H7" s="6"/>
      <c r="I7" s="7" t="s">
        <v>51</v>
      </c>
    </row>
    <row r="8" spans="1:9" ht="15.75">
      <c r="A8" s="4"/>
      <c r="B8" s="4"/>
      <c r="C8" s="4"/>
      <c r="D8" s="4"/>
      <c r="E8" s="4"/>
      <c r="G8" s="8" t="s">
        <v>120</v>
      </c>
      <c r="H8" s="9"/>
      <c r="I8" s="8" t="s">
        <v>67</v>
      </c>
    </row>
    <row r="9" spans="1:9" ht="15.75">
      <c r="A9" s="4"/>
      <c r="B9" s="4"/>
      <c r="C9" s="4"/>
      <c r="D9" s="4"/>
      <c r="E9" s="4"/>
      <c r="G9" s="15" t="s">
        <v>31</v>
      </c>
      <c r="H9" s="9"/>
      <c r="I9" s="15" t="s">
        <v>29</v>
      </c>
    </row>
    <row r="10" spans="1:13" ht="19.5">
      <c r="A10" s="41"/>
      <c r="B10" s="4"/>
      <c r="C10" s="4"/>
      <c r="D10" s="4"/>
      <c r="E10" s="4"/>
      <c r="G10" s="10" t="s">
        <v>2</v>
      </c>
      <c r="H10" s="6"/>
      <c r="I10" s="10" t="s">
        <v>2</v>
      </c>
      <c r="L10" s="158" t="s">
        <v>127</v>
      </c>
      <c r="M10" s="156" t="s">
        <v>126</v>
      </c>
    </row>
    <row r="11" spans="1:9" ht="18.75">
      <c r="A11" s="41"/>
      <c r="B11" s="4"/>
      <c r="C11" s="4"/>
      <c r="D11" s="4"/>
      <c r="E11" s="4"/>
      <c r="G11" s="6"/>
      <c r="H11" s="6"/>
      <c r="I11" s="6"/>
    </row>
    <row r="12" spans="1:9" ht="19.5">
      <c r="A12" s="58" t="s">
        <v>71</v>
      </c>
      <c r="B12" s="4"/>
      <c r="C12" s="4"/>
      <c r="D12" s="4"/>
      <c r="E12" s="4"/>
      <c r="G12" s="6"/>
      <c r="H12" s="6"/>
      <c r="I12" s="6"/>
    </row>
    <row r="13" spans="1:9" ht="18.75">
      <c r="A13" s="42"/>
      <c r="B13" s="4"/>
      <c r="C13" s="4"/>
      <c r="D13" s="4"/>
      <c r="E13" s="4"/>
      <c r="G13" s="6"/>
      <c r="H13" s="6"/>
      <c r="I13" s="6"/>
    </row>
    <row r="14" spans="1:9" ht="18.75">
      <c r="A14" s="42" t="s">
        <v>33</v>
      </c>
      <c r="B14" s="4"/>
      <c r="C14" s="4"/>
      <c r="D14" s="4"/>
      <c r="E14" s="4"/>
      <c r="G14" s="4"/>
      <c r="H14" s="11"/>
      <c r="I14" s="4"/>
    </row>
    <row r="15" spans="1:14" ht="19.5">
      <c r="A15" s="43" t="s">
        <v>32</v>
      </c>
      <c r="B15" s="3"/>
      <c r="C15" s="3"/>
      <c r="D15" s="4"/>
      <c r="E15" s="4"/>
      <c r="G15" s="31">
        <f>129077</f>
        <v>129077</v>
      </c>
      <c r="H15" s="29"/>
      <c r="I15" s="31">
        <f>113136+18118</f>
        <v>131254</v>
      </c>
      <c r="L15" s="159">
        <f>G15-I15</f>
        <v>-2177</v>
      </c>
      <c r="M15" s="157">
        <f>2043-26+18+57</f>
        <v>2092</v>
      </c>
      <c r="N15" s="160">
        <f>L15+M15</f>
        <v>-85</v>
      </c>
    </row>
    <row r="16" spans="1:14" ht="19.5">
      <c r="A16" s="43" t="s">
        <v>3</v>
      </c>
      <c r="B16" s="3"/>
      <c r="C16" s="3"/>
      <c r="D16" s="4"/>
      <c r="E16" s="4"/>
      <c r="G16" s="32">
        <v>44</v>
      </c>
      <c r="H16" s="29"/>
      <c r="I16" s="32">
        <v>44</v>
      </c>
      <c r="L16" s="159">
        <f>G16-I16</f>
        <v>0</v>
      </c>
      <c r="M16" s="161"/>
      <c r="N16" s="160">
        <f>L16+M16</f>
        <v>0</v>
      </c>
    </row>
    <row r="17" spans="1:14" ht="18.75" customHeight="1">
      <c r="A17" s="43" t="s">
        <v>16</v>
      </c>
      <c r="B17" s="3"/>
      <c r="C17" s="3"/>
      <c r="D17" s="4"/>
      <c r="E17" s="4"/>
      <c r="G17" s="32">
        <v>108031</v>
      </c>
      <c r="H17" s="29"/>
      <c r="I17" s="32">
        <v>108067</v>
      </c>
      <c r="L17" s="159">
        <f>G17-I17</f>
        <v>-36</v>
      </c>
      <c r="M17" s="161">
        <f>25+11</f>
        <v>36</v>
      </c>
      <c r="N17" s="160">
        <f>L17+M17</f>
        <v>0</v>
      </c>
    </row>
    <row r="18" spans="1:14" ht="19.5">
      <c r="A18" s="43" t="s">
        <v>96</v>
      </c>
      <c r="B18" s="3"/>
      <c r="C18" s="3"/>
      <c r="D18" s="4"/>
      <c r="E18" s="4"/>
      <c r="G18" s="33">
        <v>225152</v>
      </c>
      <c r="H18" s="29"/>
      <c r="I18" s="33">
        <v>225935</v>
      </c>
      <c r="L18" s="159">
        <f>G18-I18</f>
        <v>-783</v>
      </c>
      <c r="M18" s="161">
        <v>783</v>
      </c>
      <c r="N18" s="160">
        <f>L18+M18</f>
        <v>0</v>
      </c>
    </row>
    <row r="19" spans="1:13" ht="19.5">
      <c r="A19" s="41"/>
      <c r="B19" s="4"/>
      <c r="C19" s="4"/>
      <c r="D19" s="4"/>
      <c r="E19" s="4"/>
      <c r="G19" s="30">
        <f>SUM(G15:G18)</f>
        <v>462304</v>
      </c>
      <c r="H19" s="29"/>
      <c r="I19" s="28">
        <f>SUM(I15:I18)</f>
        <v>465300</v>
      </c>
      <c r="L19" s="159"/>
      <c r="M19" s="161"/>
    </row>
    <row r="20" spans="1:13" ht="19.5">
      <c r="A20" s="41"/>
      <c r="B20" s="4"/>
      <c r="C20" s="4"/>
      <c r="D20" s="4"/>
      <c r="E20" s="4"/>
      <c r="G20" s="30"/>
      <c r="H20" s="29"/>
      <c r="I20" s="28"/>
      <c r="L20" s="159"/>
      <c r="M20" s="161"/>
    </row>
    <row r="21" spans="1:13" ht="19.5">
      <c r="A21" s="41"/>
      <c r="B21" s="4"/>
      <c r="C21" s="4"/>
      <c r="D21" s="4"/>
      <c r="E21" s="4"/>
      <c r="G21" s="30"/>
      <c r="H21" s="29"/>
      <c r="I21" s="28"/>
      <c r="L21" s="159"/>
      <c r="M21" s="161"/>
    </row>
    <row r="22" spans="1:13" ht="19.5">
      <c r="A22" s="44" t="s">
        <v>4</v>
      </c>
      <c r="B22" s="12"/>
      <c r="C22" s="12"/>
      <c r="D22" s="4"/>
      <c r="E22" s="4"/>
      <c r="G22" s="30"/>
      <c r="H22" s="29"/>
      <c r="I22" s="28"/>
      <c r="L22" s="159"/>
      <c r="M22" s="161"/>
    </row>
    <row r="23" spans="1:14" ht="19.5">
      <c r="A23" s="41" t="s">
        <v>97</v>
      </c>
      <c r="B23" s="4"/>
      <c r="C23" s="4"/>
      <c r="D23" s="4"/>
      <c r="E23" s="4"/>
      <c r="G23" s="31">
        <v>35049</v>
      </c>
      <c r="H23" s="29"/>
      <c r="I23" s="31">
        <v>31474</v>
      </c>
      <c r="L23" s="159">
        <f aca="true" t="shared" si="0" ref="L23:L28">G23-I23</f>
        <v>3575</v>
      </c>
      <c r="M23" s="161">
        <f>786-783</f>
        <v>3</v>
      </c>
      <c r="N23" s="160">
        <f>L23+M23</f>
        <v>3578</v>
      </c>
    </row>
    <row r="24" spans="1:14" ht="19.5">
      <c r="A24" s="41" t="s">
        <v>14</v>
      </c>
      <c r="B24" s="4"/>
      <c r="C24" s="4"/>
      <c r="D24" s="4"/>
      <c r="E24" s="4"/>
      <c r="G24" s="32">
        <v>38526</v>
      </c>
      <c r="H24" s="29"/>
      <c r="I24" s="32">
        <v>39494</v>
      </c>
      <c r="L24" s="159">
        <f t="shared" si="0"/>
        <v>-968</v>
      </c>
      <c r="M24" s="161"/>
      <c r="N24" s="160">
        <f>L24+M24</f>
        <v>-968</v>
      </c>
    </row>
    <row r="25" spans="1:14" ht="19.5">
      <c r="A25" s="41" t="s">
        <v>98</v>
      </c>
      <c r="B25" s="4"/>
      <c r="C25" s="4"/>
      <c r="D25" s="4"/>
      <c r="E25" s="4"/>
      <c r="G25" s="32">
        <v>18092</v>
      </c>
      <c r="H25" s="29"/>
      <c r="I25" s="32">
        <v>19945</v>
      </c>
      <c r="L25" s="159">
        <f t="shared" si="0"/>
        <v>-1853</v>
      </c>
      <c r="M25" s="161"/>
      <c r="N25" s="160">
        <f>L25+M25</f>
        <v>-1853</v>
      </c>
    </row>
    <row r="26" spans="1:14" ht="19.5">
      <c r="A26" s="41" t="s">
        <v>99</v>
      </c>
      <c r="B26" s="4"/>
      <c r="C26" s="4"/>
      <c r="D26" s="4"/>
      <c r="E26" s="4"/>
      <c r="G26" s="32">
        <v>16974</v>
      </c>
      <c r="H26" s="29"/>
      <c r="I26" s="32">
        <v>16849</v>
      </c>
      <c r="L26" s="159">
        <f t="shared" si="0"/>
        <v>125</v>
      </c>
      <c r="M26" s="161"/>
      <c r="N26" s="160">
        <f>L26+M26</f>
        <v>125</v>
      </c>
    </row>
    <row r="27" spans="1:14" ht="19.5">
      <c r="A27" s="41" t="s">
        <v>90</v>
      </c>
      <c r="B27" s="4"/>
      <c r="C27" s="4"/>
      <c r="D27" s="4"/>
      <c r="E27" s="4"/>
      <c r="G27" s="32">
        <v>697</v>
      </c>
      <c r="H27" s="29"/>
      <c r="I27" s="32">
        <v>697</v>
      </c>
      <c r="L27" s="159">
        <f t="shared" si="0"/>
        <v>0</v>
      </c>
      <c r="M27" s="161"/>
      <c r="N27" s="160">
        <f>L27+M27</f>
        <v>0</v>
      </c>
    </row>
    <row r="28" spans="1:14" ht="19.5">
      <c r="A28" s="41" t="s">
        <v>61</v>
      </c>
      <c r="B28" s="4"/>
      <c r="C28" s="4"/>
      <c r="D28" s="4"/>
      <c r="E28" s="4"/>
      <c r="G28" s="32">
        <v>4534</v>
      </c>
      <c r="H28" s="29"/>
      <c r="I28" s="32">
        <v>4852</v>
      </c>
      <c r="L28" s="159">
        <f t="shared" si="0"/>
        <v>-318</v>
      </c>
      <c r="M28" s="161"/>
      <c r="N28" s="156"/>
    </row>
    <row r="29" spans="1:13" ht="19.5">
      <c r="A29" s="41" t="s">
        <v>5</v>
      </c>
      <c r="B29" s="4"/>
      <c r="C29" s="4"/>
      <c r="D29" s="4"/>
      <c r="E29" s="4"/>
      <c r="G29" s="33">
        <v>1</v>
      </c>
      <c r="H29" s="29"/>
      <c r="I29" s="33">
        <v>1</v>
      </c>
      <c r="L29" s="159"/>
      <c r="M29" s="161"/>
    </row>
    <row r="30" spans="1:13" ht="19.5">
      <c r="A30" s="41"/>
      <c r="B30" s="4"/>
      <c r="C30" s="4"/>
      <c r="D30" s="4"/>
      <c r="E30" s="4"/>
      <c r="G30" s="28">
        <f>SUM(G23:G29)</f>
        <v>113873</v>
      </c>
      <c r="H30" s="29"/>
      <c r="I30" s="28">
        <f>SUM(I23:I29)</f>
        <v>113312</v>
      </c>
      <c r="L30" s="159"/>
      <c r="M30" s="161"/>
    </row>
    <row r="31" spans="1:13" ht="19.5">
      <c r="A31" s="41"/>
      <c r="B31" s="4"/>
      <c r="C31" s="4"/>
      <c r="D31" s="4"/>
      <c r="E31" s="4"/>
      <c r="G31" s="28"/>
      <c r="H31" s="29"/>
      <c r="I31" s="28"/>
      <c r="L31" s="159"/>
      <c r="M31" s="161"/>
    </row>
    <row r="32" spans="1:13" ht="19.5">
      <c r="A32" s="41"/>
      <c r="B32" s="4"/>
      <c r="C32" s="4"/>
      <c r="D32" s="4"/>
      <c r="E32" s="4"/>
      <c r="G32" s="28"/>
      <c r="H32" s="29"/>
      <c r="I32" s="28"/>
      <c r="L32" s="159"/>
      <c r="M32" s="161"/>
    </row>
    <row r="33" spans="1:14" ht="20.25" thickBot="1">
      <c r="A33" s="59" t="s">
        <v>72</v>
      </c>
      <c r="B33" s="4"/>
      <c r="C33" s="4"/>
      <c r="D33" s="4"/>
      <c r="E33" s="4"/>
      <c r="G33" s="51">
        <f>+G30+G19</f>
        <v>576177</v>
      </c>
      <c r="H33" s="51"/>
      <c r="I33" s="51">
        <f>+I30+I19</f>
        <v>578612</v>
      </c>
      <c r="L33" s="159"/>
      <c r="M33" s="157">
        <f>SUM(M15:M30)</f>
        <v>2914</v>
      </c>
      <c r="N33" s="159">
        <f>SUM(N15:N30)</f>
        <v>797</v>
      </c>
    </row>
    <row r="34" spans="1:13" ht="20.25" thickTop="1">
      <c r="A34" s="59"/>
      <c r="B34" s="4"/>
      <c r="C34" s="4"/>
      <c r="D34" s="4"/>
      <c r="E34" s="4"/>
      <c r="G34" s="29"/>
      <c r="H34" s="29"/>
      <c r="I34" s="29"/>
      <c r="M34" s="157"/>
    </row>
    <row r="35" spans="1:13" ht="19.5">
      <c r="A35" s="43" t="s">
        <v>103</v>
      </c>
      <c r="B35" s="3"/>
      <c r="C35" s="3"/>
      <c r="D35" s="4"/>
      <c r="E35" s="4"/>
      <c r="F35" s="4"/>
      <c r="G35" s="62">
        <f>(G33-('BS1'!G38+'BS1'!G18))/'BS1'!G15</f>
        <v>0.2184945966848519</v>
      </c>
      <c r="H35" s="40"/>
      <c r="I35" s="62">
        <v>0.28</v>
      </c>
      <c r="J35" s="14"/>
      <c r="M35" s="162"/>
    </row>
    <row r="36" spans="1:10" ht="19.5">
      <c r="A36" s="43"/>
      <c r="B36" s="3"/>
      <c r="C36" s="3"/>
      <c r="D36" s="4"/>
      <c r="E36" s="4"/>
      <c r="F36" s="4"/>
      <c r="G36" s="40"/>
      <c r="H36" s="40"/>
      <c r="I36" s="40"/>
      <c r="J36" s="14"/>
    </row>
    <row r="37" spans="1:10" ht="19.5">
      <c r="A37" s="43"/>
      <c r="B37" s="3"/>
      <c r="C37" s="3"/>
      <c r="D37" s="4"/>
      <c r="E37" s="4"/>
      <c r="F37" s="4"/>
      <c r="G37" s="40"/>
      <c r="H37" s="40"/>
      <c r="I37" s="40"/>
      <c r="J37" s="14"/>
    </row>
    <row r="38" spans="1:10" ht="19.5">
      <c r="A38" s="43"/>
      <c r="B38" s="3"/>
      <c r="C38" s="3"/>
      <c r="D38" s="4"/>
      <c r="E38" s="4"/>
      <c r="F38" s="4"/>
      <c r="G38" s="40"/>
      <c r="H38" s="40"/>
      <c r="I38" s="40"/>
      <c r="J38" s="14"/>
    </row>
    <row r="39" spans="1:10" ht="19.5">
      <c r="A39" s="43"/>
      <c r="B39" s="3"/>
      <c r="C39" s="3"/>
      <c r="D39" s="4"/>
      <c r="E39" s="4"/>
      <c r="F39" s="4"/>
      <c r="G39" s="40"/>
      <c r="H39" s="40"/>
      <c r="I39" s="40"/>
      <c r="J39" s="14"/>
    </row>
    <row r="40" spans="1:10" ht="19.5">
      <c r="A40" s="43"/>
      <c r="B40" s="3"/>
      <c r="C40" s="3"/>
      <c r="D40" s="4"/>
      <c r="E40" s="4"/>
      <c r="F40" s="4"/>
      <c r="G40" s="40"/>
      <c r="H40" s="40"/>
      <c r="I40" s="40"/>
      <c r="J40" s="14"/>
    </row>
    <row r="41" spans="1:10" ht="19.5">
      <c r="A41" s="43"/>
      <c r="B41" s="3"/>
      <c r="C41" s="3"/>
      <c r="D41" s="4"/>
      <c r="E41" s="4"/>
      <c r="F41" s="4"/>
      <c r="G41" s="40"/>
      <c r="H41" s="40"/>
      <c r="I41" s="40"/>
      <c r="J41" s="14"/>
    </row>
    <row r="42" spans="1:10" ht="19.5">
      <c r="A42" s="43"/>
      <c r="B42" s="3"/>
      <c r="C42" s="3"/>
      <c r="D42" s="4"/>
      <c r="E42" s="4"/>
      <c r="F42" s="4"/>
      <c r="G42" s="40"/>
      <c r="H42" s="40"/>
      <c r="I42" s="40"/>
      <c r="J42" s="14"/>
    </row>
    <row r="43" spans="1:10" ht="19.5">
      <c r="A43" s="43"/>
      <c r="B43" s="3"/>
      <c r="C43" s="3"/>
      <c r="D43" s="4"/>
      <c r="E43" s="4"/>
      <c r="F43" s="4"/>
      <c r="G43" s="40"/>
      <c r="H43" s="40"/>
      <c r="I43" s="40"/>
      <c r="J43" s="14"/>
    </row>
    <row r="44" spans="1:10" ht="19.5">
      <c r="A44" s="43"/>
      <c r="B44" s="3"/>
      <c r="C44" s="3"/>
      <c r="D44" s="4"/>
      <c r="E44" s="4"/>
      <c r="F44" s="4"/>
      <c r="G44" s="40"/>
      <c r="H44" s="40"/>
      <c r="I44" s="40"/>
      <c r="J44" s="14"/>
    </row>
    <row r="45" spans="1:10" ht="19.5">
      <c r="A45" s="43"/>
      <c r="B45" s="3"/>
      <c r="C45" s="3"/>
      <c r="D45" s="4"/>
      <c r="E45" s="4"/>
      <c r="F45" s="4"/>
      <c r="G45" s="40"/>
      <c r="H45" s="40"/>
      <c r="I45" s="40"/>
      <c r="J45" s="14"/>
    </row>
    <row r="46" spans="1:10" ht="19.5">
      <c r="A46" s="43"/>
      <c r="B46" s="3"/>
      <c r="C46" s="3"/>
      <c r="D46" s="4"/>
      <c r="E46" s="4"/>
      <c r="F46" s="4"/>
      <c r="G46" s="40"/>
      <c r="H46" s="40"/>
      <c r="I46" s="40"/>
      <c r="J46" s="14"/>
    </row>
    <row r="47" spans="1:10" ht="19.5">
      <c r="A47" s="43"/>
      <c r="B47" s="3"/>
      <c r="C47" s="3"/>
      <c r="D47" s="4"/>
      <c r="E47" s="4"/>
      <c r="F47" s="4"/>
      <c r="G47" s="40"/>
      <c r="H47" s="40"/>
      <c r="I47" s="40"/>
      <c r="J47" s="14"/>
    </row>
    <row r="48" spans="1:10" ht="19.5">
      <c r="A48" s="43"/>
      <c r="B48" s="3"/>
      <c r="C48" s="3"/>
      <c r="D48" s="4"/>
      <c r="E48" s="4"/>
      <c r="F48" s="4"/>
      <c r="G48" s="40"/>
      <c r="H48" s="40"/>
      <c r="I48" s="40"/>
      <c r="J48" s="14"/>
    </row>
    <row r="49" spans="1:10" ht="19.5">
      <c r="A49" s="43"/>
      <c r="B49" s="3"/>
      <c r="C49" s="3"/>
      <c r="D49" s="4"/>
      <c r="E49" s="4"/>
      <c r="F49" s="4"/>
      <c r="G49" s="40"/>
      <c r="H49" s="40"/>
      <c r="I49" s="40"/>
      <c r="J49" s="14"/>
    </row>
    <row r="50" spans="1:10" ht="19.5">
      <c r="A50" s="43"/>
      <c r="B50" s="3"/>
      <c r="C50" s="3"/>
      <c r="D50" s="4"/>
      <c r="E50" s="4"/>
      <c r="F50" s="4"/>
      <c r="G50" s="40"/>
      <c r="H50" s="40"/>
      <c r="I50" s="40"/>
      <c r="J50" s="14"/>
    </row>
    <row r="51" spans="1:10" ht="19.5">
      <c r="A51" s="43"/>
      <c r="B51" s="3"/>
      <c r="C51" s="3"/>
      <c r="D51" s="4"/>
      <c r="E51" s="4"/>
      <c r="F51" s="4"/>
      <c r="G51" s="40"/>
      <c r="H51" s="40"/>
      <c r="I51" s="40"/>
      <c r="J51" s="14"/>
    </row>
    <row r="52" spans="1:10" ht="19.5">
      <c r="A52" s="43"/>
      <c r="B52" s="3"/>
      <c r="C52" s="3"/>
      <c r="D52" s="4"/>
      <c r="E52" s="4"/>
      <c r="F52" s="4"/>
      <c r="G52" s="40"/>
      <c r="H52" s="40"/>
      <c r="I52" s="40"/>
      <c r="J52" s="14"/>
    </row>
    <row r="53" spans="1:10" ht="19.5">
      <c r="A53" s="43"/>
      <c r="B53" s="3"/>
      <c r="C53" s="3"/>
      <c r="D53" s="4"/>
      <c r="E53" s="4"/>
      <c r="F53" s="4"/>
      <c r="G53" s="40"/>
      <c r="H53" s="40"/>
      <c r="I53" s="40"/>
      <c r="J53" s="14"/>
    </row>
    <row r="54" spans="1:10" ht="60" customHeight="1">
      <c r="A54" s="171" t="s">
        <v>100</v>
      </c>
      <c r="B54" s="172"/>
      <c r="C54" s="172"/>
      <c r="D54" s="172"/>
      <c r="E54" s="172"/>
      <c r="F54" s="172"/>
      <c r="G54" s="172"/>
      <c r="H54" s="172"/>
      <c r="I54" s="172"/>
      <c r="J54" s="172"/>
    </row>
    <row r="55" ht="18.75">
      <c r="A55" s="45"/>
    </row>
    <row r="64" ht="23.25" customHeight="1"/>
  </sheetData>
  <mergeCells count="1">
    <mergeCell ref="A54:J54"/>
  </mergeCells>
  <printOptions/>
  <pageMargins left="1.02" right="0.48" top="0.77" bottom="0.55" header="0.34" footer="0.2"/>
  <pageSetup horizontalDpi="300" verticalDpi="300" orientation="portrait" paperSize="9" scale="70" r:id="rId1"/>
  <rowBreaks count="1" manualBreakCount="1">
    <brk id="114" max="255" man="1"/>
  </rowBreaks>
</worksheet>
</file>

<file path=xl/worksheets/sheet2.xml><?xml version="1.0" encoding="utf-8"?>
<worksheet xmlns="http://schemas.openxmlformats.org/spreadsheetml/2006/main" xmlns:r="http://schemas.openxmlformats.org/officeDocument/2006/relationships">
  <dimension ref="A1:O47"/>
  <sheetViews>
    <sheetView zoomScale="60" zoomScaleNormal="60" workbookViewId="0" topLeftCell="A1">
      <selection activeCell="G1" sqref="G1"/>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4" width="15.00390625" style="2" hidden="1" customWidth="1"/>
    <col min="15" max="15" width="11.28125" style="2" hidden="1" customWidth="1"/>
    <col min="16" max="16384" width="9.140625" style="2" customWidth="1"/>
  </cols>
  <sheetData>
    <row r="1" ht="22.5" customHeight="1">
      <c r="A1" s="18" t="s">
        <v>23</v>
      </c>
    </row>
    <row r="2" spans="1:10" ht="22.5" customHeight="1">
      <c r="A2" s="19" t="s">
        <v>135</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51</v>
      </c>
      <c r="H7" s="6"/>
      <c r="I7" s="7" t="s">
        <v>51</v>
      </c>
    </row>
    <row r="8" spans="1:15" ht="15.75">
      <c r="A8" s="4"/>
      <c r="B8" s="4"/>
      <c r="C8" s="4"/>
      <c r="D8" s="4"/>
      <c r="E8" s="4"/>
      <c r="G8" s="8" t="s">
        <v>120</v>
      </c>
      <c r="H8" s="9"/>
      <c r="I8" s="8" t="s">
        <v>67</v>
      </c>
      <c r="N8" s="168" t="s">
        <v>128</v>
      </c>
      <c r="O8" s="2" t="s">
        <v>131</v>
      </c>
    </row>
    <row r="9" spans="1:15" ht="15.75">
      <c r="A9" s="4"/>
      <c r="B9" s="4"/>
      <c r="C9" s="4"/>
      <c r="D9" s="4"/>
      <c r="E9" s="4"/>
      <c r="G9" s="15" t="s">
        <v>31</v>
      </c>
      <c r="H9" s="9"/>
      <c r="I9" s="15" t="s">
        <v>29</v>
      </c>
      <c r="N9" s="168" t="s">
        <v>129</v>
      </c>
      <c r="O9" s="2" t="s">
        <v>132</v>
      </c>
    </row>
    <row r="10" spans="1:15" ht="19.5">
      <c r="A10" s="41"/>
      <c r="B10" s="4"/>
      <c r="C10" s="4"/>
      <c r="D10" s="4"/>
      <c r="E10" s="4"/>
      <c r="G10" s="10" t="s">
        <v>2</v>
      </c>
      <c r="H10" s="6"/>
      <c r="I10" s="10" t="s">
        <v>2</v>
      </c>
      <c r="L10" s="158" t="s">
        <v>127</v>
      </c>
      <c r="M10" s="158" t="s">
        <v>126</v>
      </c>
      <c r="N10" s="168" t="s">
        <v>130</v>
      </c>
      <c r="O10" s="2" t="s">
        <v>133</v>
      </c>
    </row>
    <row r="11" spans="1:9" ht="18.75">
      <c r="A11" s="41"/>
      <c r="B11" s="4"/>
      <c r="C11" s="4"/>
      <c r="D11" s="4"/>
      <c r="E11" s="4"/>
      <c r="G11" s="6"/>
      <c r="H11" s="6"/>
      <c r="I11" s="6"/>
    </row>
    <row r="12" spans="1:9" ht="19.5">
      <c r="A12" s="58" t="s">
        <v>73</v>
      </c>
      <c r="B12" s="4"/>
      <c r="C12" s="4"/>
      <c r="D12" s="4"/>
      <c r="E12" s="4"/>
      <c r="G12" s="6"/>
      <c r="H12" s="6"/>
      <c r="I12" s="6"/>
    </row>
    <row r="13" spans="1:9" ht="19.5">
      <c r="A13" s="58"/>
      <c r="B13" s="4"/>
      <c r="C13" s="4"/>
      <c r="D13" s="4"/>
      <c r="E13" s="4"/>
      <c r="G13" s="6"/>
      <c r="H13" s="6"/>
      <c r="I13" s="6"/>
    </row>
    <row r="14" spans="1:12" ht="19.5">
      <c r="A14" s="42" t="s">
        <v>74</v>
      </c>
      <c r="B14" s="4"/>
      <c r="C14" s="4"/>
      <c r="D14" s="4"/>
      <c r="E14" s="4"/>
      <c r="G14" s="6"/>
      <c r="H14" s="6"/>
      <c r="I14" s="6"/>
      <c r="L14" s="164"/>
    </row>
    <row r="15" spans="1:13" ht="19.5">
      <c r="A15" s="41" t="s">
        <v>10</v>
      </c>
      <c r="B15" s="3"/>
      <c r="C15" s="3"/>
      <c r="D15" s="4"/>
      <c r="E15" s="4"/>
      <c r="G15" s="30">
        <v>334887</v>
      </c>
      <c r="H15" s="29"/>
      <c r="I15" s="30">
        <v>334887</v>
      </c>
      <c r="L15" s="159">
        <f>G15-I15</f>
        <v>0</v>
      </c>
      <c r="M15" s="163"/>
    </row>
    <row r="16" spans="1:14" ht="19.5">
      <c r="A16" s="41" t="s">
        <v>45</v>
      </c>
      <c r="B16" s="3"/>
      <c r="C16" s="3"/>
      <c r="D16" s="4"/>
      <c r="E16" s="4"/>
      <c r="G16" s="34">
        <v>-261716</v>
      </c>
      <c r="H16" s="29"/>
      <c r="I16" s="34">
        <v>-239779</v>
      </c>
      <c r="L16" s="159">
        <f>G16-I16</f>
        <v>-21937</v>
      </c>
      <c r="M16" s="165">
        <f>-217+1</f>
        <v>-216</v>
      </c>
      <c r="N16" s="167">
        <f>L16+M16</f>
        <v>-22153</v>
      </c>
    </row>
    <row r="17" spans="1:14" ht="19.5">
      <c r="A17" s="43"/>
      <c r="B17" s="4"/>
      <c r="C17" s="4"/>
      <c r="D17" s="4"/>
      <c r="E17" s="4"/>
      <c r="G17" s="28">
        <f>SUM(G15:G16)</f>
        <v>73171</v>
      </c>
      <c r="H17" s="28" t="e">
        <f>SUM(#REF!)</f>
        <v>#REF!</v>
      </c>
      <c r="I17" s="28">
        <f>SUM(I15:I16)</f>
        <v>95108</v>
      </c>
      <c r="L17" s="164"/>
      <c r="M17" s="167"/>
      <c r="N17" s="166"/>
    </row>
    <row r="18" spans="1:14" ht="19.5">
      <c r="A18" s="41" t="s">
        <v>76</v>
      </c>
      <c r="B18" s="4"/>
      <c r="C18" s="4"/>
      <c r="D18" s="4"/>
      <c r="E18" s="4"/>
      <c r="G18" s="28">
        <v>52</v>
      </c>
      <c r="H18" s="29"/>
      <c r="I18" s="28">
        <v>51</v>
      </c>
      <c r="L18" s="159">
        <f>G18-I18</f>
        <v>1</v>
      </c>
      <c r="M18" s="167">
        <v>-1</v>
      </c>
      <c r="N18" s="166"/>
    </row>
    <row r="19" spans="1:14" ht="20.25" thickBot="1">
      <c r="A19" s="43" t="s">
        <v>75</v>
      </c>
      <c r="B19" s="4"/>
      <c r="C19" s="4"/>
      <c r="D19" s="4"/>
      <c r="E19" s="4"/>
      <c r="G19" s="60">
        <f>SUM(G17:G18)</f>
        <v>73223</v>
      </c>
      <c r="H19" s="6"/>
      <c r="I19" s="60">
        <f>SUM(I17:I18)</f>
        <v>95159</v>
      </c>
      <c r="L19" s="164"/>
      <c r="M19" s="167"/>
      <c r="N19" s="166"/>
    </row>
    <row r="20" spans="1:14" ht="20.25" thickTop="1">
      <c r="A20" s="59"/>
      <c r="B20" s="4"/>
      <c r="C20" s="4"/>
      <c r="D20" s="4"/>
      <c r="E20" s="4"/>
      <c r="G20" s="6"/>
      <c r="H20" s="6"/>
      <c r="I20" s="6"/>
      <c r="L20" s="164"/>
      <c r="M20" s="167"/>
      <c r="N20" s="166"/>
    </row>
    <row r="21" spans="1:14" ht="19.5">
      <c r="A21" s="59"/>
      <c r="B21" s="4"/>
      <c r="C21" s="4"/>
      <c r="D21" s="4"/>
      <c r="E21" s="4"/>
      <c r="G21" s="6"/>
      <c r="H21" s="6"/>
      <c r="I21" s="6"/>
      <c r="L21" s="164"/>
      <c r="M21" s="167"/>
      <c r="N21" s="166"/>
    </row>
    <row r="22" spans="1:14" ht="19.5">
      <c r="A22" s="42" t="s">
        <v>44</v>
      </c>
      <c r="B22" s="4"/>
      <c r="C22" s="4"/>
      <c r="D22" s="4"/>
      <c r="E22" s="4"/>
      <c r="G22" s="28"/>
      <c r="H22" s="29"/>
      <c r="I22" s="28"/>
      <c r="L22" s="164"/>
      <c r="M22" s="167"/>
      <c r="N22" s="166"/>
    </row>
    <row r="23" spans="1:14" ht="19.5">
      <c r="A23" s="41" t="s">
        <v>77</v>
      </c>
      <c r="B23" s="4"/>
      <c r="C23" s="4"/>
      <c r="D23" s="4"/>
      <c r="E23" s="4"/>
      <c r="G23" s="31">
        <v>0</v>
      </c>
      <c r="H23" s="29"/>
      <c r="I23" s="31">
        <v>0</v>
      </c>
      <c r="L23" s="159">
        <f>G23-I23</f>
        <v>0</v>
      </c>
      <c r="M23" s="167"/>
      <c r="N23" s="166"/>
    </row>
    <row r="24" spans="1:15" ht="19.5">
      <c r="A24" s="41" t="s">
        <v>78</v>
      </c>
      <c r="B24" s="4"/>
      <c r="C24" s="4"/>
      <c r="D24" s="4"/>
      <c r="E24" s="4"/>
      <c r="G24" s="154">
        <v>748</v>
      </c>
      <c r="H24" s="29"/>
      <c r="I24" s="32">
        <v>832</v>
      </c>
      <c r="L24" s="159">
        <f>G24-I24</f>
        <v>-84</v>
      </c>
      <c r="M24" s="167"/>
      <c r="N24" s="167"/>
      <c r="O24" s="160">
        <f>L24+M24</f>
        <v>-84</v>
      </c>
    </row>
    <row r="25" spans="1:15" ht="19.5">
      <c r="A25" s="41" t="s">
        <v>79</v>
      </c>
      <c r="B25" s="4"/>
      <c r="C25" s="4"/>
      <c r="D25" s="4"/>
      <c r="E25" s="4"/>
      <c r="G25" s="33">
        <v>422</v>
      </c>
      <c r="H25" s="29"/>
      <c r="I25" s="33">
        <v>642</v>
      </c>
      <c r="L25" s="159">
        <f>G25-I25</f>
        <v>-220</v>
      </c>
      <c r="M25" s="167">
        <v>220</v>
      </c>
      <c r="N25" s="167"/>
      <c r="O25" s="160">
        <f>L25+M25</f>
        <v>0</v>
      </c>
    </row>
    <row r="26" spans="1:14" ht="19.5">
      <c r="A26" s="41"/>
      <c r="B26" s="4"/>
      <c r="C26" s="4"/>
      <c r="D26" s="4"/>
      <c r="E26" s="4"/>
      <c r="G26" s="61">
        <f>SUM(G23:G25)</f>
        <v>1170</v>
      </c>
      <c r="H26" s="29" t="e">
        <f>SUM(H17:H25)</f>
        <v>#REF!</v>
      </c>
      <c r="I26" s="61">
        <f>SUM(I23:I25)</f>
        <v>1474</v>
      </c>
      <c r="L26" s="164"/>
      <c r="M26" s="167"/>
      <c r="N26" s="167"/>
    </row>
    <row r="27" spans="1:14" ht="19.5">
      <c r="A27" s="59"/>
      <c r="B27" s="4"/>
      <c r="C27" s="4"/>
      <c r="D27" s="4"/>
      <c r="E27" s="4"/>
      <c r="G27" s="6"/>
      <c r="H27" s="6"/>
      <c r="I27" s="6"/>
      <c r="L27" s="164"/>
      <c r="M27" s="167"/>
      <c r="N27" s="167"/>
    </row>
    <row r="28" spans="1:14" ht="19.5">
      <c r="A28" s="42" t="s">
        <v>6</v>
      </c>
      <c r="B28" s="13"/>
      <c r="C28" s="13"/>
      <c r="D28" s="4"/>
      <c r="E28" s="4"/>
      <c r="G28" s="28"/>
      <c r="H28" s="29"/>
      <c r="I28" s="28"/>
      <c r="L28" s="164"/>
      <c r="M28" s="167"/>
      <c r="N28" s="167"/>
    </row>
    <row r="29" spans="1:15" ht="19.5">
      <c r="A29" s="41" t="s">
        <v>56</v>
      </c>
      <c r="B29" s="4"/>
      <c r="C29" s="4"/>
      <c r="D29" s="4"/>
      <c r="E29" s="4"/>
      <c r="G29" s="31">
        <v>396693</v>
      </c>
      <c r="H29" s="29"/>
      <c r="I29" s="31">
        <v>343509</v>
      </c>
      <c r="L29" s="159">
        <f aca="true" t="shared" si="0" ref="L29:L35">G29-I29</f>
        <v>53184</v>
      </c>
      <c r="M29" s="167">
        <v>-44101</v>
      </c>
      <c r="N29" s="167"/>
      <c r="O29" s="167">
        <f>L29+M29</f>
        <v>9083</v>
      </c>
    </row>
    <row r="30" spans="1:15" ht="19.5">
      <c r="A30" s="41" t="s">
        <v>55</v>
      </c>
      <c r="B30" s="4"/>
      <c r="C30" s="4"/>
      <c r="D30" s="4"/>
      <c r="E30" s="4"/>
      <c r="G30" s="32">
        <v>18667</v>
      </c>
      <c r="H30" s="29"/>
      <c r="I30" s="32">
        <v>18672</v>
      </c>
      <c r="L30" s="159">
        <f t="shared" si="0"/>
        <v>-5</v>
      </c>
      <c r="M30" s="167"/>
      <c r="N30" s="167"/>
      <c r="O30" s="167">
        <f aca="true" t="shared" si="1" ref="O30:O35">L30+M30</f>
        <v>-5</v>
      </c>
    </row>
    <row r="31" spans="1:15" ht="19.5">
      <c r="A31" s="41" t="s">
        <v>7</v>
      </c>
      <c r="B31" s="4"/>
      <c r="C31" s="4"/>
      <c r="D31" s="4"/>
      <c r="E31" s="4"/>
      <c r="G31" s="32">
        <v>15902</v>
      </c>
      <c r="H31" s="29"/>
      <c r="I31" s="32">
        <v>11598</v>
      </c>
      <c r="L31" s="159">
        <f t="shared" si="0"/>
        <v>4304</v>
      </c>
      <c r="M31" s="167"/>
      <c r="N31" s="167"/>
      <c r="O31" s="167">
        <f t="shared" si="1"/>
        <v>4304</v>
      </c>
    </row>
    <row r="32" spans="1:15" ht="19.5">
      <c r="A32" s="41" t="s">
        <v>57</v>
      </c>
      <c r="B32" s="4"/>
      <c r="C32" s="4"/>
      <c r="D32" s="4"/>
      <c r="E32" s="4"/>
      <c r="G32" s="32">
        <v>45286</v>
      </c>
      <c r="H32" s="29"/>
      <c r="I32" s="32">
        <v>83567</v>
      </c>
      <c r="L32" s="159">
        <f t="shared" si="0"/>
        <v>-38281</v>
      </c>
      <c r="M32" s="167">
        <v>44101</v>
      </c>
      <c r="N32" s="167"/>
      <c r="O32" s="167">
        <f t="shared" si="1"/>
        <v>5820</v>
      </c>
    </row>
    <row r="33" spans="1:15" ht="19.5">
      <c r="A33" s="41" t="s">
        <v>8</v>
      </c>
      <c r="B33" s="4"/>
      <c r="C33" s="4"/>
      <c r="D33" s="4"/>
      <c r="E33" s="4"/>
      <c r="G33" s="32">
        <v>23944</v>
      </c>
      <c r="H33" s="29"/>
      <c r="I33" s="32">
        <v>23415</v>
      </c>
      <c r="L33" s="159">
        <f t="shared" si="0"/>
        <v>529</v>
      </c>
      <c r="M33" s="167">
        <v>-3</v>
      </c>
      <c r="N33" s="167"/>
      <c r="O33" s="167">
        <f t="shared" si="1"/>
        <v>526</v>
      </c>
    </row>
    <row r="34" spans="1:15" ht="19.5">
      <c r="A34" s="41" t="s">
        <v>60</v>
      </c>
      <c r="B34" s="4"/>
      <c r="C34" s="4"/>
      <c r="D34" s="4"/>
      <c r="E34" s="4"/>
      <c r="G34" s="32">
        <v>0</v>
      </c>
      <c r="H34" s="29"/>
      <c r="I34" s="32">
        <v>0</v>
      </c>
      <c r="L34" s="159">
        <f t="shared" si="0"/>
        <v>0</v>
      </c>
      <c r="M34" s="167"/>
      <c r="N34" s="167"/>
      <c r="O34" s="167">
        <f t="shared" si="1"/>
        <v>0</v>
      </c>
    </row>
    <row r="35" spans="1:15" ht="19.5">
      <c r="A35" s="41" t="s">
        <v>9</v>
      </c>
      <c r="B35" s="4"/>
      <c r="C35" s="4"/>
      <c r="D35" s="4"/>
      <c r="E35" s="4"/>
      <c r="G35" s="33">
        <v>1292</v>
      </c>
      <c r="H35" s="29"/>
      <c r="I35" s="33">
        <v>1218</v>
      </c>
      <c r="L35" s="159">
        <f t="shared" si="0"/>
        <v>74</v>
      </c>
      <c r="M35" s="167"/>
      <c r="N35" s="167"/>
      <c r="O35" s="167">
        <f t="shared" si="1"/>
        <v>74</v>
      </c>
    </row>
    <row r="36" spans="1:14" ht="19.5">
      <c r="A36" s="41"/>
      <c r="B36" s="4"/>
      <c r="C36" s="4"/>
      <c r="D36" s="4"/>
      <c r="E36" s="4"/>
      <c r="G36" s="28">
        <f>SUM(G29:G35)</f>
        <v>501784</v>
      </c>
      <c r="H36" s="29"/>
      <c r="I36" s="28">
        <f>SUM(I29:I35)</f>
        <v>481979</v>
      </c>
      <c r="L36" s="164"/>
      <c r="M36" s="167"/>
      <c r="N36" s="167"/>
    </row>
    <row r="37" spans="1:14" ht="19.5">
      <c r="A37" s="41"/>
      <c r="B37" s="4"/>
      <c r="C37" s="4"/>
      <c r="D37" s="4"/>
      <c r="E37" s="4"/>
      <c r="G37" s="30"/>
      <c r="H37" s="29"/>
      <c r="I37" s="28"/>
      <c r="L37" s="164"/>
      <c r="M37" s="163"/>
      <c r="N37" s="167"/>
    </row>
    <row r="38" spans="1:14" ht="19.5">
      <c r="A38" s="43" t="s">
        <v>80</v>
      </c>
      <c r="B38" s="3"/>
      <c r="C38" s="3"/>
      <c r="D38" s="4"/>
      <c r="E38" s="4"/>
      <c r="G38" s="28">
        <f>+G36+G26</f>
        <v>502954</v>
      </c>
      <c r="H38" s="29"/>
      <c r="I38" s="28">
        <f>+I36+I26</f>
        <v>483453</v>
      </c>
      <c r="L38" s="164"/>
      <c r="M38" s="163"/>
      <c r="N38" s="167"/>
    </row>
    <row r="39" spans="1:14" ht="19.5">
      <c r="A39" s="43"/>
      <c r="B39" s="3"/>
      <c r="C39" s="3"/>
      <c r="D39" s="4"/>
      <c r="E39" s="4"/>
      <c r="G39" s="30"/>
      <c r="H39" s="29"/>
      <c r="I39" s="28"/>
      <c r="L39" s="164"/>
      <c r="M39" s="163"/>
      <c r="N39" s="167"/>
    </row>
    <row r="40" spans="1:15" ht="20.25" thickBot="1">
      <c r="A40" s="43" t="s">
        <v>81</v>
      </c>
      <c r="B40" s="4"/>
      <c r="C40" s="4"/>
      <c r="D40" s="4"/>
      <c r="E40" s="4"/>
      <c r="G40" s="51">
        <f>+G38+G19</f>
        <v>576177</v>
      </c>
      <c r="H40" s="29"/>
      <c r="I40" s="51">
        <f>+I38+I19</f>
        <v>578612</v>
      </c>
      <c r="L40" s="164"/>
      <c r="M40" s="157">
        <f>SUM(M16:M38)</f>
        <v>0</v>
      </c>
      <c r="N40" s="159">
        <f>SUM(N16:N38)</f>
        <v>-22153</v>
      </c>
      <c r="O40" s="157">
        <f>SUM(O15:O38)</f>
        <v>19718</v>
      </c>
    </row>
    <row r="41" spans="1:9" ht="20.25" thickTop="1">
      <c r="A41" s="41"/>
      <c r="B41" s="4"/>
      <c r="C41" s="4"/>
      <c r="D41" s="4"/>
      <c r="E41" s="4"/>
      <c r="G41" s="30"/>
      <c r="H41" s="29"/>
      <c r="I41" s="28"/>
    </row>
    <row r="43" spans="1:9" ht="19.5">
      <c r="A43" s="41"/>
      <c r="B43" s="4"/>
      <c r="C43" s="4"/>
      <c r="D43" s="4"/>
      <c r="E43" s="4"/>
      <c r="G43" s="35"/>
      <c r="H43" s="36"/>
      <c r="I43" s="35"/>
    </row>
    <row r="44" spans="2:9" ht="19.5">
      <c r="B44" s="3"/>
      <c r="C44" s="3"/>
      <c r="D44" s="4"/>
      <c r="E44" s="4"/>
      <c r="F44" s="4"/>
      <c r="G44" s="37"/>
      <c r="H44" s="38"/>
      <c r="I44" s="39"/>
    </row>
    <row r="45" spans="1:10" ht="19.5">
      <c r="A45" s="43"/>
      <c r="B45" s="3"/>
      <c r="C45" s="3"/>
      <c r="D45" s="4"/>
      <c r="E45" s="4"/>
      <c r="F45" s="4"/>
      <c r="G45" s="40"/>
      <c r="H45" s="40"/>
      <c r="I45" s="40"/>
      <c r="J45" s="14"/>
    </row>
    <row r="46" spans="1:10" ht="54" customHeight="1">
      <c r="A46" s="171" t="s">
        <v>100</v>
      </c>
      <c r="B46" s="172"/>
      <c r="C46" s="172"/>
      <c r="D46" s="172"/>
      <c r="E46" s="172"/>
      <c r="F46" s="172"/>
      <c r="G46" s="172"/>
      <c r="H46" s="172"/>
      <c r="I46" s="172"/>
      <c r="J46" s="172"/>
    </row>
    <row r="47" ht="18.75">
      <c r="A47" s="45"/>
    </row>
    <row r="56" ht="23.25" customHeight="1"/>
  </sheetData>
  <mergeCells count="1">
    <mergeCell ref="A46:J46"/>
  </mergeCells>
  <printOptions/>
  <pageMargins left="0.75" right="0.75" top="1" bottom="1" header="0.5" footer="0.5"/>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I70"/>
  <sheetViews>
    <sheetView zoomScale="60" zoomScaleNormal="60" workbookViewId="0" topLeftCell="A1">
      <selection activeCell="B18" sqref="B18"/>
    </sheetView>
  </sheetViews>
  <sheetFormatPr defaultColWidth="9.140625" defaultRowHeight="12.75"/>
  <cols>
    <col min="1" max="1" width="2.57421875" style="64" customWidth="1"/>
    <col min="2" max="2" width="46.57421875" style="64" customWidth="1"/>
    <col min="3" max="3" width="23.57421875" style="64" customWidth="1"/>
    <col min="4" max="4" width="25.140625" style="64" customWidth="1"/>
    <col min="5" max="5" width="27.140625" style="64" customWidth="1"/>
    <col min="6" max="6" width="24.00390625" style="64" customWidth="1"/>
    <col min="7" max="7" width="24.8515625" style="64" customWidth="1"/>
    <col min="8" max="8" width="2.421875" style="64" customWidth="1"/>
    <col min="9" max="16384" width="9.140625" style="64" customWidth="1"/>
  </cols>
  <sheetData>
    <row r="1" ht="27">
      <c r="A1" s="49" t="s">
        <v>23</v>
      </c>
    </row>
    <row r="2" ht="26.25">
      <c r="A2" s="50" t="s">
        <v>136</v>
      </c>
    </row>
    <row r="3" ht="23.25">
      <c r="A3" s="48" t="s">
        <v>24</v>
      </c>
    </row>
    <row r="4" ht="23.25">
      <c r="A4" s="65"/>
    </row>
    <row r="5" ht="23.25">
      <c r="A5" s="65"/>
    </row>
    <row r="6" ht="23.25">
      <c r="A6" s="65"/>
    </row>
    <row r="7" spans="1:7" ht="27">
      <c r="A7" s="127" t="s">
        <v>122</v>
      </c>
      <c r="B7" s="141"/>
      <c r="C7" s="141"/>
      <c r="D7" s="141"/>
      <c r="E7" s="141"/>
      <c r="F7" s="141"/>
      <c r="G7" s="141"/>
    </row>
    <row r="8" spans="1:7" ht="22.5">
      <c r="A8" s="142"/>
      <c r="B8" s="141"/>
      <c r="C8" s="141"/>
      <c r="D8" s="141"/>
      <c r="E8" s="141"/>
      <c r="F8" s="141"/>
      <c r="G8" s="141"/>
    </row>
    <row r="9" spans="1:7" ht="20.25">
      <c r="A9" s="143"/>
      <c r="B9" s="141"/>
      <c r="C9" s="144"/>
      <c r="D9" s="144"/>
      <c r="E9" s="144"/>
      <c r="F9" s="144"/>
      <c r="G9" s="144"/>
    </row>
    <row r="10" spans="1:7" ht="36.75" customHeight="1">
      <c r="A10" s="143"/>
      <c r="B10" s="141"/>
      <c r="C10" s="145" t="s">
        <v>88</v>
      </c>
      <c r="D10" s="146"/>
      <c r="E10" s="147"/>
      <c r="F10" s="148"/>
      <c r="G10" s="148"/>
    </row>
    <row r="11" spans="1:9" s="77" customFormat="1" ht="22.5">
      <c r="A11" s="110"/>
      <c r="B11" s="110"/>
      <c r="C11" s="149" t="s">
        <v>82</v>
      </c>
      <c r="D11" s="149" t="s">
        <v>84</v>
      </c>
      <c r="E11" s="149" t="s">
        <v>41</v>
      </c>
      <c r="F11" s="150" t="s">
        <v>87</v>
      </c>
      <c r="G11" s="150" t="s">
        <v>41</v>
      </c>
      <c r="H11" s="74"/>
      <c r="I11" s="74"/>
    </row>
    <row r="12" spans="1:9" s="77" customFormat="1" ht="22.5">
      <c r="A12" s="110"/>
      <c r="B12" s="110"/>
      <c r="C12" s="149" t="s">
        <v>83</v>
      </c>
      <c r="D12" s="149" t="s">
        <v>85</v>
      </c>
      <c r="E12" s="149"/>
      <c r="F12" s="150" t="s">
        <v>86</v>
      </c>
      <c r="G12" s="150" t="s">
        <v>89</v>
      </c>
      <c r="H12" s="74"/>
      <c r="I12" s="74"/>
    </row>
    <row r="13" spans="1:9" s="77" customFormat="1" ht="22.5">
      <c r="A13" s="110"/>
      <c r="B13" s="110"/>
      <c r="C13" s="151" t="s">
        <v>2</v>
      </c>
      <c r="D13" s="151" t="s">
        <v>2</v>
      </c>
      <c r="E13" s="151" t="s">
        <v>2</v>
      </c>
      <c r="F13" s="151"/>
      <c r="G13" s="151" t="s">
        <v>2</v>
      </c>
      <c r="H13" s="74"/>
      <c r="I13" s="74"/>
    </row>
    <row r="14" spans="1:9" ht="24.75" customHeight="1">
      <c r="A14" s="115"/>
      <c r="B14" s="115"/>
      <c r="C14" s="115"/>
      <c r="D14" s="115"/>
      <c r="E14" s="115"/>
      <c r="F14" s="115"/>
      <c r="G14" s="115"/>
      <c r="H14" s="25"/>
      <c r="I14" s="25"/>
    </row>
    <row r="15" spans="1:9" ht="24.75" customHeight="1">
      <c r="A15" s="114" t="s">
        <v>42</v>
      </c>
      <c r="B15" s="141"/>
      <c r="C15" s="130">
        <v>334887</v>
      </c>
      <c r="D15" s="130">
        <v>-239779</v>
      </c>
      <c r="E15" s="130">
        <f>SUM(C15:D15)</f>
        <v>95108</v>
      </c>
      <c r="F15" s="130">
        <v>51</v>
      </c>
      <c r="G15" s="130">
        <f>SUM(E15:F15)</f>
        <v>95159</v>
      </c>
      <c r="H15" s="25"/>
      <c r="I15" s="25"/>
    </row>
    <row r="16" spans="1:9" ht="24.75" customHeight="1">
      <c r="A16" s="114"/>
      <c r="B16" s="141"/>
      <c r="C16" s="130"/>
      <c r="D16" s="130"/>
      <c r="E16" s="130"/>
      <c r="F16" s="130"/>
      <c r="G16" s="130"/>
      <c r="H16" s="25"/>
      <c r="I16" s="25"/>
    </row>
    <row r="17" spans="1:9" ht="24.75" customHeight="1">
      <c r="A17" s="114" t="s">
        <v>68</v>
      </c>
      <c r="B17" s="141"/>
      <c r="C17" s="130">
        <v>0</v>
      </c>
      <c r="D17" s="130">
        <f>PL!I26</f>
        <v>-21937</v>
      </c>
      <c r="E17" s="130">
        <f>SUM(C17:D17)</f>
        <v>-21937</v>
      </c>
      <c r="F17" s="130">
        <v>1</v>
      </c>
      <c r="G17" s="130">
        <f>SUM(E17:F17)</f>
        <v>-21936</v>
      </c>
      <c r="H17" s="25"/>
      <c r="I17" s="25"/>
    </row>
    <row r="18" spans="1:9" ht="24.75" customHeight="1">
      <c r="A18" s="114"/>
      <c r="B18" s="141"/>
      <c r="C18" s="130"/>
      <c r="D18" s="130"/>
      <c r="E18" s="130"/>
      <c r="F18" s="130"/>
      <c r="G18" s="130"/>
      <c r="H18" s="25"/>
      <c r="I18" s="25"/>
    </row>
    <row r="19" spans="1:9" ht="24.75" customHeight="1" thickBot="1">
      <c r="A19" s="109" t="s">
        <v>69</v>
      </c>
      <c r="B19" s="141"/>
      <c r="C19" s="152">
        <f>SUM(C15:C18)</f>
        <v>334887</v>
      </c>
      <c r="D19" s="152">
        <f>SUM(D15:D18)</f>
        <v>-261716</v>
      </c>
      <c r="E19" s="152">
        <f>SUM(E15:E18)</f>
        <v>73171</v>
      </c>
      <c r="F19" s="152">
        <f>SUM(F15:F18)</f>
        <v>52</v>
      </c>
      <c r="G19" s="152">
        <f>SUM(G15:G18)</f>
        <v>73223</v>
      </c>
      <c r="H19" s="25"/>
      <c r="I19" s="25"/>
    </row>
    <row r="20" spans="1:9" ht="21" thickTop="1">
      <c r="A20" s="115"/>
      <c r="B20" s="115"/>
      <c r="C20" s="139"/>
      <c r="D20" s="139"/>
      <c r="E20" s="139"/>
      <c r="F20" s="139"/>
      <c r="G20" s="139"/>
      <c r="H20" s="25"/>
      <c r="I20" s="25"/>
    </row>
    <row r="21" spans="1:9" ht="20.25">
      <c r="A21" s="25"/>
      <c r="B21" s="25"/>
      <c r="C21" s="82"/>
      <c r="D21" s="82"/>
      <c r="E21" s="82"/>
      <c r="F21" s="82"/>
      <c r="G21" s="82"/>
      <c r="H21" s="25"/>
      <c r="I21" s="25"/>
    </row>
    <row r="22" spans="1:9" ht="20.25">
      <c r="A22" s="25"/>
      <c r="B22" s="25"/>
      <c r="C22" s="82"/>
      <c r="D22" s="82"/>
      <c r="E22" s="82"/>
      <c r="F22" s="82"/>
      <c r="G22" s="82"/>
      <c r="H22" s="25"/>
      <c r="I22" s="25"/>
    </row>
    <row r="23" spans="1:9" ht="20.25">
      <c r="A23" s="25"/>
      <c r="B23" s="25"/>
      <c r="C23" s="82"/>
      <c r="D23" s="82"/>
      <c r="E23" s="82"/>
      <c r="F23" s="82"/>
      <c r="G23" s="82"/>
      <c r="H23" s="25"/>
      <c r="I23" s="25"/>
    </row>
    <row r="24" spans="1:9" ht="20.25">
      <c r="A24" s="25"/>
      <c r="B24" s="25"/>
      <c r="C24" s="82"/>
      <c r="D24" s="82"/>
      <c r="E24" s="82"/>
      <c r="F24" s="82"/>
      <c r="G24" s="82"/>
      <c r="H24" s="25"/>
      <c r="I24" s="25"/>
    </row>
    <row r="25" spans="1:9" ht="20.25">
      <c r="A25" s="25"/>
      <c r="B25" s="25"/>
      <c r="C25" s="82"/>
      <c r="D25" s="82"/>
      <c r="E25" s="82"/>
      <c r="F25" s="82"/>
      <c r="G25" s="82"/>
      <c r="H25" s="25"/>
      <c r="I25" s="25"/>
    </row>
    <row r="26" spans="1:9" ht="20.25">
      <c r="A26" s="25"/>
      <c r="B26" s="25"/>
      <c r="C26" s="82"/>
      <c r="D26" s="82"/>
      <c r="E26" s="82"/>
      <c r="F26" s="82"/>
      <c r="G26" s="82"/>
      <c r="H26" s="25"/>
      <c r="I26" s="25"/>
    </row>
    <row r="27" spans="1:9" ht="20.25">
      <c r="A27" s="25"/>
      <c r="B27" s="25"/>
      <c r="C27" s="82"/>
      <c r="D27" s="82"/>
      <c r="E27" s="82"/>
      <c r="F27" s="82"/>
      <c r="G27" s="82"/>
      <c r="H27" s="25"/>
      <c r="I27" s="25"/>
    </row>
    <row r="28" ht="27">
      <c r="A28" s="66" t="s">
        <v>123</v>
      </c>
    </row>
    <row r="29" ht="27">
      <c r="A29" s="66"/>
    </row>
    <row r="30" ht="23.25" customHeight="1">
      <c r="A30" s="67"/>
    </row>
    <row r="31" spans="1:7" ht="24.75" customHeight="1">
      <c r="A31" s="67"/>
      <c r="C31" s="70" t="s">
        <v>88</v>
      </c>
      <c r="D31" s="71"/>
      <c r="E31" s="72"/>
      <c r="F31" s="73"/>
      <c r="G31" s="73"/>
    </row>
    <row r="32" spans="1:7" ht="39" customHeight="1">
      <c r="A32" s="68"/>
      <c r="C32" s="75" t="s">
        <v>82</v>
      </c>
      <c r="D32" s="75" t="s">
        <v>84</v>
      </c>
      <c r="E32" s="75" t="s">
        <v>41</v>
      </c>
      <c r="F32" s="76" t="s">
        <v>87</v>
      </c>
      <c r="G32" s="76" t="s">
        <v>41</v>
      </c>
    </row>
    <row r="33" spans="1:7" ht="36.75" customHeight="1">
      <c r="A33" s="68"/>
      <c r="C33" s="75" t="s">
        <v>83</v>
      </c>
      <c r="D33" s="75" t="s">
        <v>85</v>
      </c>
      <c r="E33" s="75"/>
      <c r="F33" s="76" t="s">
        <v>86</v>
      </c>
      <c r="G33" s="76" t="s">
        <v>89</v>
      </c>
    </row>
    <row r="34" spans="1:9" s="77" customFormat="1" ht="32.25" customHeight="1">
      <c r="A34" s="74"/>
      <c r="B34" s="74"/>
      <c r="C34" s="52" t="s">
        <v>2</v>
      </c>
      <c r="D34" s="52" t="s">
        <v>2</v>
      </c>
      <c r="E34" s="52" t="s">
        <v>2</v>
      </c>
      <c r="F34" s="52"/>
      <c r="G34" s="52" t="s">
        <v>2</v>
      </c>
      <c r="H34" s="74"/>
      <c r="I34" s="74"/>
    </row>
    <row r="35" spans="1:9" ht="51" customHeight="1">
      <c r="A35" s="25"/>
      <c r="B35" s="25"/>
      <c r="C35" s="25"/>
      <c r="D35" s="25"/>
      <c r="E35" s="25"/>
      <c r="F35" s="25"/>
      <c r="G35" s="25"/>
      <c r="H35" s="25"/>
      <c r="I35" s="25"/>
    </row>
    <row r="36" spans="1:9" ht="26.25">
      <c r="A36" s="78" t="s">
        <v>42</v>
      </c>
      <c r="C36" s="83">
        <v>334887</v>
      </c>
      <c r="D36" s="83">
        <v>-195577</v>
      </c>
      <c r="E36" s="83">
        <f>SUM(C36:D36)</f>
        <v>139310</v>
      </c>
      <c r="F36" s="83">
        <v>49</v>
      </c>
      <c r="G36" s="79">
        <f>SUM(E36:F36)</f>
        <v>139359</v>
      </c>
      <c r="H36" s="25"/>
      <c r="I36" s="25"/>
    </row>
    <row r="37" spans="1:9" ht="26.25">
      <c r="A37" s="78"/>
      <c r="C37" s="83"/>
      <c r="D37" s="83"/>
      <c r="E37" s="83"/>
      <c r="F37" s="83"/>
      <c r="G37" s="83"/>
      <c r="H37" s="25"/>
      <c r="I37" s="25"/>
    </row>
    <row r="38" spans="1:9" ht="26.25">
      <c r="A38" s="78" t="s">
        <v>68</v>
      </c>
      <c r="C38" s="79">
        <v>0</v>
      </c>
      <c r="D38" s="79">
        <f>PL!J26</f>
        <v>-12662</v>
      </c>
      <c r="E38" s="83">
        <f>SUM(C38:D38)</f>
        <v>-12662</v>
      </c>
      <c r="F38" s="79">
        <v>0</v>
      </c>
      <c r="G38" s="79">
        <f>SUM(E38:F38)</f>
        <v>-12662</v>
      </c>
      <c r="H38" s="25"/>
      <c r="I38" s="25"/>
    </row>
    <row r="39" spans="1:9" ht="37.5" customHeight="1">
      <c r="A39" s="78"/>
      <c r="C39" s="79"/>
      <c r="D39" s="79"/>
      <c r="E39" s="79"/>
      <c r="F39" s="79"/>
      <c r="G39" s="79"/>
      <c r="H39" s="25"/>
      <c r="I39" s="25"/>
    </row>
    <row r="40" spans="1:9" ht="42.75" customHeight="1" thickBot="1">
      <c r="A40" s="80" t="s">
        <v>69</v>
      </c>
      <c r="C40" s="81">
        <f>SUM(C36:C39)</f>
        <v>334887</v>
      </c>
      <c r="D40" s="81">
        <f>SUM(D36:D39)</f>
        <v>-208239</v>
      </c>
      <c r="E40" s="81">
        <f>SUM(E36:E39)</f>
        <v>126648</v>
      </c>
      <c r="F40" s="81">
        <f>SUM(F36:F39)</f>
        <v>49</v>
      </c>
      <c r="G40" s="81">
        <f>SUM(G36:G39)</f>
        <v>126697</v>
      </c>
      <c r="H40" s="25"/>
      <c r="I40" s="25"/>
    </row>
    <row r="41" spans="1:9" ht="21" thickTop="1">
      <c r="A41" s="25"/>
      <c r="B41" s="25"/>
      <c r="C41" s="82"/>
      <c r="D41" s="82"/>
      <c r="E41" s="82"/>
      <c r="F41" s="82"/>
      <c r="G41" s="82"/>
      <c r="H41" s="25"/>
      <c r="I41" s="25"/>
    </row>
    <row r="42" spans="1:9" ht="20.25">
      <c r="A42" s="25"/>
      <c r="B42" s="25"/>
      <c r="C42" s="82"/>
      <c r="D42" s="82"/>
      <c r="E42" s="82"/>
      <c r="F42" s="82"/>
      <c r="G42" s="82"/>
      <c r="H42" s="25"/>
      <c r="I42" s="25"/>
    </row>
    <row r="43" spans="1:9" ht="20.25">
      <c r="A43" s="25"/>
      <c r="B43" s="25"/>
      <c r="C43" s="82"/>
      <c r="D43" s="82"/>
      <c r="E43" s="82"/>
      <c r="F43" s="82"/>
      <c r="G43" s="82"/>
      <c r="H43" s="25"/>
      <c r="I43" s="25"/>
    </row>
    <row r="44" spans="1:9" ht="20.25">
      <c r="A44" s="25"/>
      <c r="B44" s="25"/>
      <c r="C44" s="82"/>
      <c r="D44" s="82"/>
      <c r="E44" s="82"/>
      <c r="F44" s="82"/>
      <c r="G44" s="82"/>
      <c r="H44" s="25"/>
      <c r="I44" s="25"/>
    </row>
    <row r="45" spans="1:9" ht="20.25">
      <c r="A45" s="25"/>
      <c r="B45" s="25"/>
      <c r="C45" s="82"/>
      <c r="D45" s="82"/>
      <c r="E45" s="82"/>
      <c r="F45" s="82"/>
      <c r="G45" s="82"/>
      <c r="H45" s="25"/>
      <c r="I45" s="25"/>
    </row>
    <row r="46" spans="1:9" ht="20.25">
      <c r="A46" s="25"/>
      <c r="B46" s="25"/>
      <c r="C46" s="82"/>
      <c r="D46" s="82"/>
      <c r="E46" s="82"/>
      <c r="F46" s="82"/>
      <c r="G46" s="82"/>
      <c r="H46" s="25"/>
      <c r="I46" s="25"/>
    </row>
    <row r="47" spans="1:9" ht="20.25">
      <c r="A47" s="25"/>
      <c r="B47" s="25"/>
      <c r="C47" s="25"/>
      <c r="D47" s="25"/>
      <c r="E47" s="25"/>
      <c r="F47" s="25"/>
      <c r="G47" s="25"/>
      <c r="H47" s="25"/>
      <c r="I47" s="25"/>
    </row>
    <row r="48" spans="1:9" ht="20.25">
      <c r="A48" s="25"/>
      <c r="B48" s="25"/>
      <c r="C48" s="25"/>
      <c r="D48" s="25"/>
      <c r="E48" s="25"/>
      <c r="F48" s="25"/>
      <c r="G48" s="25"/>
      <c r="H48" s="25"/>
      <c r="I48" s="25"/>
    </row>
    <row r="49" spans="1:9" ht="20.25">
      <c r="A49" s="21" t="s">
        <v>43</v>
      </c>
      <c r="B49" s="25"/>
      <c r="C49" s="25"/>
      <c r="D49" s="25"/>
      <c r="E49" s="25"/>
      <c r="F49" s="25"/>
      <c r="G49" s="25"/>
      <c r="H49" s="25"/>
      <c r="I49" s="25"/>
    </row>
    <row r="50" spans="1:9" ht="20.25">
      <c r="A50" s="25" t="s">
        <v>117</v>
      </c>
      <c r="B50" s="25"/>
      <c r="C50" s="25"/>
      <c r="D50" s="25"/>
      <c r="E50" s="25"/>
      <c r="F50" s="25"/>
      <c r="G50" s="25"/>
      <c r="H50" s="25"/>
      <c r="I50" s="25"/>
    </row>
    <row r="51" spans="2:9" ht="20.25">
      <c r="B51" s="25"/>
      <c r="C51" s="25"/>
      <c r="D51" s="25"/>
      <c r="E51" s="25"/>
      <c r="F51" s="25"/>
      <c r="G51" s="25"/>
      <c r="H51" s="25"/>
      <c r="I51" s="25"/>
    </row>
    <row r="52" spans="2:9" ht="20.25">
      <c r="B52" s="25"/>
      <c r="C52" s="25"/>
      <c r="D52" s="25"/>
      <c r="E52" s="25"/>
      <c r="F52" s="25"/>
      <c r="G52" s="25"/>
      <c r="H52" s="25"/>
      <c r="I52" s="25"/>
    </row>
    <row r="53" spans="1:9" ht="20.25">
      <c r="A53" s="25"/>
      <c r="B53" s="25"/>
      <c r="C53" s="25"/>
      <c r="D53" s="25"/>
      <c r="E53" s="25"/>
      <c r="F53" s="25"/>
      <c r="G53" s="25"/>
      <c r="H53" s="25"/>
      <c r="I53" s="25"/>
    </row>
    <row r="54" spans="1:9" ht="20.25">
      <c r="A54" s="25"/>
      <c r="B54" s="25"/>
      <c r="C54" s="25"/>
      <c r="D54" s="25"/>
      <c r="E54" s="25"/>
      <c r="F54" s="25"/>
      <c r="G54" s="25"/>
      <c r="H54" s="25"/>
      <c r="I54" s="25"/>
    </row>
    <row r="55" spans="1:9" ht="20.25">
      <c r="A55" s="25"/>
      <c r="B55" s="25"/>
      <c r="C55" s="25"/>
      <c r="D55" s="25"/>
      <c r="E55" s="25"/>
      <c r="F55" s="25"/>
      <c r="G55" s="25"/>
      <c r="H55" s="25"/>
      <c r="I55" s="25"/>
    </row>
    <row r="56" spans="1:9" ht="20.25">
      <c r="A56" s="25"/>
      <c r="B56" s="25"/>
      <c r="C56" s="25"/>
      <c r="D56" s="25"/>
      <c r="E56" s="25"/>
      <c r="F56" s="25"/>
      <c r="G56" s="25"/>
      <c r="H56" s="25"/>
      <c r="I56" s="25"/>
    </row>
    <row r="57" spans="1:9" ht="20.25">
      <c r="A57" s="25"/>
      <c r="B57" s="25"/>
      <c r="C57" s="25"/>
      <c r="D57" s="25"/>
      <c r="E57" s="25"/>
      <c r="F57" s="25"/>
      <c r="G57" s="25"/>
      <c r="H57" s="25"/>
      <c r="I57" s="25"/>
    </row>
    <row r="58" spans="1:9" ht="20.25">
      <c r="A58" s="25"/>
      <c r="B58" s="25"/>
      <c r="C58" s="25"/>
      <c r="D58" s="25"/>
      <c r="E58" s="25"/>
      <c r="F58" s="25"/>
      <c r="G58" s="25"/>
      <c r="H58" s="25"/>
      <c r="I58" s="25"/>
    </row>
    <row r="59" spans="1:9" ht="20.25">
      <c r="A59" s="25"/>
      <c r="B59" s="25"/>
      <c r="C59" s="25"/>
      <c r="D59" s="25"/>
      <c r="E59" s="25"/>
      <c r="F59" s="25"/>
      <c r="G59" s="25"/>
      <c r="H59" s="25"/>
      <c r="I59" s="25"/>
    </row>
    <row r="60" spans="1:9" ht="20.25">
      <c r="A60" s="25"/>
      <c r="B60" s="25"/>
      <c r="C60" s="25"/>
      <c r="D60" s="25"/>
      <c r="E60" s="25"/>
      <c r="F60" s="25"/>
      <c r="G60" s="25"/>
      <c r="H60" s="25"/>
      <c r="I60" s="25"/>
    </row>
    <row r="61" spans="1:9" ht="20.25">
      <c r="A61" s="25"/>
      <c r="B61" s="25"/>
      <c r="C61" s="25"/>
      <c r="D61" s="25"/>
      <c r="E61" s="25"/>
      <c r="F61" s="25"/>
      <c r="G61" s="25"/>
      <c r="H61" s="25"/>
      <c r="I61" s="25"/>
    </row>
    <row r="62" spans="1:9" ht="20.25">
      <c r="A62" s="25"/>
      <c r="B62" s="25"/>
      <c r="C62" s="25"/>
      <c r="D62" s="25"/>
      <c r="E62" s="25"/>
      <c r="F62" s="25"/>
      <c r="G62" s="25"/>
      <c r="H62" s="25"/>
      <c r="I62" s="25"/>
    </row>
    <row r="63" spans="1:9" ht="20.25">
      <c r="A63" s="25"/>
      <c r="B63" s="25"/>
      <c r="C63" s="25"/>
      <c r="D63" s="25"/>
      <c r="E63" s="25"/>
      <c r="F63" s="25"/>
      <c r="G63" s="25"/>
      <c r="H63" s="25"/>
      <c r="I63" s="25"/>
    </row>
    <row r="64" spans="1:9" ht="20.25">
      <c r="A64" s="25"/>
      <c r="B64" s="25"/>
      <c r="C64" s="25"/>
      <c r="D64" s="25"/>
      <c r="E64" s="25"/>
      <c r="F64" s="25"/>
      <c r="G64" s="25"/>
      <c r="H64" s="25"/>
      <c r="I64" s="25"/>
    </row>
    <row r="65" spans="1:9" ht="20.25">
      <c r="A65" s="25"/>
      <c r="B65" s="25"/>
      <c r="C65" s="25"/>
      <c r="D65" s="25"/>
      <c r="E65" s="25"/>
      <c r="F65" s="25"/>
      <c r="G65" s="25"/>
      <c r="H65" s="25"/>
      <c r="I65" s="25"/>
    </row>
    <row r="66" spans="1:9" ht="20.25">
      <c r="A66" s="25"/>
      <c r="B66" s="25"/>
      <c r="C66" s="25"/>
      <c r="D66" s="25"/>
      <c r="E66" s="25"/>
      <c r="F66" s="25"/>
      <c r="G66" s="25"/>
      <c r="H66" s="25"/>
      <c r="I66" s="25"/>
    </row>
    <row r="67" spans="1:9" ht="20.25">
      <c r="A67" s="25"/>
      <c r="B67" s="25"/>
      <c r="C67" s="25"/>
      <c r="D67" s="25"/>
      <c r="E67" s="25"/>
      <c r="F67" s="25"/>
      <c r="G67" s="25"/>
      <c r="H67" s="25"/>
      <c r="I67" s="25"/>
    </row>
    <row r="68" spans="1:9" ht="20.25">
      <c r="A68" s="25"/>
      <c r="B68" s="25"/>
      <c r="C68" s="25"/>
      <c r="D68" s="25"/>
      <c r="E68" s="25"/>
      <c r="F68" s="25"/>
      <c r="G68" s="25"/>
      <c r="H68" s="25"/>
      <c r="I68" s="25"/>
    </row>
    <row r="69" spans="1:9" ht="20.25">
      <c r="A69" s="25"/>
      <c r="B69" s="25"/>
      <c r="C69" s="25"/>
      <c r="D69" s="25"/>
      <c r="E69" s="25"/>
      <c r="F69" s="25"/>
      <c r="G69" s="25"/>
      <c r="H69" s="25"/>
      <c r="I69" s="25"/>
    </row>
    <row r="70" spans="1:9" ht="20.25">
      <c r="A70" s="25"/>
      <c r="B70" s="25"/>
      <c r="C70" s="25"/>
      <c r="D70" s="25"/>
      <c r="E70" s="25"/>
      <c r="F70" s="25"/>
      <c r="G70" s="25"/>
      <c r="H70" s="25"/>
      <c r="I70" s="25"/>
    </row>
  </sheetData>
  <printOptions/>
  <pageMargins left="0.75" right="0.75" top="1" bottom="1" header="0.5" footer="0.5"/>
  <pageSetup horizontalDpi="600" verticalDpi="600" orientation="portrait" paperSize="9" scale="49" r:id="rId1"/>
  <colBreaks count="1" manualBreakCount="1">
    <brk id="15" max="49" man="1"/>
  </colBreaks>
</worksheet>
</file>

<file path=xl/worksheets/sheet4.xml><?xml version="1.0" encoding="utf-8"?>
<worksheet xmlns="http://schemas.openxmlformats.org/spreadsheetml/2006/main" xmlns:r="http://schemas.openxmlformats.org/officeDocument/2006/relationships">
  <sheetPr>
    <pageSetUpPr fitToPage="1"/>
  </sheetPr>
  <dimension ref="A1:I75"/>
  <sheetViews>
    <sheetView tabSelected="1" zoomScale="60" zoomScaleNormal="60" workbookViewId="0" topLeftCell="A23">
      <selection activeCell="C28" sqref="C28"/>
    </sheetView>
  </sheetViews>
  <sheetFormatPr defaultColWidth="9.140625" defaultRowHeight="12.75"/>
  <cols>
    <col min="1" max="1" width="1.57421875" style="64" customWidth="1"/>
    <col min="2" max="2" width="2.421875" style="64" customWidth="1"/>
    <col min="3" max="3" width="87.28125" style="64" customWidth="1"/>
    <col min="4" max="4" width="21.7109375" style="64" customWidth="1"/>
    <col min="5" max="5" width="2.57421875" style="64" customWidth="1"/>
    <col min="6" max="6" width="20.28125" style="64" customWidth="1"/>
    <col min="7" max="7" width="2.421875" style="64" customWidth="1"/>
    <col min="8" max="16384" width="9.140625" style="64" customWidth="1"/>
  </cols>
  <sheetData>
    <row r="1" ht="22.5">
      <c r="A1" s="27" t="s">
        <v>23</v>
      </c>
    </row>
    <row r="2" ht="22.5">
      <c r="A2" s="26" t="s">
        <v>125</v>
      </c>
    </row>
    <row r="3" ht="20.25">
      <c r="A3" s="23" t="s">
        <v>24</v>
      </c>
    </row>
    <row r="4" spans="1:6" ht="18.75">
      <c r="A4" s="17"/>
      <c r="D4" s="69"/>
      <c r="E4" s="84"/>
      <c r="F4" s="69"/>
    </row>
    <row r="5" spans="1:6" ht="22.5">
      <c r="A5" s="17"/>
      <c r="B5" s="63"/>
      <c r="C5" s="63"/>
      <c r="D5" s="57" t="s">
        <v>124</v>
      </c>
      <c r="E5" s="85"/>
      <c r="F5" s="57" t="s">
        <v>124</v>
      </c>
    </row>
    <row r="6" spans="1:6" ht="22.5">
      <c r="A6" s="63"/>
      <c r="B6" s="63"/>
      <c r="C6" s="63"/>
      <c r="D6" s="47" t="s">
        <v>21</v>
      </c>
      <c r="E6" s="55"/>
      <c r="F6" s="47" t="s">
        <v>21</v>
      </c>
    </row>
    <row r="7" spans="1:6" ht="22.5">
      <c r="A7" s="63"/>
      <c r="B7" s="63"/>
      <c r="C7" s="63"/>
      <c r="D7" s="46" t="s">
        <v>120</v>
      </c>
      <c r="E7" s="56"/>
      <c r="F7" s="46" t="s">
        <v>121</v>
      </c>
    </row>
    <row r="8" spans="1:6" ht="22.5">
      <c r="A8" s="63"/>
      <c r="B8" s="63"/>
      <c r="C8" s="63"/>
      <c r="D8" s="24" t="s">
        <v>2</v>
      </c>
      <c r="E8" s="55"/>
      <c r="F8" s="24" t="s">
        <v>2</v>
      </c>
    </row>
    <row r="9" spans="1:6" ht="20.25">
      <c r="A9" s="68"/>
      <c r="B9" s="63"/>
      <c r="C9" s="63"/>
      <c r="D9" s="22"/>
      <c r="E9" s="22"/>
      <c r="F9" s="63"/>
    </row>
    <row r="10" spans="1:9" ht="22.5">
      <c r="A10" s="25" t="s">
        <v>68</v>
      </c>
      <c r="B10" s="25"/>
      <c r="C10" s="25"/>
      <c r="D10" s="86">
        <f>PL!I19</f>
        <v>-22153</v>
      </c>
      <c r="E10" s="86"/>
      <c r="F10" s="86">
        <f>PL!J19</f>
        <v>-18701</v>
      </c>
      <c r="G10" s="87"/>
      <c r="H10" s="87"/>
      <c r="I10" s="87"/>
    </row>
    <row r="11" spans="1:9" ht="22.5">
      <c r="A11" s="25"/>
      <c r="B11" s="25"/>
      <c r="C11" s="25"/>
      <c r="D11" s="86"/>
      <c r="E11" s="86"/>
      <c r="F11" s="86"/>
      <c r="G11" s="87"/>
      <c r="H11" s="87"/>
      <c r="I11" s="87"/>
    </row>
    <row r="12" spans="1:9" ht="22.5">
      <c r="A12" s="25" t="s">
        <v>40</v>
      </c>
      <c r="B12" s="25"/>
      <c r="C12" s="25"/>
      <c r="D12" s="86"/>
      <c r="E12" s="86"/>
      <c r="F12" s="86"/>
      <c r="G12" s="87"/>
      <c r="H12" s="87"/>
      <c r="I12" s="87"/>
    </row>
    <row r="13" spans="1:9" ht="22.5">
      <c r="A13" s="25"/>
      <c r="B13" s="25"/>
      <c r="C13" s="25"/>
      <c r="D13" s="86"/>
      <c r="E13" s="86"/>
      <c r="F13" s="86"/>
      <c r="G13" s="87"/>
      <c r="H13" s="87"/>
      <c r="I13" s="87"/>
    </row>
    <row r="14" spans="1:9" ht="22.5">
      <c r="A14" s="25"/>
      <c r="B14" s="25" t="s">
        <v>34</v>
      </c>
      <c r="C14" s="25"/>
      <c r="D14" s="86">
        <f>'BS'!M33</f>
        <v>2914</v>
      </c>
      <c r="E14" s="86"/>
      <c r="F14" s="86">
        <v>15817</v>
      </c>
      <c r="G14" s="87"/>
      <c r="H14" s="87"/>
      <c r="I14" s="87"/>
    </row>
    <row r="15" spans="1:9" ht="22.5">
      <c r="A15" s="25"/>
      <c r="B15" s="25"/>
      <c r="C15" s="25"/>
      <c r="D15" s="88"/>
      <c r="E15" s="89"/>
      <c r="F15" s="88"/>
      <c r="G15" s="87"/>
      <c r="H15" s="87"/>
      <c r="I15" s="87"/>
    </row>
    <row r="16" spans="1:9" s="77" customFormat="1" ht="30.75" customHeight="1">
      <c r="A16" s="74" t="s">
        <v>65</v>
      </c>
      <c r="B16" s="74"/>
      <c r="C16" s="74"/>
      <c r="D16" s="90">
        <f>SUM(D10:D15)</f>
        <v>-19239</v>
      </c>
      <c r="E16" s="91"/>
      <c r="F16" s="90">
        <f>SUM(F10:F15)</f>
        <v>-2884</v>
      </c>
      <c r="G16" s="92"/>
      <c r="H16" s="92"/>
      <c r="I16" s="92"/>
    </row>
    <row r="17" spans="1:9" ht="22.5">
      <c r="A17" s="25"/>
      <c r="B17" s="25"/>
      <c r="C17" s="25"/>
      <c r="D17" s="86"/>
      <c r="E17" s="86"/>
      <c r="F17" s="86"/>
      <c r="G17" s="87"/>
      <c r="H17" s="87"/>
      <c r="I17" s="87"/>
    </row>
    <row r="18" spans="1:9" ht="22.5">
      <c r="A18" s="25" t="s">
        <v>48</v>
      </c>
      <c r="B18" s="25"/>
      <c r="C18" s="25"/>
      <c r="D18" s="86"/>
      <c r="E18" s="86"/>
      <c r="F18" s="86"/>
      <c r="G18" s="87"/>
      <c r="H18" s="87"/>
      <c r="I18" s="87"/>
    </row>
    <row r="19" spans="1:9" ht="22.5">
      <c r="A19" s="25"/>
      <c r="B19" s="25" t="s">
        <v>35</v>
      </c>
      <c r="C19" s="25"/>
      <c r="D19" s="86">
        <f>-'BS'!N33-D26</f>
        <v>-712</v>
      </c>
      <c r="E19" s="86"/>
      <c r="F19" s="86">
        <v>7547</v>
      </c>
      <c r="G19" s="87"/>
      <c r="H19" s="87"/>
      <c r="I19" s="87"/>
    </row>
    <row r="20" spans="1:9" ht="22.5">
      <c r="A20" s="25"/>
      <c r="B20" s="25" t="s">
        <v>36</v>
      </c>
      <c r="C20" s="25"/>
      <c r="D20" s="86">
        <f>'BS1'!O40-D38</f>
        <v>10718</v>
      </c>
      <c r="E20" s="86"/>
      <c r="F20" s="86">
        <v>1743</v>
      </c>
      <c r="G20" s="87"/>
      <c r="H20" s="87"/>
      <c r="I20" s="87"/>
    </row>
    <row r="21" spans="1:9" ht="22.5">
      <c r="A21" s="25"/>
      <c r="B21" s="25"/>
      <c r="C21" s="25"/>
      <c r="D21" s="86"/>
      <c r="E21" s="86"/>
      <c r="F21" s="86"/>
      <c r="G21" s="87"/>
      <c r="H21" s="87"/>
      <c r="I21" s="87"/>
    </row>
    <row r="22" spans="1:9" s="77" customFormat="1" ht="27" customHeight="1">
      <c r="A22" s="74" t="s">
        <v>93</v>
      </c>
      <c r="B22" s="74"/>
      <c r="C22" s="74"/>
      <c r="D22" s="93">
        <f>SUM(D16:D21)</f>
        <v>-9233</v>
      </c>
      <c r="E22" s="91"/>
      <c r="F22" s="93">
        <f>SUM(F16:F21)</f>
        <v>6406</v>
      </c>
      <c r="G22" s="92"/>
      <c r="H22" s="92"/>
      <c r="I22" s="92"/>
    </row>
    <row r="23" spans="1:9" ht="22.5">
      <c r="A23" s="25"/>
      <c r="B23" s="25"/>
      <c r="C23" s="25"/>
      <c r="D23" s="86"/>
      <c r="E23" s="86"/>
      <c r="F23" s="86"/>
      <c r="G23" s="87"/>
      <c r="H23" s="87"/>
      <c r="I23" s="87"/>
    </row>
    <row r="24" spans="1:9" ht="22.5">
      <c r="A24" s="68" t="s">
        <v>37</v>
      </c>
      <c r="B24" s="25"/>
      <c r="C24" s="25"/>
      <c r="D24" s="86"/>
      <c r="E24" s="86"/>
      <c r="F24" s="86"/>
      <c r="G24" s="87"/>
      <c r="H24" s="87"/>
      <c r="I24" s="87"/>
    </row>
    <row r="25" spans="1:9" ht="22.5">
      <c r="A25" s="68"/>
      <c r="B25" s="25"/>
      <c r="C25" s="25"/>
      <c r="D25" s="86"/>
      <c r="E25" s="86"/>
      <c r="F25" s="86"/>
      <c r="G25" s="87"/>
      <c r="H25" s="87"/>
      <c r="I25" s="87"/>
    </row>
    <row r="26" spans="1:9" ht="22.5">
      <c r="A26" s="68"/>
      <c r="B26" s="94" t="s">
        <v>134</v>
      </c>
      <c r="C26" s="170"/>
      <c r="D26" s="86">
        <f>'BS'!N15</f>
        <v>-85</v>
      </c>
      <c r="E26" s="86"/>
      <c r="F26" s="86">
        <v>0</v>
      </c>
      <c r="G26" s="87"/>
      <c r="H26" s="87"/>
      <c r="I26" s="87"/>
    </row>
    <row r="27" spans="1:9" ht="22.5">
      <c r="A27" s="68"/>
      <c r="B27" s="94" t="s">
        <v>46</v>
      </c>
      <c r="D27" s="89">
        <v>0</v>
      </c>
      <c r="E27" s="89"/>
      <c r="F27" s="89">
        <v>504</v>
      </c>
      <c r="G27" s="87"/>
      <c r="H27" s="87"/>
      <c r="I27" s="87"/>
    </row>
    <row r="28" spans="1:9" ht="22.5">
      <c r="A28" s="68"/>
      <c r="B28" s="94"/>
      <c r="D28" s="88"/>
      <c r="E28" s="89"/>
      <c r="F28" s="88"/>
      <c r="G28" s="87"/>
      <c r="H28" s="87"/>
      <c r="I28" s="87"/>
    </row>
    <row r="29" spans="1:9" s="77" customFormat="1" ht="29.25" customHeight="1">
      <c r="A29" s="74" t="s">
        <v>91</v>
      </c>
      <c r="B29" s="95"/>
      <c r="D29" s="93">
        <f>SUM(D26:D27)</f>
        <v>-85</v>
      </c>
      <c r="E29" s="91"/>
      <c r="F29" s="93">
        <f>SUM(F26:F27)</f>
        <v>504</v>
      </c>
      <c r="G29" s="92"/>
      <c r="H29" s="92"/>
      <c r="I29" s="92"/>
    </row>
    <row r="30" spans="1:9" ht="22.5">
      <c r="A30" s="25"/>
      <c r="B30" s="25"/>
      <c r="C30" s="94"/>
      <c r="D30" s="86"/>
      <c r="E30" s="86"/>
      <c r="F30" s="86"/>
      <c r="G30" s="87"/>
      <c r="H30" s="87"/>
      <c r="I30" s="87"/>
    </row>
    <row r="31" spans="1:9" ht="22.5">
      <c r="A31" s="68" t="s">
        <v>38</v>
      </c>
      <c r="B31" s="25"/>
      <c r="C31" s="25"/>
      <c r="D31" s="86"/>
      <c r="E31" s="86"/>
      <c r="F31" s="86"/>
      <c r="G31" s="87"/>
      <c r="H31" s="87"/>
      <c r="I31" s="87"/>
    </row>
    <row r="32" spans="1:9" ht="22.5">
      <c r="A32" s="68"/>
      <c r="B32" s="25"/>
      <c r="C32" s="25"/>
      <c r="D32" s="86"/>
      <c r="E32" s="86"/>
      <c r="F32" s="86"/>
      <c r="G32" s="87"/>
      <c r="H32" s="87"/>
      <c r="I32" s="87"/>
    </row>
    <row r="33" spans="1:9" ht="22.5">
      <c r="A33" s="68"/>
      <c r="B33" s="94" t="s">
        <v>47</v>
      </c>
      <c r="C33" s="25"/>
      <c r="D33" s="86">
        <f>'BS1'!O29</f>
        <v>9083</v>
      </c>
      <c r="E33" s="86"/>
      <c r="F33" s="86">
        <v>-5837</v>
      </c>
      <c r="G33" s="87"/>
      <c r="H33" s="87"/>
      <c r="I33" s="87"/>
    </row>
    <row r="34" spans="1:9" ht="22.5">
      <c r="A34" s="68"/>
      <c r="B34" s="94" t="s">
        <v>66</v>
      </c>
      <c r="C34" s="25"/>
      <c r="D34" s="86">
        <f>'BS1'!O35</f>
        <v>74</v>
      </c>
      <c r="E34" s="86"/>
      <c r="F34" s="86">
        <v>39</v>
      </c>
      <c r="G34" s="87"/>
      <c r="H34" s="87"/>
      <c r="I34" s="87"/>
    </row>
    <row r="35" spans="1:9" ht="22.5">
      <c r="A35" s="68"/>
      <c r="B35" s="94" t="s">
        <v>95</v>
      </c>
      <c r="C35" s="25"/>
      <c r="D35" s="86">
        <v>0</v>
      </c>
      <c r="E35" s="86"/>
      <c r="F35" s="86">
        <v>40</v>
      </c>
      <c r="G35" s="87"/>
      <c r="H35" s="87"/>
      <c r="I35" s="87"/>
    </row>
    <row r="36" spans="1:9" ht="22.5">
      <c r="A36" s="68"/>
      <c r="B36" s="94" t="s">
        <v>49</v>
      </c>
      <c r="C36" s="25"/>
      <c r="D36" s="86">
        <v>-157</v>
      </c>
      <c r="E36" s="86"/>
      <c r="F36" s="86">
        <v>-130</v>
      </c>
      <c r="G36" s="87"/>
      <c r="H36" s="87"/>
      <c r="I36" s="87"/>
    </row>
    <row r="37" spans="1:9" ht="22.5">
      <c r="A37" s="25"/>
      <c r="B37" s="94"/>
      <c r="C37" s="25"/>
      <c r="D37" s="86"/>
      <c r="E37" s="86"/>
      <c r="F37" s="86"/>
      <c r="G37" s="87"/>
      <c r="H37" s="87"/>
      <c r="I37" s="87"/>
    </row>
    <row r="38" spans="1:9" s="77" customFormat="1" ht="27.75" customHeight="1">
      <c r="A38" s="74" t="s">
        <v>92</v>
      </c>
      <c r="B38" s="74"/>
      <c r="C38" s="74"/>
      <c r="D38" s="93">
        <f>SUM(D33:D37)</f>
        <v>9000</v>
      </c>
      <c r="E38" s="91"/>
      <c r="F38" s="93">
        <f>SUM(F33:F37)</f>
        <v>-5888</v>
      </c>
      <c r="G38" s="92"/>
      <c r="H38" s="92"/>
      <c r="I38" s="92"/>
    </row>
    <row r="39" spans="1:9" ht="22.5">
      <c r="A39" s="25"/>
      <c r="B39" s="25"/>
      <c r="C39" s="25"/>
      <c r="D39" s="96"/>
      <c r="E39" s="89"/>
      <c r="F39" s="96"/>
      <c r="G39" s="87"/>
      <c r="H39" s="87"/>
      <c r="I39" s="87"/>
    </row>
    <row r="40" spans="1:9" ht="22.5">
      <c r="A40" s="68" t="s">
        <v>94</v>
      </c>
      <c r="B40" s="25"/>
      <c r="C40" s="25"/>
      <c r="D40" s="89">
        <f>+D22+D29+D38</f>
        <v>-318</v>
      </c>
      <c r="E40" s="89"/>
      <c r="F40" s="89">
        <f>+F22+F29+F38</f>
        <v>1022</v>
      </c>
      <c r="G40" s="87"/>
      <c r="H40" s="87"/>
      <c r="I40" s="87"/>
    </row>
    <row r="41" spans="1:9" ht="22.5">
      <c r="A41" s="25"/>
      <c r="B41" s="25"/>
      <c r="C41" s="25"/>
      <c r="D41" s="86"/>
      <c r="E41" s="86"/>
      <c r="F41" s="86"/>
      <c r="G41" s="87"/>
      <c r="H41" s="87"/>
      <c r="I41" s="87"/>
    </row>
    <row r="42" spans="1:9" ht="22.5">
      <c r="A42" s="68" t="s">
        <v>39</v>
      </c>
      <c r="B42" s="25"/>
      <c r="C42" s="25"/>
      <c r="D42" s="86">
        <v>4852</v>
      </c>
      <c r="E42" s="86"/>
      <c r="F42" s="86">
        <v>3864</v>
      </c>
      <c r="G42" s="87"/>
      <c r="H42" s="87"/>
      <c r="I42" s="87"/>
    </row>
    <row r="43" spans="1:9" ht="22.5">
      <c r="A43" s="25"/>
      <c r="B43" s="25"/>
      <c r="C43" s="25"/>
      <c r="D43" s="88"/>
      <c r="E43" s="89"/>
      <c r="F43" s="88"/>
      <c r="G43" s="87"/>
      <c r="H43" s="87"/>
      <c r="I43" s="87"/>
    </row>
    <row r="44" spans="1:9" ht="28.5" customHeight="1" thickBot="1">
      <c r="A44" s="97" t="s">
        <v>70</v>
      </c>
      <c r="B44" s="25"/>
      <c r="C44" s="25"/>
      <c r="D44" s="98">
        <v>4534</v>
      </c>
      <c r="E44" s="91"/>
      <c r="F44" s="98">
        <v>4886</v>
      </c>
      <c r="G44" s="87"/>
      <c r="H44" s="155"/>
      <c r="I44" s="87"/>
    </row>
    <row r="45" spans="1:9" ht="28.5" customHeight="1" thickTop="1">
      <c r="A45" s="97"/>
      <c r="B45" s="25"/>
      <c r="C45" s="25"/>
      <c r="D45" s="91"/>
      <c r="E45" s="91"/>
      <c r="F45" s="63"/>
      <c r="G45" s="87"/>
      <c r="H45" s="87"/>
      <c r="I45" s="87"/>
    </row>
    <row r="46" spans="1:9" ht="28.5" customHeight="1" hidden="1">
      <c r="A46" s="25" t="s">
        <v>63</v>
      </c>
      <c r="B46" s="25"/>
      <c r="D46" s="91"/>
      <c r="E46" s="91"/>
      <c r="F46" s="63"/>
      <c r="G46" s="87"/>
      <c r="H46" s="87"/>
      <c r="I46" s="87"/>
    </row>
    <row r="47" spans="2:9" ht="22.5" hidden="1">
      <c r="B47" s="25"/>
      <c r="C47" s="25" t="s">
        <v>62</v>
      </c>
      <c r="D47" s="86">
        <v>0</v>
      </c>
      <c r="E47" s="86"/>
      <c r="F47" s="86">
        <v>0</v>
      </c>
      <c r="G47" s="87"/>
      <c r="H47" s="87"/>
      <c r="I47" s="87"/>
    </row>
    <row r="48" spans="2:9" ht="22.5" hidden="1">
      <c r="B48" s="25"/>
      <c r="C48" s="25" t="s">
        <v>64</v>
      </c>
      <c r="D48" s="86">
        <v>0</v>
      </c>
      <c r="E48" s="86"/>
      <c r="F48" s="86">
        <v>0</v>
      </c>
      <c r="G48" s="87"/>
      <c r="H48" s="87"/>
      <c r="I48" s="87"/>
    </row>
    <row r="49" spans="2:9" ht="23.25" hidden="1" thickBot="1">
      <c r="B49" s="25"/>
      <c r="C49" s="25"/>
      <c r="D49" s="98">
        <f>SUM(D46:D48)</f>
        <v>0</v>
      </c>
      <c r="E49" s="25"/>
      <c r="F49" s="98">
        <f>SUM(F46:F48)</f>
        <v>0</v>
      </c>
      <c r="G49" s="87"/>
      <c r="H49" s="87"/>
      <c r="I49" s="87"/>
    </row>
    <row r="50" spans="1:9" ht="21" hidden="1" thickTop="1">
      <c r="A50" s="25"/>
      <c r="B50" s="25"/>
      <c r="C50" s="25"/>
      <c r="G50" s="87"/>
      <c r="H50" s="87"/>
      <c r="I50" s="87"/>
    </row>
    <row r="51" spans="1:9" ht="20.25">
      <c r="A51" s="25"/>
      <c r="B51" s="25"/>
      <c r="C51" s="25"/>
      <c r="D51" s="169"/>
      <c r="G51" s="87"/>
      <c r="H51" s="87"/>
      <c r="I51" s="87"/>
    </row>
    <row r="52" spans="1:9" ht="20.25">
      <c r="A52" s="25"/>
      <c r="B52" s="25"/>
      <c r="C52" s="25"/>
      <c r="D52" s="25"/>
      <c r="E52" s="25"/>
      <c r="F52" s="63"/>
      <c r="G52" s="87"/>
      <c r="H52" s="87"/>
      <c r="I52" s="87"/>
    </row>
    <row r="53" spans="1:9" ht="20.25">
      <c r="A53" s="21" t="s">
        <v>50</v>
      </c>
      <c r="B53" s="25"/>
      <c r="C53" s="25"/>
      <c r="D53" s="25"/>
      <c r="E53" s="25"/>
      <c r="F53" s="63"/>
      <c r="G53" s="87"/>
      <c r="H53" s="87"/>
      <c r="I53" s="87"/>
    </row>
    <row r="54" spans="1:9" ht="20.25">
      <c r="A54" s="25" t="s">
        <v>118</v>
      </c>
      <c r="B54" s="25"/>
      <c r="C54" s="25"/>
      <c r="D54" s="25"/>
      <c r="E54" s="25"/>
      <c r="F54" s="63"/>
      <c r="G54" s="87"/>
      <c r="H54" s="87"/>
      <c r="I54" s="87"/>
    </row>
    <row r="55" spans="1:9" ht="20.25">
      <c r="A55" s="25" t="s">
        <v>119</v>
      </c>
      <c r="B55" s="25"/>
      <c r="C55" s="25"/>
      <c r="D55" s="25"/>
      <c r="E55" s="25"/>
      <c r="F55" s="63"/>
      <c r="G55" s="87"/>
      <c r="H55" s="87"/>
      <c r="I55" s="87"/>
    </row>
    <row r="56" spans="1:9" ht="20.25">
      <c r="A56" s="25"/>
      <c r="B56" s="25"/>
      <c r="C56" s="25"/>
      <c r="D56" s="25"/>
      <c r="E56" s="25"/>
      <c r="F56" s="63"/>
      <c r="G56" s="87"/>
      <c r="H56" s="87"/>
      <c r="I56" s="87"/>
    </row>
    <row r="57" spans="1:9" ht="20.25">
      <c r="A57" s="25"/>
      <c r="B57" s="25"/>
      <c r="C57" s="25"/>
      <c r="D57" s="25"/>
      <c r="E57" s="25"/>
      <c r="F57" s="63"/>
      <c r="G57" s="87"/>
      <c r="H57" s="87"/>
      <c r="I57" s="87"/>
    </row>
    <row r="58" spans="1:9" ht="20.25">
      <c r="A58" s="25"/>
      <c r="B58" s="25"/>
      <c r="C58" s="25"/>
      <c r="D58" s="25"/>
      <c r="E58" s="25"/>
      <c r="F58" s="63"/>
      <c r="G58" s="87"/>
      <c r="H58" s="87"/>
      <c r="I58" s="87"/>
    </row>
    <row r="59" spans="1:9" ht="20.25">
      <c r="A59" s="25"/>
      <c r="B59" s="25"/>
      <c r="C59" s="25"/>
      <c r="D59" s="25"/>
      <c r="E59" s="25"/>
      <c r="F59" s="63"/>
      <c r="G59" s="87"/>
      <c r="H59" s="87"/>
      <c r="I59" s="87"/>
    </row>
    <row r="60" spans="1:9" ht="20.25">
      <c r="A60" s="25"/>
      <c r="B60" s="25"/>
      <c r="C60" s="25"/>
      <c r="D60" s="25"/>
      <c r="E60" s="25"/>
      <c r="F60" s="63"/>
      <c r="G60" s="87"/>
      <c r="H60" s="87"/>
      <c r="I60" s="87"/>
    </row>
    <row r="61" spans="1:9" ht="20.25">
      <c r="A61" s="25"/>
      <c r="B61" s="25"/>
      <c r="C61" s="25"/>
      <c r="D61" s="25"/>
      <c r="E61" s="25"/>
      <c r="F61" s="63"/>
      <c r="G61" s="87"/>
      <c r="H61" s="87"/>
      <c r="I61" s="87"/>
    </row>
    <row r="62" spans="1:9" ht="20.25">
      <c r="A62" s="25"/>
      <c r="B62" s="25"/>
      <c r="C62" s="25"/>
      <c r="D62" s="25"/>
      <c r="E62" s="25"/>
      <c r="F62" s="63"/>
      <c r="G62" s="87"/>
      <c r="H62" s="87"/>
      <c r="I62" s="87"/>
    </row>
    <row r="63" spans="1:9" ht="20.25">
      <c r="A63" s="25"/>
      <c r="B63" s="25"/>
      <c r="C63" s="25"/>
      <c r="D63" s="25"/>
      <c r="E63" s="25"/>
      <c r="F63" s="63"/>
      <c r="G63" s="87"/>
      <c r="H63" s="87"/>
      <c r="I63" s="87"/>
    </row>
    <row r="64" spans="1:9" ht="20.25">
      <c r="A64" s="25"/>
      <c r="B64" s="25"/>
      <c r="C64" s="25"/>
      <c r="D64" s="25"/>
      <c r="E64" s="25"/>
      <c r="F64" s="63"/>
      <c r="G64" s="87"/>
      <c r="H64" s="87"/>
      <c r="I64" s="87"/>
    </row>
    <row r="65" spans="1:9" ht="20.25">
      <c r="A65" s="25"/>
      <c r="B65" s="25"/>
      <c r="C65" s="25"/>
      <c r="D65" s="25"/>
      <c r="E65" s="25"/>
      <c r="F65" s="63"/>
      <c r="G65" s="87"/>
      <c r="H65" s="87"/>
      <c r="I65" s="87"/>
    </row>
    <row r="66" spans="1:9" ht="20.25">
      <c r="A66" s="25"/>
      <c r="B66" s="25"/>
      <c r="C66" s="25"/>
      <c r="D66" s="25"/>
      <c r="E66" s="25"/>
      <c r="F66" s="63"/>
      <c r="G66" s="87"/>
      <c r="H66" s="87"/>
      <c r="I66" s="87"/>
    </row>
    <row r="67" spans="1:9" ht="20.25">
      <c r="A67" s="25"/>
      <c r="B67" s="25"/>
      <c r="C67" s="25"/>
      <c r="D67" s="25"/>
      <c r="E67" s="25"/>
      <c r="F67" s="63"/>
      <c r="G67" s="87"/>
      <c r="H67" s="87"/>
      <c r="I67" s="87"/>
    </row>
    <row r="68" spans="1:9" ht="18.75">
      <c r="A68" s="63"/>
      <c r="B68" s="63"/>
      <c r="C68" s="63"/>
      <c r="D68" s="63"/>
      <c r="E68" s="63"/>
      <c r="F68" s="63"/>
      <c r="G68" s="87"/>
      <c r="H68" s="87"/>
      <c r="I68" s="87"/>
    </row>
    <row r="69" spans="1:9" ht="18.75">
      <c r="A69" s="63"/>
      <c r="B69" s="63"/>
      <c r="C69" s="63"/>
      <c r="D69" s="63"/>
      <c r="E69" s="63"/>
      <c r="F69" s="63"/>
      <c r="G69" s="87"/>
      <c r="H69" s="87"/>
      <c r="I69" s="87"/>
    </row>
    <row r="70" spans="1:9" ht="15.75">
      <c r="A70" s="87"/>
      <c r="B70" s="87"/>
      <c r="C70" s="87"/>
      <c r="D70" s="87"/>
      <c r="E70" s="87"/>
      <c r="F70" s="87"/>
      <c r="G70" s="87"/>
      <c r="H70" s="87"/>
      <c r="I70" s="87"/>
    </row>
    <row r="71" spans="1:9" ht="15.75">
      <c r="A71" s="87"/>
      <c r="B71" s="87"/>
      <c r="C71" s="87"/>
      <c r="D71" s="87"/>
      <c r="E71" s="87"/>
      <c r="F71" s="87"/>
      <c r="G71" s="87"/>
      <c r="H71" s="87"/>
      <c r="I71" s="87"/>
    </row>
    <row r="72" spans="1:9" ht="15.75">
      <c r="A72" s="87"/>
      <c r="B72" s="87"/>
      <c r="C72" s="87"/>
      <c r="D72" s="87"/>
      <c r="E72" s="87"/>
      <c r="F72" s="87"/>
      <c r="G72" s="87"/>
      <c r="H72" s="87"/>
      <c r="I72" s="87"/>
    </row>
    <row r="73" spans="1:9" ht="15.75">
      <c r="A73" s="87"/>
      <c r="B73" s="87"/>
      <c r="C73" s="87"/>
      <c r="D73" s="87"/>
      <c r="E73" s="87"/>
      <c r="F73" s="87"/>
      <c r="G73" s="87"/>
      <c r="H73" s="87"/>
      <c r="I73" s="87"/>
    </row>
    <row r="74" spans="1:9" ht="15.75">
      <c r="A74" s="87"/>
      <c r="B74" s="87"/>
      <c r="C74" s="87"/>
      <c r="D74" s="87"/>
      <c r="E74" s="87"/>
      <c r="F74" s="87"/>
      <c r="G74" s="87"/>
      <c r="H74" s="87"/>
      <c r="I74" s="87"/>
    </row>
    <row r="75" spans="1:9" ht="15.75">
      <c r="A75" s="87"/>
      <c r="B75" s="87"/>
      <c r="C75" s="87"/>
      <c r="D75" s="87"/>
      <c r="E75" s="87"/>
      <c r="F75" s="87"/>
      <c r="G75" s="87"/>
      <c r="H75" s="87"/>
      <c r="I75" s="87"/>
    </row>
  </sheetData>
  <printOptions/>
  <pageMargins left="0.75" right="0.75" top="1" bottom="0.28" header="0.5" footer="0.5"/>
  <pageSetup fitToHeight="1" fitToWidth="1" horizontalDpi="600" verticalDpi="600" orientation="portrait" paperSize="9" scale="63" r:id="rId1"/>
  <colBreaks count="1" manualBreakCount="1">
    <brk id="5" max="56" man="1"/>
  </colBreaks>
</worksheet>
</file>

<file path=xl/worksheets/sheet5.xml><?xml version="1.0" encoding="utf-8"?>
<worksheet xmlns="http://schemas.openxmlformats.org/spreadsheetml/2006/main" xmlns:r="http://schemas.openxmlformats.org/officeDocument/2006/relationships">
  <sheetPr>
    <pageSetUpPr fitToPage="1"/>
  </sheetPr>
  <dimension ref="A1:N42"/>
  <sheetViews>
    <sheetView zoomScale="60" zoomScaleNormal="60" workbookViewId="0" topLeftCell="A1">
      <pane xSplit="5" ySplit="10" topLeftCell="F11" activePane="bottomRight" state="frozen"/>
      <selection pane="topLeft" activeCell="A1" sqref="A1"/>
      <selection pane="topRight" activeCell="F1" sqref="F1"/>
      <selection pane="bottomLeft" activeCell="A11" sqref="A11"/>
      <selection pane="bottomRight" activeCell="A16" sqref="A16"/>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5.421875" style="20" customWidth="1"/>
    <col min="7" max="7" width="24.00390625" style="20" customWidth="1"/>
    <col min="8" max="8" width="2.00390625" style="20" customWidth="1"/>
    <col min="9" max="9" width="24.00390625" style="20" customWidth="1"/>
    <col min="10"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27" t="s">
        <v>23</v>
      </c>
      <c r="B1" s="41"/>
      <c r="C1" s="41"/>
      <c r="D1" s="41"/>
      <c r="E1" s="41"/>
      <c r="F1" s="41"/>
      <c r="G1" s="41"/>
      <c r="H1" s="99"/>
      <c r="I1" s="41"/>
      <c r="J1" s="41"/>
    </row>
    <row r="2" spans="1:10" ht="24" customHeight="1">
      <c r="A2" s="128" t="s">
        <v>137</v>
      </c>
      <c r="B2" s="129"/>
      <c r="C2" s="129"/>
      <c r="D2" s="129"/>
      <c r="E2" s="129"/>
      <c r="F2" s="129"/>
      <c r="G2" s="129"/>
      <c r="H2" s="129"/>
      <c r="I2" s="129"/>
      <c r="J2" s="129"/>
    </row>
    <row r="3" spans="1:10" ht="21.75" customHeight="1">
      <c r="A3" s="48" t="s">
        <v>24</v>
      </c>
      <c r="B3" s="129"/>
      <c r="C3" s="129"/>
      <c r="D3" s="129"/>
      <c r="E3" s="129"/>
      <c r="F3" s="129"/>
      <c r="G3" s="129"/>
      <c r="H3" s="129"/>
      <c r="I3" s="129"/>
      <c r="J3" s="129"/>
    </row>
    <row r="4" spans="1:10" ht="21.75" customHeight="1">
      <c r="A4" s="41"/>
      <c r="B4" s="41"/>
      <c r="C4" s="41"/>
      <c r="D4" s="41"/>
      <c r="E4" s="41"/>
      <c r="F4" s="173" t="s">
        <v>18</v>
      </c>
      <c r="G4" s="174"/>
      <c r="H4" s="99"/>
      <c r="I4" s="173" t="s">
        <v>19</v>
      </c>
      <c r="J4" s="174"/>
    </row>
    <row r="5" spans="1:10" ht="19.5" customHeight="1">
      <c r="A5" s="41"/>
      <c r="B5" s="41"/>
      <c r="C5" s="41"/>
      <c r="D5" s="41"/>
      <c r="E5" s="41"/>
      <c r="F5" s="100" t="s">
        <v>11</v>
      </c>
      <c r="G5" s="100" t="s">
        <v>15</v>
      </c>
      <c r="H5" s="101"/>
      <c r="I5" s="100" t="s">
        <v>11</v>
      </c>
      <c r="J5" s="100" t="s">
        <v>15</v>
      </c>
    </row>
    <row r="6" spans="1:10" ht="20.25" customHeight="1">
      <c r="A6" s="41"/>
      <c r="B6" s="41"/>
      <c r="C6" s="41"/>
      <c r="D6" s="41"/>
      <c r="E6" s="41"/>
      <c r="F6" s="102" t="s">
        <v>1</v>
      </c>
      <c r="G6" s="102" t="s">
        <v>17</v>
      </c>
      <c r="H6" s="101"/>
      <c r="I6" s="102" t="s">
        <v>20</v>
      </c>
      <c r="J6" s="102" t="s">
        <v>17</v>
      </c>
    </row>
    <row r="7" spans="1:10" ht="20.25" customHeight="1">
      <c r="A7" s="41"/>
      <c r="B7" s="41"/>
      <c r="C7" s="41"/>
      <c r="D7" s="41"/>
      <c r="E7" s="41"/>
      <c r="F7" s="102" t="s">
        <v>21</v>
      </c>
      <c r="G7" s="102" t="s">
        <v>22</v>
      </c>
      <c r="H7" s="101"/>
      <c r="I7" s="102" t="s">
        <v>52</v>
      </c>
      <c r="J7" s="102" t="s">
        <v>53</v>
      </c>
    </row>
    <row r="8" spans="1:10" ht="21.75" customHeight="1">
      <c r="A8" s="41"/>
      <c r="B8" s="41"/>
      <c r="C8" s="41"/>
      <c r="D8" s="41"/>
      <c r="E8" s="41"/>
      <c r="F8" s="103" t="s">
        <v>120</v>
      </c>
      <c r="G8" s="103" t="s">
        <v>121</v>
      </c>
      <c r="H8" s="104"/>
      <c r="I8" s="103" t="s">
        <v>120</v>
      </c>
      <c r="J8" s="103" t="s">
        <v>121</v>
      </c>
    </row>
    <row r="9" spans="1:10" ht="23.25" customHeight="1">
      <c r="A9" s="41"/>
      <c r="B9" s="41"/>
      <c r="C9" s="41"/>
      <c r="D9" s="41"/>
      <c r="E9" s="41"/>
      <c r="F9" s="105" t="s">
        <v>2</v>
      </c>
      <c r="G9" s="105" t="s">
        <v>2</v>
      </c>
      <c r="H9" s="101"/>
      <c r="I9" s="105" t="s">
        <v>2</v>
      </c>
      <c r="J9" s="105" t="s">
        <v>2</v>
      </c>
    </row>
    <row r="10" spans="1:10" ht="15" customHeight="1">
      <c r="A10" s="41"/>
      <c r="B10" s="41"/>
      <c r="C10" s="41"/>
      <c r="D10" s="41"/>
      <c r="E10" s="41"/>
      <c r="F10" s="41"/>
      <c r="G10" s="106"/>
      <c r="H10" s="104"/>
      <c r="I10" s="106"/>
      <c r="J10" s="106"/>
    </row>
    <row r="11" spans="1:10" ht="38.25" customHeight="1">
      <c r="A11" s="41"/>
      <c r="B11" s="107" t="s">
        <v>104</v>
      </c>
      <c r="C11" s="41"/>
      <c r="D11" s="41"/>
      <c r="E11" s="41"/>
      <c r="F11" s="41"/>
      <c r="G11" s="106"/>
      <c r="H11" s="104"/>
      <c r="I11" s="106"/>
      <c r="J11" s="106"/>
    </row>
    <row r="12" spans="1:14" s="53" customFormat="1" ht="38.25" customHeight="1">
      <c r="A12" s="108"/>
      <c r="B12" s="109" t="s">
        <v>26</v>
      </c>
      <c r="C12" s="109"/>
      <c r="D12" s="110"/>
      <c r="E12" s="110"/>
      <c r="F12" s="111">
        <f>I12-5863</f>
        <v>10019</v>
      </c>
      <c r="G12" s="111">
        <v>7506</v>
      </c>
      <c r="H12" s="111"/>
      <c r="I12" s="111">
        <v>15882</v>
      </c>
      <c r="J12" s="111">
        <v>12645</v>
      </c>
      <c r="L12"/>
      <c r="N12" s="153"/>
    </row>
    <row r="13" spans="1:14" ht="38.25" customHeight="1">
      <c r="A13" s="112"/>
      <c r="B13" s="113" t="s">
        <v>105</v>
      </c>
      <c r="C13" s="114"/>
      <c r="D13" s="115"/>
      <c r="E13" s="115"/>
      <c r="F13" s="116">
        <f>I13--1375</f>
        <v>-4877</v>
      </c>
      <c r="G13" s="116">
        <f>-G12*0.2</f>
        <v>-1501.2</v>
      </c>
      <c r="H13" s="117"/>
      <c r="I13" s="116">
        <v>-6252</v>
      </c>
      <c r="J13" s="116">
        <f>-J12*0.2</f>
        <v>-2529</v>
      </c>
      <c r="L13"/>
      <c r="N13" s="153"/>
    </row>
    <row r="14" spans="1:12" ht="38.25" customHeight="1">
      <c r="A14" s="118"/>
      <c r="B14" s="119" t="s">
        <v>106</v>
      </c>
      <c r="C14" s="120"/>
      <c r="D14" s="121"/>
      <c r="E14" s="121"/>
      <c r="F14" s="111">
        <f>SUM(F12:F13)</f>
        <v>5142</v>
      </c>
      <c r="G14" s="111">
        <f>SUM(G12:G13)</f>
        <v>6004.8</v>
      </c>
      <c r="H14" s="117"/>
      <c r="I14" s="111">
        <f>SUM(I12:I13)</f>
        <v>9630</v>
      </c>
      <c r="J14" s="111">
        <f>SUM(J12:J13)</f>
        <v>10116</v>
      </c>
      <c r="K14" s="54"/>
      <c r="L14"/>
    </row>
    <row r="15" spans="1:14" ht="38.25" customHeight="1">
      <c r="A15" s="112"/>
      <c r="B15" s="114" t="s">
        <v>27</v>
      </c>
      <c r="C15" s="114"/>
      <c r="D15" s="115"/>
      <c r="E15" s="115"/>
      <c r="F15" s="117">
        <f>I15--166</f>
        <v>1482</v>
      </c>
      <c r="G15" s="117">
        <v>127</v>
      </c>
      <c r="H15" s="117"/>
      <c r="I15" s="117">
        <v>1316</v>
      </c>
      <c r="J15" s="117">
        <v>228</v>
      </c>
      <c r="L15"/>
      <c r="N15" s="153"/>
    </row>
    <row r="16" spans="1:14" ht="38.25" customHeight="1">
      <c r="A16" s="112"/>
      <c r="B16" s="114" t="s">
        <v>107</v>
      </c>
      <c r="C16" s="114"/>
      <c r="D16" s="115"/>
      <c r="E16" s="115"/>
      <c r="F16" s="122">
        <f>I16--7821</f>
        <v>-8020</v>
      </c>
      <c r="G16" s="122">
        <f>-(G14+G15+975+1777)</f>
        <v>-8883.8</v>
      </c>
      <c r="H16" s="122">
        <f>H14+H15-2651</f>
        <v>-2651</v>
      </c>
      <c r="I16" s="122">
        <f>-12926-872-2043</f>
        <v>-15841</v>
      </c>
      <c r="J16" s="122">
        <f>-(J14+J15+1806+3656)</f>
        <v>-15806</v>
      </c>
      <c r="L16"/>
      <c r="N16" s="153"/>
    </row>
    <row r="17" spans="1:14" ht="38.25" customHeight="1">
      <c r="A17" s="112"/>
      <c r="B17" s="114" t="s">
        <v>25</v>
      </c>
      <c r="C17" s="114"/>
      <c r="D17" s="115"/>
      <c r="E17" s="115"/>
      <c r="F17" s="122">
        <f>I17--6953</f>
        <v>-10305</v>
      </c>
      <c r="G17" s="122">
        <v>-6601</v>
      </c>
      <c r="H17" s="117"/>
      <c r="I17" s="122">
        <v>-17258</v>
      </c>
      <c r="J17" s="117">
        <v>-13239</v>
      </c>
      <c r="L17"/>
      <c r="N17" s="153"/>
    </row>
    <row r="18" spans="1:12" ht="38.25" customHeight="1">
      <c r="A18" s="112"/>
      <c r="B18" s="113" t="s">
        <v>108</v>
      </c>
      <c r="C18" s="114"/>
      <c r="D18" s="115"/>
      <c r="E18" s="115"/>
      <c r="F18" s="123">
        <v>0</v>
      </c>
      <c r="G18" s="123">
        <v>0</v>
      </c>
      <c r="H18" s="117"/>
      <c r="I18" s="123">
        <v>0</v>
      </c>
      <c r="J18" s="123">
        <v>0</v>
      </c>
      <c r="L18"/>
    </row>
    <row r="19" spans="1:12" ht="38.25" customHeight="1">
      <c r="A19" s="112"/>
      <c r="B19" s="124" t="s">
        <v>109</v>
      </c>
      <c r="C19" s="114"/>
      <c r="D19" s="115"/>
      <c r="E19" s="115"/>
      <c r="F19" s="122">
        <f>SUM(F14:F18)</f>
        <v>-11701</v>
      </c>
      <c r="G19" s="122">
        <f>SUM(G14:G18)</f>
        <v>-9353</v>
      </c>
      <c r="H19" s="122"/>
      <c r="I19" s="122">
        <f>SUM(I14:I18)</f>
        <v>-22153</v>
      </c>
      <c r="J19" s="122">
        <f>SUM(J14:J18)</f>
        <v>-18701</v>
      </c>
      <c r="L19"/>
    </row>
    <row r="20" spans="1:14" ht="38.25" customHeight="1">
      <c r="A20" s="112"/>
      <c r="B20" s="114" t="s">
        <v>28</v>
      </c>
      <c r="C20" s="114"/>
      <c r="D20" s="115"/>
      <c r="E20" s="115"/>
      <c r="F20" s="123">
        <f>I20-41</f>
        <v>176</v>
      </c>
      <c r="G20" s="123">
        <v>6021</v>
      </c>
      <c r="H20" s="117"/>
      <c r="I20" s="123">
        <v>217</v>
      </c>
      <c r="J20" s="123">
        <v>6040</v>
      </c>
      <c r="L20"/>
      <c r="N20" s="153"/>
    </row>
    <row r="21" spans="1:10" ht="38.25" customHeight="1">
      <c r="A21" s="112"/>
      <c r="B21" s="124" t="s">
        <v>110</v>
      </c>
      <c r="C21" s="114"/>
      <c r="D21" s="115"/>
      <c r="E21" s="115"/>
      <c r="F21" s="122">
        <f>SUM(F19:F20)</f>
        <v>-11525</v>
      </c>
      <c r="G21" s="122">
        <f>SUM(G19:G20)</f>
        <v>-3332</v>
      </c>
      <c r="H21" s="122"/>
      <c r="I21" s="122">
        <f>SUM(I19:I20)</f>
        <v>-21936</v>
      </c>
      <c r="J21" s="122">
        <f>SUM(J19:J20)</f>
        <v>-12661</v>
      </c>
    </row>
    <row r="22" spans="1:10" ht="38.25" customHeight="1">
      <c r="A22" s="112"/>
      <c r="B22" s="113" t="s">
        <v>111</v>
      </c>
      <c r="C22" s="114"/>
      <c r="D22" s="115"/>
      <c r="E22" s="115"/>
      <c r="F22" s="123">
        <v>0</v>
      </c>
      <c r="G22" s="123">
        <v>0</v>
      </c>
      <c r="H22" s="117"/>
      <c r="I22" s="123">
        <v>0</v>
      </c>
      <c r="J22" s="123">
        <v>0</v>
      </c>
    </row>
    <row r="23" spans="1:10" ht="38.25" customHeight="1">
      <c r="A23" s="112"/>
      <c r="B23" s="124" t="s">
        <v>112</v>
      </c>
      <c r="C23" s="114"/>
      <c r="D23" s="115"/>
      <c r="E23" s="115"/>
      <c r="F23" s="122">
        <f>SUM(F21:F22)</f>
        <v>-11525</v>
      </c>
      <c r="G23" s="122">
        <f>SUM(G21:G22)</f>
        <v>-3332</v>
      </c>
      <c r="H23" s="122"/>
      <c r="I23" s="122">
        <f>SUM(I21:I22)</f>
        <v>-21936</v>
      </c>
      <c r="J23" s="122">
        <f>SUM(J21:J22)</f>
        <v>-12661</v>
      </c>
    </row>
    <row r="24" spans="1:10" ht="38.25" customHeight="1">
      <c r="A24" s="112"/>
      <c r="B24" s="124"/>
      <c r="C24" s="114"/>
      <c r="D24" s="115"/>
      <c r="E24" s="115"/>
      <c r="F24" s="122"/>
      <c r="G24" s="122"/>
      <c r="H24" s="122"/>
      <c r="I24" s="122"/>
      <c r="J24" s="122"/>
    </row>
    <row r="25" spans="1:10" ht="38.25" customHeight="1">
      <c r="A25" s="112"/>
      <c r="B25" s="114" t="s">
        <v>113</v>
      </c>
      <c r="C25" s="41"/>
      <c r="D25" s="115"/>
      <c r="E25" s="115"/>
      <c r="F25" s="122"/>
      <c r="G25" s="117"/>
      <c r="H25" s="117"/>
      <c r="I25" s="122"/>
      <c r="J25" s="117"/>
    </row>
    <row r="26" spans="1:10" ht="38.25" customHeight="1">
      <c r="A26" s="112"/>
      <c r="B26" s="125" t="s">
        <v>114</v>
      </c>
      <c r="C26" s="41"/>
      <c r="D26" s="115"/>
      <c r="E26" s="115"/>
      <c r="F26" s="117">
        <f>F23-F27</f>
        <v>-11526</v>
      </c>
      <c r="G26" s="117">
        <f>G23-G27</f>
        <v>-3333</v>
      </c>
      <c r="H26" s="117"/>
      <c r="I26" s="117">
        <f>I23-I27</f>
        <v>-21937</v>
      </c>
      <c r="J26" s="117">
        <f>J23-J27</f>
        <v>-12662</v>
      </c>
    </row>
    <row r="27" spans="1:10" ht="38.25" customHeight="1" thickBot="1">
      <c r="A27" s="112"/>
      <c r="B27" s="125" t="s">
        <v>115</v>
      </c>
      <c r="C27" s="114"/>
      <c r="D27" s="115"/>
      <c r="E27" s="115"/>
      <c r="F27" s="126">
        <v>1</v>
      </c>
      <c r="G27" s="126">
        <v>1</v>
      </c>
      <c r="H27" s="117"/>
      <c r="I27" s="126">
        <v>1</v>
      </c>
      <c r="J27" s="126">
        <v>1</v>
      </c>
    </row>
    <row r="28" spans="1:10" ht="27" thickTop="1">
      <c r="A28" s="112"/>
      <c r="B28" s="113"/>
      <c r="C28" s="114"/>
      <c r="D28" s="115"/>
      <c r="E28" s="115"/>
      <c r="F28" s="117"/>
      <c r="G28" s="117"/>
      <c r="H28" s="117"/>
      <c r="I28" s="117"/>
      <c r="J28" s="117"/>
    </row>
    <row r="29" spans="1:10" ht="26.25">
      <c r="A29" s="112"/>
      <c r="B29" s="114" t="s">
        <v>116</v>
      </c>
      <c r="C29" s="114"/>
      <c r="D29" s="115"/>
      <c r="E29" s="115"/>
      <c r="F29" s="114"/>
      <c r="G29" s="130"/>
      <c r="H29" s="131"/>
      <c r="I29" s="114"/>
      <c r="J29" s="130"/>
    </row>
    <row r="30" spans="1:10" ht="15" customHeight="1">
      <c r="A30" s="112"/>
      <c r="B30" s="112"/>
      <c r="C30" s="114"/>
      <c r="D30" s="115"/>
      <c r="E30" s="115"/>
      <c r="F30" s="114"/>
      <c r="G30" s="130"/>
      <c r="H30" s="131"/>
      <c r="I30" s="114"/>
      <c r="J30" s="130"/>
    </row>
    <row r="31" spans="1:10" s="53" customFormat="1" ht="31.5" customHeight="1" thickBot="1">
      <c r="A31" s="108"/>
      <c r="B31" s="108" t="s">
        <v>12</v>
      </c>
      <c r="C31" s="109" t="s">
        <v>58</v>
      </c>
      <c r="D31" s="110"/>
      <c r="E31" s="110"/>
      <c r="F31" s="132">
        <f>F26*1000/334886726*100</f>
        <v>-3.441760782121893</v>
      </c>
      <c r="G31" s="132">
        <v>-1</v>
      </c>
      <c r="H31" s="133"/>
      <c r="I31" s="132">
        <f>I26*1000/334886726*100</f>
        <v>-6.550573163058127</v>
      </c>
      <c r="J31" s="132">
        <v>-3.78</v>
      </c>
    </row>
    <row r="32" spans="1:10" ht="26.25">
      <c r="A32" s="112"/>
      <c r="B32" s="112"/>
      <c r="C32" s="114" t="s">
        <v>54</v>
      </c>
      <c r="D32" s="115"/>
      <c r="E32" s="115"/>
      <c r="F32" s="114"/>
      <c r="G32" s="134"/>
      <c r="H32" s="135"/>
      <c r="I32" s="114"/>
      <c r="J32" s="135"/>
    </row>
    <row r="33" spans="1:10" ht="26.25">
      <c r="A33" s="112"/>
      <c r="B33" s="112"/>
      <c r="C33" s="114" t="s">
        <v>102</v>
      </c>
      <c r="D33" s="115"/>
      <c r="E33" s="115"/>
      <c r="F33" s="114"/>
      <c r="G33" s="134"/>
      <c r="H33" s="135"/>
      <c r="I33" s="114"/>
      <c r="J33" s="135"/>
    </row>
    <row r="34" spans="1:10" ht="15" customHeight="1">
      <c r="A34" s="112"/>
      <c r="B34" s="112"/>
      <c r="C34" s="114"/>
      <c r="D34" s="115"/>
      <c r="E34" s="115"/>
      <c r="F34" s="114"/>
      <c r="G34" s="134"/>
      <c r="H34" s="136"/>
      <c r="I34" s="114"/>
      <c r="J34" s="134"/>
    </row>
    <row r="35" spans="1:10" s="53" customFormat="1" ht="30" customHeight="1" thickBot="1">
      <c r="A35" s="108"/>
      <c r="B35" s="108" t="s">
        <v>13</v>
      </c>
      <c r="C35" s="109" t="s">
        <v>59</v>
      </c>
      <c r="D35" s="110"/>
      <c r="E35" s="110"/>
      <c r="F35" s="137">
        <f>F31</f>
        <v>-3.441760782121893</v>
      </c>
      <c r="G35" s="137">
        <f>G31</f>
        <v>-1</v>
      </c>
      <c r="H35" s="133"/>
      <c r="I35" s="137">
        <f>I31</f>
        <v>-6.550573163058127</v>
      </c>
      <c r="J35" s="137">
        <f>J31</f>
        <v>-3.78</v>
      </c>
    </row>
    <row r="36" spans="1:10" ht="26.25">
      <c r="A36" s="114"/>
      <c r="B36" s="114"/>
      <c r="C36" s="138" t="s">
        <v>30</v>
      </c>
      <c r="D36" s="115"/>
      <c r="E36" s="115"/>
      <c r="F36" s="139"/>
      <c r="G36" s="139"/>
      <c r="H36" s="140"/>
      <c r="I36" s="139"/>
      <c r="J36" s="139"/>
    </row>
    <row r="37" spans="1:10" ht="26.25">
      <c r="A37" s="114"/>
      <c r="B37" s="114"/>
      <c r="C37" s="138"/>
      <c r="D37" s="115"/>
      <c r="E37" s="115"/>
      <c r="F37" s="115"/>
      <c r="G37" s="115"/>
      <c r="H37" s="115"/>
      <c r="I37" s="115"/>
      <c r="J37" s="115"/>
    </row>
    <row r="38" spans="1:10" ht="26.25">
      <c r="A38" s="114"/>
      <c r="B38" s="114"/>
      <c r="C38" s="114"/>
      <c r="D38" s="41"/>
      <c r="E38" s="41"/>
      <c r="F38" s="41"/>
      <c r="G38" s="41"/>
      <c r="H38" s="41"/>
      <c r="I38" s="41"/>
      <c r="J38" s="41"/>
    </row>
    <row r="39" spans="1:10" ht="18.75">
      <c r="A39" s="41"/>
      <c r="B39" s="41"/>
      <c r="C39" s="41"/>
      <c r="D39" s="41"/>
      <c r="E39" s="41"/>
      <c r="F39" s="41"/>
      <c r="G39" s="41"/>
      <c r="H39" s="41"/>
      <c r="I39" s="41"/>
      <c r="J39" s="41"/>
    </row>
    <row r="40" spans="1:10" ht="44.25" customHeight="1">
      <c r="A40" s="41"/>
      <c r="B40" s="175" t="s">
        <v>101</v>
      </c>
      <c r="C40" s="176"/>
      <c r="D40" s="176"/>
      <c r="E40" s="176"/>
      <c r="F40" s="176"/>
      <c r="G40" s="176"/>
      <c r="H40" s="176"/>
      <c r="I40" s="176"/>
      <c r="J40" s="176"/>
    </row>
    <row r="41" spans="1:10" ht="18.75">
      <c r="A41" s="41"/>
      <c r="B41" s="41"/>
      <c r="C41" s="41"/>
      <c r="D41" s="41"/>
      <c r="E41" s="41"/>
      <c r="F41" s="41"/>
      <c r="G41" s="41"/>
      <c r="H41" s="41"/>
      <c r="I41" s="41"/>
      <c r="J41" s="41"/>
    </row>
    <row r="42" spans="1:10" ht="18.75">
      <c r="A42" s="41"/>
      <c r="B42" s="41"/>
      <c r="C42" s="41"/>
      <c r="D42" s="41"/>
      <c r="E42" s="41"/>
      <c r="F42" s="41"/>
      <c r="G42" s="41"/>
      <c r="H42" s="41"/>
      <c r="I42" s="41"/>
      <c r="J42" s="41"/>
    </row>
  </sheetData>
  <mergeCells count="3">
    <mergeCell ref="F4:G4"/>
    <mergeCell ref="I4:J4"/>
    <mergeCell ref="B40:J40"/>
  </mergeCells>
  <printOptions/>
  <pageMargins left="0.67" right="0.57" top="1" bottom="0.62" header="0.5" footer="0.5"/>
  <pageSetup fitToHeight="1"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Tanco Holdings Bhd</cp:lastModifiedBy>
  <cp:lastPrinted>2006-08-28T07:37:49Z</cp:lastPrinted>
  <dcterms:created xsi:type="dcterms:W3CDTF">1999-11-03T08:39:49Z</dcterms:created>
  <dcterms:modified xsi:type="dcterms:W3CDTF">2006-08-28T01:20:07Z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