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tabRatio="601" activeTab="1"/>
  </bookViews>
  <sheets>
    <sheet name="Balance Sheet" sheetId="1" r:id="rId1"/>
    <sheet name="Notes-31.07.2002" sheetId="2" r:id="rId2"/>
  </sheets>
  <externalReferences>
    <externalReference r:id="rId5"/>
  </externalReferences>
  <definedNames>
    <definedName name="A472..A481_">'[1]Consol'!#REF!</definedName>
  </definedNames>
  <calcPr fullCalcOnLoad="1"/>
</workbook>
</file>

<file path=xl/sharedStrings.xml><?xml version="1.0" encoding="utf-8"?>
<sst xmlns="http://schemas.openxmlformats.org/spreadsheetml/2006/main" count="339" uniqueCount="296">
  <si>
    <t>%</t>
  </si>
  <si>
    <t>Talam Corporation Berhad (1120-H)</t>
  </si>
  <si>
    <t>Current</t>
  </si>
  <si>
    <t>Preceding Year</t>
  </si>
  <si>
    <t>Year</t>
  </si>
  <si>
    <t>Corresponding</t>
  </si>
  <si>
    <t>Quarter</t>
  </si>
  <si>
    <t>Period</t>
  </si>
  <si>
    <t>RM000</t>
  </si>
  <si>
    <t>a)</t>
  </si>
  <si>
    <t>b)</t>
  </si>
  <si>
    <t>c)</t>
  </si>
  <si>
    <t>d)</t>
  </si>
  <si>
    <t>Taxation</t>
  </si>
  <si>
    <t>Extraordinary items</t>
  </si>
  <si>
    <t>1)</t>
  </si>
  <si>
    <t>2)</t>
  </si>
  <si>
    <t>3)</t>
  </si>
  <si>
    <t>4)</t>
  </si>
  <si>
    <t>5)</t>
  </si>
  <si>
    <t>6)</t>
  </si>
  <si>
    <t>Development properties</t>
  </si>
  <si>
    <t>Cash and bank balances</t>
  </si>
  <si>
    <t>7)</t>
  </si>
  <si>
    <t>8)</t>
  </si>
  <si>
    <t>9)</t>
  </si>
  <si>
    <t>Share Premium</t>
  </si>
  <si>
    <t>Foreign Exchange Reserve</t>
  </si>
  <si>
    <t>Capital Reserve</t>
  </si>
  <si>
    <t>Retained Profit</t>
  </si>
  <si>
    <t>10)</t>
  </si>
  <si>
    <t>11)</t>
  </si>
  <si>
    <t>12)</t>
  </si>
  <si>
    <t>Deferred Taxation</t>
  </si>
  <si>
    <t>13)</t>
  </si>
  <si>
    <t>Accounting policies</t>
  </si>
  <si>
    <t>Purchase or disposal of quoted securities</t>
  </si>
  <si>
    <t>Effects of changes in the composition of the company</t>
  </si>
  <si>
    <t>Status of corporate proposals announced</t>
  </si>
  <si>
    <t>Comments about the seasonality or cyclicality of operations.</t>
  </si>
  <si>
    <t>Group borrowings</t>
  </si>
  <si>
    <t>Secured</t>
  </si>
  <si>
    <t>Unsecured</t>
  </si>
  <si>
    <t>Total</t>
  </si>
  <si>
    <t>Short term borrowings</t>
  </si>
  <si>
    <t>Long term borrowings</t>
  </si>
  <si>
    <t>Currencies of debts</t>
  </si>
  <si>
    <t>Contingent liabilities</t>
  </si>
  <si>
    <t>14)</t>
  </si>
  <si>
    <t>Details of financial instruments with off balance sheet risk.</t>
  </si>
  <si>
    <t>15)</t>
  </si>
  <si>
    <t>16)</t>
  </si>
  <si>
    <t>Segmental results</t>
  </si>
  <si>
    <t>Profit</t>
  </si>
  <si>
    <t>Before</t>
  </si>
  <si>
    <t>Assets</t>
  </si>
  <si>
    <t>By activity</t>
  </si>
  <si>
    <t>Employed</t>
  </si>
  <si>
    <t>Leasing</t>
  </si>
  <si>
    <t>Manufacturing</t>
  </si>
  <si>
    <t>Trading</t>
  </si>
  <si>
    <t>Education</t>
  </si>
  <si>
    <t>18)</t>
  </si>
  <si>
    <t>Review of results</t>
  </si>
  <si>
    <t>19)</t>
  </si>
  <si>
    <t>Prospect for current year</t>
  </si>
  <si>
    <t>20)</t>
  </si>
  <si>
    <t>21)</t>
  </si>
  <si>
    <t>Dividends</t>
  </si>
  <si>
    <t>Status:</t>
  </si>
  <si>
    <t>Profits/(loss) on sales of investments and/or properties for the current financial year to date.</t>
  </si>
  <si>
    <t xml:space="preserve">Current </t>
  </si>
  <si>
    <t xml:space="preserve">Year </t>
  </si>
  <si>
    <t>To date</t>
  </si>
  <si>
    <t>Variances on profit forecasts and profit guarantee (only applicable to the final quarter)</t>
  </si>
  <si>
    <t>Proposed establishment of an employees' share option scheme.</t>
  </si>
  <si>
    <t>Revenue</t>
  </si>
  <si>
    <t>Current Taxation</t>
  </si>
  <si>
    <t>8.1 )</t>
  </si>
  <si>
    <t>8.3)</t>
  </si>
  <si>
    <t xml:space="preserve">17) </t>
  </si>
  <si>
    <t>Exceptional item</t>
  </si>
  <si>
    <t>Hotel &amp; recreation</t>
  </si>
  <si>
    <t>UNAUDITED BALANCE SHEET</t>
  </si>
  <si>
    <t>8.4)</t>
  </si>
  <si>
    <t>The Board of Directors did not recommend any payment of interim dividend.</t>
  </si>
  <si>
    <t>The quarterly financial statements have been prepared using the same accounting policies and methods</t>
  </si>
  <si>
    <t>of computation as compared with the most recent annual financial statements and comply with applicable</t>
  </si>
  <si>
    <t>approved accounting standards issued by the Malaysian Accounting Standards Board ("MASB").</t>
  </si>
  <si>
    <t>There was no exceptional item for the quarter under review.</t>
  </si>
  <si>
    <t>There was no extraordinary items during this quarter.</t>
  </si>
  <si>
    <t>Taxation, deferred taxation and/or adjustments of under or over-provision in respect of  prior year</t>
  </si>
  <si>
    <t>The disproportionate tax charge for the Group is due to certain expenses  being</t>
  </si>
  <si>
    <t>disallowed for tax purposes and non-availability of Group tax relief in respect of losses incurred by</t>
  </si>
  <si>
    <t>certain subsidiary companies.</t>
  </si>
  <si>
    <t>There was no profit/(loss) on sale of investments and/or properties for the current financial period.</t>
  </si>
  <si>
    <t>There was no acquistion or disposal of quoted securities during the quarter under review</t>
  </si>
  <si>
    <t xml:space="preserve">During the quarter under review, </t>
  </si>
  <si>
    <t xml:space="preserve">Master Waves Sdn Bhd, a subsidiary of the Company has disposed off the entire issued and paid-up </t>
  </si>
  <si>
    <t>share capital of its subsidiary, Lebbey Sdn Bhd.</t>
  </si>
  <si>
    <t>Golden Glory Recreation Development Limited, a subsidiary of the Company which was incorporated in Hong Kong</t>
  </si>
  <si>
    <t xml:space="preserve">Talam Resources Sdn Bhd, a subsidiary of the Company was voluntarily deregistered from the Companies Commission </t>
  </si>
  <si>
    <t>These changes has no significant effect on the net tangible assets and earnings of the Group.</t>
  </si>
  <si>
    <t xml:space="preserve">Employees' Share Option Scheme (ESOS). Having obtained the Securities Commission's (SC) approval on </t>
  </si>
  <si>
    <t>23 August 2000 and all other requisite approvals, the ESOS can be offered to the employees for the period</t>
  </si>
  <si>
    <t>from 11 May 2001 to 10 May 2006.</t>
  </si>
  <si>
    <t>In view of the impending Proposed Merger as stated in Note 8.2, no ESOS has been offered to</t>
  </si>
  <si>
    <t>the employees.</t>
  </si>
  <si>
    <t>("Europlus") including the merger of their property related businesses ("Proposed Merger")</t>
  </si>
  <si>
    <t>dated 10 September 2001, subject to the following:</t>
  </si>
  <si>
    <t>The Company increases its Bumiputera equity content to at least 30% by</t>
  </si>
  <si>
    <t>The approval of the SC for the Proposed Merger</t>
  </si>
  <si>
    <t>dated 20 March 2002, subject to the following:</t>
  </si>
  <si>
    <t>Asian Resinated Felt Sdn Bhd and Kekwa Sdn Bhd are both subsidiaries of the Group.</t>
  </si>
  <si>
    <t>The approval from the SC is still pending.</t>
  </si>
  <si>
    <t>The unutilised amount of RM5.47 million are currently placed in short term deposits to earn interest and shall</t>
  </si>
  <si>
    <t>There was no issuance and repayment of debt and equity securities during the quarter under review.</t>
  </si>
  <si>
    <t>There was no financial instruments with off balance sheet risk.</t>
  </si>
  <si>
    <t xml:space="preserve">Details of pending material litigations </t>
  </si>
  <si>
    <t>Talam Industries Sdn Bhd ("TI"), Noble Rights Sdn Bhd ("NR") and Maxisegar</t>
  </si>
  <si>
    <t>together with certain subsidiaries of Europlus Berhad had jointly filed a Writ of Summons in the High Court</t>
  </si>
  <si>
    <t xml:space="preserve">among others, specific damages of RM4,065,945.01. TI, NR and Maxisegar had also prayed for declarations to the </t>
  </si>
  <si>
    <t>effect that the Defendant should indemnify and keep TI, NR and Maxisegar indemnfied against the liquidated and</t>
  </si>
  <si>
    <t>The Counsels conducting the case have advised and the directors of TI, NR and Maxisegar are of the opinion that the</t>
  </si>
  <si>
    <t xml:space="preserve"> Saujana Selayang projects.</t>
  </si>
  <si>
    <t>The business operations of the Group was not affected by any seasonality or cyclicality.</t>
  </si>
  <si>
    <t>The Government has introduced various policy measures to stimulate the property industry, among others including stamp duty</t>
  </si>
  <si>
    <t xml:space="preserve">waiver for the purchase of residential properties and allowing the withdrawal of Employees Provident Fund  for the purchase </t>
  </si>
  <si>
    <t>of second home. This coupled with attractive housing loan packages has contributed positively to sale of properties.</t>
  </si>
  <si>
    <t>a.</t>
  </si>
  <si>
    <t>b.</t>
  </si>
  <si>
    <t xml:space="preserve">had commenced Members' Voluntary winding-up pursuant to Section 230 of the Hong Kong Ordinance. </t>
  </si>
  <si>
    <t>c.</t>
  </si>
  <si>
    <t>of Malaysia's register.</t>
  </si>
  <si>
    <t>Talam has on 29 August 2002, made an early redemption of RM40 million nominal value towards its RM150 million nominal value</t>
  </si>
  <si>
    <t xml:space="preserve">of 5% Secured Serial Bonds ("Bonds") from its Redemption Account. The RM40 million Bonds which was purchased through the Real </t>
  </si>
  <si>
    <t xml:space="preserve">Time Electronic Transfer of Funds and Securities ("RENTAS"), represents an early redemption of 14 1/4 months from its maturity date </t>
  </si>
  <si>
    <t>on 7 November 2003. The RM40 million Bonds purchased has been cancelled thereof.</t>
  </si>
  <si>
    <t>Financial Year</t>
  </si>
  <si>
    <t xml:space="preserve">2nd quarter of </t>
  </si>
  <si>
    <t>RM' 000</t>
  </si>
  <si>
    <t xml:space="preserve">1st quarter of </t>
  </si>
  <si>
    <t>Turnover increased by 11% to RM259.843 million compared to RM233.53 million in the preceding quarter while</t>
  </si>
  <si>
    <t>For the period under review, the Group's turnover and profit before taxation increase by 54% and 105%</t>
  </si>
  <si>
    <t>Over provision in prior year</t>
  </si>
  <si>
    <t>profit before taxation decreased by 7% to RM16.908 million compared to RM18.242 million.</t>
  </si>
  <si>
    <t>to RM493.373 million and RM35.15 million respectively as compared to the similar period in the preceeding year.</t>
  </si>
  <si>
    <t>The lower profit was mainly due to additional development cost incurred in the Bandar Baru Ampang and</t>
  </si>
  <si>
    <t>AUDITED</t>
  </si>
  <si>
    <t xml:space="preserve">AS AT END </t>
  </si>
  <si>
    <t xml:space="preserve">AS AT </t>
  </si>
  <si>
    <t>OF CURRENT</t>
  </si>
  <si>
    <t>PRECEDING</t>
  </si>
  <si>
    <t>QUARTER</t>
  </si>
  <si>
    <t>FINANCIAL</t>
  </si>
  <si>
    <t>YEAR END</t>
  </si>
  <si>
    <t>31.01.2002</t>
  </si>
  <si>
    <t>PROPERTY, PLANT AND EQUIPMENT</t>
  </si>
  <si>
    <t>LAND HELD FOR DEVELOPMENT</t>
  </si>
  <si>
    <t>INVESTMENT PROPERTIES</t>
  </si>
  <si>
    <t>SUBSIDIARIES</t>
  </si>
  <si>
    <t>ASSOCIATED COMPANIES</t>
  </si>
  <si>
    <t xml:space="preserve">GOODWILL </t>
  </si>
  <si>
    <t>SINKING FUND HELD BY TRUSTEES</t>
  </si>
  <si>
    <t>CURRENT ASSETS</t>
  </si>
  <si>
    <t>Due from customers for construction contracts</t>
  </si>
  <si>
    <t>Inventories</t>
  </si>
  <si>
    <t>Due from associated companies</t>
  </si>
  <si>
    <t>Trade receivables</t>
  </si>
  <si>
    <t>Other receivables</t>
  </si>
  <si>
    <t>CURRENT LIABILITIES</t>
  </si>
  <si>
    <t>Due to customers for construction contracts</t>
  </si>
  <si>
    <t>Trade payables</t>
  </si>
  <si>
    <t>Other payables</t>
  </si>
  <si>
    <t>Dividend payable</t>
  </si>
  <si>
    <t>NET CURRENT ASSETS</t>
  </si>
  <si>
    <t>NET ASSETS</t>
  </si>
  <si>
    <t>Represented by:</t>
  </si>
  <si>
    <t>SHARE CAPITAL</t>
  </si>
  <si>
    <t>RESERVES</t>
  </si>
  <si>
    <t xml:space="preserve">Less : </t>
  </si>
  <si>
    <t>Treasury Shares</t>
  </si>
  <si>
    <t>SHAREHOLDERS' FUND</t>
  </si>
  <si>
    <t>MINORITY INTERESTS</t>
  </si>
  <si>
    <t>LONG TERM BORROWINGS</t>
  </si>
  <si>
    <t xml:space="preserve">BONDS </t>
  </si>
  <si>
    <t>ISLAMIC FINANCING FACILITIES</t>
  </si>
  <si>
    <t>DEFERRED TAXATION</t>
  </si>
  <si>
    <t>OTHER LONG TERM PAYABLES</t>
  </si>
  <si>
    <t>TOTAL LONG TERM AND DEFERRED LIABILITIES</t>
  </si>
  <si>
    <t>TOTAL CAPITAL EMPLOYED</t>
  </si>
  <si>
    <t>Net tangible assets per share (RM) based on 215,300,000</t>
  </si>
  <si>
    <t xml:space="preserve">  shares in Share Capital</t>
  </si>
  <si>
    <t>Net tangible assets per share (RM) after netting off</t>
  </si>
  <si>
    <t xml:space="preserve">  20,000 Treasury Shares</t>
  </si>
  <si>
    <t>AS AT 31ST JULY 2002</t>
  </si>
  <si>
    <t>31.07.2002</t>
  </si>
  <si>
    <t>RM million</t>
  </si>
  <si>
    <t>in Kuala Lumpur against Tenaga Nasional Berhad ("the Suit"). TI, NR and Maxi had claimed in the Suit,</t>
  </si>
  <si>
    <t xml:space="preserve">The Defendant had filed a defence and counterclaim to the Suit. The Defendant had counterclained against </t>
  </si>
  <si>
    <t xml:space="preserve">all the Plaintiffs an amount of RM117,790,000.00 together with interest and cost. The Defendant counterclaimed </t>
  </si>
  <si>
    <t xml:space="preserve">that the Plaintiffs had misrepresented to the Defendant the demand for energy resulting in the Defendant </t>
  </si>
  <si>
    <t>The Plaintiffs had filed an application to strike out the Defendant's counterclaim, among others, on the grounds</t>
  </si>
  <si>
    <t>that the counterclaim discloses no reasonable cause of action and it is scandalous, frivolous and vexatious ("the</t>
  </si>
  <si>
    <t xml:space="preserve">Application"). The Application which was fixed on 27 September 2001 and was later adjourned to 27 November 2001 </t>
  </si>
  <si>
    <t>and to 11 February 2002, 3 April 2002, 7 May 2002, 18 July 2002, 12 September 2002 and 13 September 2002. On the</t>
  </si>
  <si>
    <t xml:space="preserve">mention date fixed on 13 September 2002, the Court had adjourned the case for a further mention fixed on </t>
  </si>
  <si>
    <t>Plaintiffs have a good case against the Defendant and a good defence to the counterclaim.</t>
  </si>
  <si>
    <t>judgement and in the meantime, Maxisegar has obtained a stay of execution pending the appeal.</t>
  </si>
  <si>
    <t>The appeal to the Court of Appeal was part heard on 15 May 2002 and the hearing was adjourned</t>
  </si>
  <si>
    <t>to a date to be fixed.</t>
  </si>
  <si>
    <t>25 November 2002.</t>
  </si>
  <si>
    <t>ascertained damages paid and or payable to the purchasers for late delivery of the properties.</t>
  </si>
  <si>
    <t>suffering losses in over provision of facilities.</t>
  </si>
  <si>
    <t>RMB 141.7 million which is equivalent to RM65 million</t>
  </si>
  <si>
    <t xml:space="preserve">The Company had, on 10 October 2000, obtained its shareholders' approval to establish an </t>
  </si>
  <si>
    <t xml:space="preserve">8.2) </t>
  </si>
  <si>
    <t>Proposed Rationalisation of the Businesses of the Company and Europlus Berhad</t>
  </si>
  <si>
    <t xml:space="preserve">The Foreign Investment Committee has approved the Proposed Merger vide its letter </t>
  </si>
  <si>
    <t>i.</t>
  </si>
  <si>
    <t>31 December 2002, and</t>
  </si>
  <si>
    <t>ii.</t>
  </si>
  <si>
    <t>The Economic Planning Unit vide its letter dated 29 January 2002 has approved the Proposed Merger.</t>
  </si>
  <si>
    <t>The Ministry of International Trade and Industry has approved the Proposed Merger vide its letter</t>
  </si>
  <si>
    <t>At least 70% of the issued and paid up capital of Asian Resinated Felt Sdn Bhd be held by</t>
  </si>
  <si>
    <t xml:space="preserve">Malaysians and at least 30% of the issued and paid up capital of the company be held by </t>
  </si>
  <si>
    <t>Bumiputera investors: and</t>
  </si>
  <si>
    <t>Asian Resinated Felt Sdn Bhd and Kekwa Indah Sdn Bhd meet the equity conditions imposed by their</t>
  </si>
  <si>
    <t>respective Manufacturing Licenses by 1 March 2004.</t>
  </si>
  <si>
    <t>The Manufacturing Licence of Kekwa Indah Sdn Bhd requires that the entire issued and paid up</t>
  </si>
  <si>
    <t>share capital of the company be held by Malaysians with at least 30% held by Bumiputra investors.</t>
  </si>
  <si>
    <t>Utilisation of proceeds arising from the issuance of RM300 million Al-Bai Bithaman Ajil Islamic Debt Securities ("BaIDS")</t>
  </si>
  <si>
    <t xml:space="preserve">As approved </t>
  </si>
  <si>
    <t>by SC</t>
  </si>
  <si>
    <t>Utilisation</t>
  </si>
  <si>
    <t>RM ' million</t>
  </si>
  <si>
    <t>Redemption of loan</t>
  </si>
  <si>
    <t>Building cost and working capital</t>
  </si>
  <si>
    <t>Utilisation of proceeds arising from the issuance of RM600 million Al-Bai Bithaman Ajil Islamic Debt Securities ("BaIDS")</t>
  </si>
  <si>
    <t>Part of the proceeds arising from the issuance of RM600 million BaIDS were utilised as follows:</t>
  </si>
  <si>
    <t xml:space="preserve">Total </t>
  </si>
  <si>
    <t xml:space="preserve">Balance </t>
  </si>
  <si>
    <t>Unutilise</t>
  </si>
  <si>
    <t>Project Account</t>
  </si>
  <si>
    <t>Financing of construction cost</t>
  </si>
  <si>
    <t>Finance Charges</t>
  </si>
  <si>
    <t>Debt Service Reserve</t>
  </si>
  <si>
    <t>iii.</t>
  </si>
  <si>
    <t>Building Cost</t>
  </si>
  <si>
    <t>iv.</t>
  </si>
  <si>
    <t>Infrastructure Cost</t>
  </si>
  <si>
    <t>v.</t>
  </si>
  <si>
    <t>Administration &amp; Development Cost</t>
  </si>
  <si>
    <t>vi.</t>
  </si>
  <si>
    <t>Working Capital</t>
  </si>
  <si>
    <t>Discount portion of BaIDS</t>
  </si>
  <si>
    <t>Balance - unutilised</t>
  </si>
  <si>
    <t>be utilised in the manner as approved by SC.</t>
  </si>
  <si>
    <t>RM</t>
  </si>
  <si>
    <t>Share of profit/(loss) in Associated Company</t>
  </si>
  <si>
    <t xml:space="preserve">Issuance and repayment of debt and equity securities, share buy-backs, share cancellations, </t>
  </si>
  <si>
    <t>shares held as treasury shares and resale of treasury shares</t>
  </si>
  <si>
    <t>Bonds</t>
  </si>
  <si>
    <t>Islamic financing facilities</t>
  </si>
  <si>
    <t>The Company has provided corporate guarantee of RM1.06 billion to subsidiaries for credit facilities granted.</t>
  </si>
  <si>
    <t xml:space="preserve">By an agreement in writing dated 31 March 1997 made between Silver Concept Sdn. Bhd. </t>
  </si>
  <si>
    <t>("Silver Concept") and Maxisegar Sdn. Bhd. ("Maxisegar"), Silver Concept agreed to sell</t>
  </si>
  <si>
    <t>and Maxisegar agreed to purchase 1,142.48 acres of land in Mukim Batang Kali and in</t>
  </si>
  <si>
    <t>Mukim Rasa, all in the District of Ulu Selangor ("the said Agreement").</t>
  </si>
  <si>
    <t xml:space="preserve">Pursuant to the said agreement, Maxisegar has paid a total  sum of RM42,071,200 to </t>
  </si>
  <si>
    <t>Silver Concept being 10% deposit and the second installment.</t>
  </si>
  <si>
    <t xml:space="preserve">On 29 December 1997, Maxisegar issued a Writ in the Kuala Lumpur High Court against </t>
  </si>
  <si>
    <t>Silver Concept  claiming the refund of RM42,071,200 paid to Silver Concept on the ground</t>
  </si>
  <si>
    <t>that the said agreement has been frustrated. Silver Concept has filed its defence and counter-claim.</t>
  </si>
  <si>
    <t>Judgement was delivered in favour of Silver Concept. Maxisegar has appealed against the said</t>
  </si>
  <si>
    <t xml:space="preserve">The Directors based on the advice by the Company's legal counsel on the point of law are </t>
  </si>
  <si>
    <t>confident that the Company will succeed in its appeal.</t>
  </si>
  <si>
    <t xml:space="preserve">Property investment &amp; development </t>
  </si>
  <si>
    <t>Construction</t>
  </si>
  <si>
    <t xml:space="preserve">Explanation on material changes in profit before taxation for quarter reported compared with </t>
  </si>
  <si>
    <t>immediate preceding quarter.</t>
  </si>
  <si>
    <t>Increase /</t>
  </si>
  <si>
    <t>(Decrease)</t>
  </si>
  <si>
    <t>2003</t>
  </si>
  <si>
    <t xml:space="preserve">Profit before income tax, minority interest and extraordinary </t>
  </si>
  <si>
    <t xml:space="preserve"> items and share of profits / (losses) of Associated companies</t>
  </si>
  <si>
    <t xml:space="preserve">Material events subsequent to the period reported on, that have not been reflected in the </t>
  </si>
  <si>
    <t>financial statements.</t>
  </si>
  <si>
    <t>This explanation is only applicable to final quarter</t>
  </si>
  <si>
    <t>Notes as at 31 July 2002</t>
  </si>
  <si>
    <t>31.07.2001</t>
  </si>
  <si>
    <t>active participation in the recruitment and coordination process taken by the contractors in recruiting foreign workers.</t>
  </si>
  <si>
    <t>The Group has taken all necessary steps to minimize the impact during the Government's effort to legalise foreign workers, which includes</t>
  </si>
  <si>
    <t>to the previous financial year.</t>
  </si>
  <si>
    <t xml:space="preserve">Barring any unforeseen circumstances, the directors expect the the full year results for the current financial year to improve as compared </t>
  </si>
  <si>
    <t>The improvement were mainly due to its new development which was launched in the third quarter of the preceeding year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</si>
</sst>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/dd/yy"/>
    <numFmt numFmtId="167" formatCode="0.0000"/>
    <numFmt numFmtId="168" formatCode="0.000"/>
    <numFmt numFmtId="169" formatCode="_(* #,##0.0_);_(* \(#,##0.0\);_(* &quot;-&quot;?_);_(@_)"/>
    <numFmt numFmtId="170" formatCode="0.0000000"/>
    <numFmt numFmtId="171" formatCode="0.000000"/>
    <numFmt numFmtId="172" formatCode="0.00000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dd\-mmm\-yy"/>
    <numFmt numFmtId="177" formatCode="0.00000000"/>
    <numFmt numFmtId="178" formatCode="0.0%"/>
    <numFmt numFmtId="179" formatCode="_(* #,##0.0000_);_(* \(#,##0.0000\);_(* &quot;-&quot;????_);_(@_)"/>
    <numFmt numFmtId="180" formatCode="0.000%"/>
    <numFmt numFmtId="181" formatCode="dd\-mmm\-yy_)"/>
    <numFmt numFmtId="182" formatCode="hh:mm\ AM/PM_)"/>
    <numFmt numFmtId="183" formatCode="_ * #,##0_ ;_ * \-#,##0_ ;_ * &quot;-&quot;_ ;_ @_ "/>
    <numFmt numFmtId="184" formatCode="_ * #,##0.00_ ;_ * \-#,##0.00_ ;_ * &quot;-&quot;??_ ;_ @_ "/>
    <numFmt numFmtId="185" formatCode="_ &quot;\&quot;* #,##0.00_ ;_ &quot;\&quot;* \-#,##0.00_ ;_ &quot;\&quot;* &quot;-&quot;??_ ;_ @_ "/>
    <numFmt numFmtId="186" formatCode="mm/dd/yy_)"/>
    <numFmt numFmtId="187" formatCode="#,##0.000_);\(#,##0.000\)"/>
    <numFmt numFmtId="188" formatCode="0.000_)"/>
    <numFmt numFmtId="189" formatCode="#,##0.0000_);\(#,##0.0000\)"/>
    <numFmt numFmtId="190" formatCode="0.0000_)"/>
    <numFmt numFmtId="191" formatCode="0_)"/>
    <numFmt numFmtId="192" formatCode="#,##0.0_);\(#,##0.0\)"/>
    <numFmt numFmtId="193" formatCode="0.00_);\(0.00\)"/>
    <numFmt numFmtId="194" formatCode="0.0_);\(0.0\)"/>
    <numFmt numFmtId="195" formatCode="0_);\(0\)"/>
    <numFmt numFmtId="196" formatCode="0.00;[Red]0.00"/>
    <numFmt numFmtId="197" formatCode="0.0;[Red]0.0"/>
    <numFmt numFmtId="198" formatCode="0;[Red]0"/>
    <numFmt numFmtId="199" formatCode="dd/mm/yyyy"/>
    <numFmt numFmtId="200" formatCode="_(* #,##0.000_);_(* \(#,##0.000\);_(* &quot;-&quot;???_);_(@_)"/>
    <numFmt numFmtId="201" formatCode="_(* #,##0.00000_);_(* \(#,##0.00000\);_(* &quot;-&quot;??_);_(@_)"/>
    <numFmt numFmtId="202" formatCode="_-* #,##0_-;\-* #,##0_-;_-* &quot;-&quot;??_-;_-@_-"/>
    <numFmt numFmtId="203" formatCode="_(* #,##0.00_);_(* \(#,##0.00\);_(* &quot;-&quot;_);_(@_)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#,##0;[Red]#,##0"/>
    <numFmt numFmtId="213" formatCode="0_);[Red]\(0\)"/>
    <numFmt numFmtId="214" formatCode="_(* #,##0.000000_);_(* \(#,##0.000000\);_(* &quot;-&quot;??????_);_(@_)"/>
    <numFmt numFmtId="215" formatCode="_(* #,##0.00000_);_(* \(#,##0.00000\);_(* &quot;-&quot;?????_);_(@_)"/>
    <numFmt numFmtId="216" formatCode="#,##0.0000000000_);\(#,##0.0000000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0.00_);[Red]\(0.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Helv"/>
      <family val="0"/>
    </font>
    <font>
      <sz val="8"/>
      <name val="Arial"/>
      <family val="0"/>
    </font>
    <font>
      <b/>
      <sz val="12"/>
      <name val="Helv"/>
      <family val="0"/>
    </font>
    <font>
      <b/>
      <sz val="11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3" fillId="2" borderId="0" applyNumberFormat="0" applyBorder="0" applyAlignment="0" applyProtection="0"/>
    <xf numFmtId="0" fontId="14" fillId="0" borderId="0">
      <alignment horizontal="left"/>
      <protection/>
    </xf>
    <xf numFmtId="0" fontId="1" fillId="0" borderId="0" applyNumberFormat="0" applyFill="0" applyBorder="0" applyAlignment="0" applyProtection="0"/>
    <xf numFmtId="10" fontId="13" fillId="2" borderId="1" applyNumberFormat="0" applyBorder="0" applyAlignment="0" applyProtection="0"/>
    <xf numFmtId="0" fontId="15" fillId="0" borderId="2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5" fillId="0" borderId="0">
      <alignment/>
      <protection/>
    </xf>
  </cellStyleXfs>
  <cellXfs count="88">
    <xf numFmtId="0" fontId="0" fillId="0" borderId="0" xfId="0" applyAlignment="1">
      <alignment/>
    </xf>
    <xf numFmtId="0" fontId="7" fillId="0" borderId="0" xfId="0" applyFont="1" applyFill="1" applyAlignment="1">
      <alignment/>
    </xf>
    <xf numFmtId="165" fontId="7" fillId="0" borderId="0" xfId="16" applyNumberFormat="1" applyFont="1" applyFill="1" applyAlignment="1">
      <alignment/>
    </xf>
    <xf numFmtId="165" fontId="7" fillId="0" borderId="0" xfId="16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4" fillId="0" borderId="0" xfId="16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4" fillId="0" borderId="3" xfId="16" applyNumberFormat="1" applyFont="1" applyFill="1" applyBorder="1" applyAlignment="1">
      <alignment/>
    </xf>
    <xf numFmtId="165" fontId="4" fillId="0" borderId="0" xfId="16" applyNumberFormat="1" applyFont="1" applyFill="1" applyBorder="1" applyAlignment="1">
      <alignment/>
    </xf>
    <xf numFmtId="165" fontId="4" fillId="0" borderId="4" xfId="16" applyNumberFormat="1" applyFont="1" applyFill="1" applyBorder="1" applyAlignment="1">
      <alignment/>
    </xf>
    <xf numFmtId="165" fontId="4" fillId="0" borderId="5" xfId="16" applyNumberFormat="1" applyFont="1" applyFill="1" applyBorder="1" applyAlignment="1">
      <alignment/>
    </xf>
    <xf numFmtId="165" fontId="4" fillId="0" borderId="6" xfId="16" applyNumberFormat="1" applyFont="1" applyFill="1" applyBorder="1" applyAlignment="1">
      <alignment/>
    </xf>
    <xf numFmtId="165" fontId="4" fillId="0" borderId="1" xfId="16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65" fontId="7" fillId="0" borderId="7" xfId="16" applyNumberFormat="1" applyFont="1" applyFill="1" applyBorder="1" applyAlignment="1">
      <alignment/>
    </xf>
    <xf numFmtId="165" fontId="7" fillId="0" borderId="0" xfId="0" applyNumberFormat="1" applyFont="1" applyFill="1" applyAlignment="1">
      <alignment/>
    </xf>
    <xf numFmtId="165" fontId="4" fillId="0" borderId="8" xfId="16" applyNumberFormat="1" applyFont="1" applyFill="1" applyBorder="1" applyAlignment="1">
      <alignment/>
    </xf>
    <xf numFmtId="43" fontId="3" fillId="0" borderId="0" xfId="16" applyNumberFormat="1" applyFont="1" applyFill="1" applyBorder="1" applyAlignment="1">
      <alignment/>
    </xf>
    <xf numFmtId="175" fontId="4" fillId="0" borderId="9" xfId="16" applyNumberFormat="1" applyFont="1" applyFill="1" applyBorder="1" applyAlignment="1">
      <alignment/>
    </xf>
    <xf numFmtId="175" fontId="4" fillId="0" borderId="0" xfId="16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16" applyFont="1" applyFill="1" applyAlignment="1">
      <alignment/>
    </xf>
    <xf numFmtId="43" fontId="4" fillId="0" borderId="0" xfId="16" applyNumberFormat="1" applyFont="1" applyFill="1" applyAlignment="1">
      <alignment/>
    </xf>
    <xf numFmtId="0" fontId="6" fillId="0" borderId="0" xfId="0" applyFont="1" applyFill="1" applyAlignment="1">
      <alignment/>
    </xf>
    <xf numFmtId="43" fontId="3" fillId="0" borderId="0" xfId="16" applyNumberFormat="1" applyFont="1" applyFill="1" applyAlignment="1">
      <alignment horizontal="center"/>
    </xf>
    <xf numFmtId="15" fontId="3" fillId="0" borderId="3" xfId="16" applyNumberFormat="1" applyFont="1" applyFill="1" applyBorder="1" applyAlignment="1">
      <alignment horizontal="center"/>
    </xf>
    <xf numFmtId="43" fontId="3" fillId="0" borderId="3" xfId="16" applyNumberFormat="1" applyFont="1" applyFill="1" applyBorder="1" applyAlignment="1">
      <alignment horizontal="center"/>
    </xf>
    <xf numFmtId="15" fontId="3" fillId="0" borderId="3" xfId="0" applyNumberFormat="1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165" fontId="4" fillId="0" borderId="0" xfId="16" applyNumberFormat="1" applyFont="1" applyFill="1" applyAlignment="1">
      <alignment horizontal="center"/>
    </xf>
    <xf numFmtId="165" fontId="4" fillId="0" borderId="10" xfId="16" applyNumberFormat="1" applyFont="1" applyFill="1" applyBorder="1" applyAlignment="1">
      <alignment horizontal="center"/>
    </xf>
    <xf numFmtId="165" fontId="4" fillId="0" borderId="0" xfId="16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9" fontId="8" fillId="0" borderId="0" xfId="27" applyFont="1" applyFill="1" applyAlignment="1">
      <alignment horizontal="right"/>
    </xf>
    <xf numFmtId="9" fontId="4" fillId="0" borderId="0" xfId="27" applyFont="1" applyFill="1" applyAlignment="1">
      <alignment horizontal="right"/>
    </xf>
    <xf numFmtId="9" fontId="4" fillId="0" borderId="0" xfId="27" applyFont="1" applyFill="1" applyAlignment="1">
      <alignment horizontal="center"/>
    </xf>
    <xf numFmtId="43" fontId="4" fillId="0" borderId="0" xfId="16" applyNumberFormat="1" applyFont="1" applyFill="1" applyAlignment="1">
      <alignment horizontal="center"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43" fontId="4" fillId="0" borderId="3" xfId="16" applyNumberFormat="1" applyFont="1" applyFill="1" applyBorder="1" applyAlignment="1">
      <alignment/>
    </xf>
    <xf numFmtId="0" fontId="4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43" fontId="9" fillId="0" borderId="0" xfId="16" applyNumberFormat="1" applyFont="1" applyFill="1" applyAlignment="1">
      <alignment/>
    </xf>
    <xf numFmtId="38" fontId="9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43" fontId="5" fillId="0" borderId="0" xfId="16" applyNumberFormat="1" applyFont="1" applyFill="1" applyAlignment="1">
      <alignment horizontal="center"/>
    </xf>
    <xf numFmtId="4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5" xfId="0" applyFont="1" applyFill="1" applyBorder="1" applyAlignment="1" quotePrefix="1">
      <alignment horizontal="center"/>
    </xf>
    <xf numFmtId="0" fontId="6" fillId="0" borderId="13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 quotePrefix="1">
      <alignment horizontal="center"/>
    </xf>
    <xf numFmtId="0" fontId="6" fillId="0" borderId="14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9" fontId="4" fillId="0" borderId="6" xfId="27" applyFont="1" applyFill="1" applyBorder="1" applyAlignment="1">
      <alignment/>
    </xf>
    <xf numFmtId="0" fontId="4" fillId="0" borderId="14" xfId="0" applyFont="1" applyFill="1" applyBorder="1" applyAlignment="1">
      <alignment/>
    </xf>
    <xf numFmtId="9" fontId="4" fillId="0" borderId="8" xfId="27" applyFont="1" applyFill="1" applyBorder="1" applyAlignment="1">
      <alignment/>
    </xf>
    <xf numFmtId="178" fontId="4" fillId="0" borderId="6" xfId="27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43" fontId="4" fillId="0" borderId="0" xfId="16" applyNumberFormat="1" applyFont="1" applyFill="1" applyBorder="1" applyAlignment="1">
      <alignment horizontal="center"/>
    </xf>
    <xf numFmtId="43" fontId="4" fillId="0" borderId="0" xfId="16" applyNumberFormat="1" applyFont="1" applyFill="1" applyBorder="1" applyAlignment="1">
      <alignment/>
    </xf>
    <xf numFmtId="43" fontId="4" fillId="0" borderId="0" xfId="16" applyFont="1" applyFill="1" applyBorder="1" applyAlignment="1">
      <alignment/>
    </xf>
    <xf numFmtId="43" fontId="4" fillId="0" borderId="3" xfId="16" applyFont="1" applyFill="1" applyBorder="1" applyAlignment="1">
      <alignment/>
    </xf>
    <xf numFmtId="43" fontId="4" fillId="0" borderId="9" xfId="16" applyNumberFormat="1" applyFont="1" applyFill="1" applyBorder="1" applyAlignment="1">
      <alignment/>
    </xf>
    <xf numFmtId="43" fontId="4" fillId="0" borderId="3" xfId="0" applyNumberFormat="1" applyFont="1" applyFill="1" applyBorder="1" applyAlignment="1">
      <alignment/>
    </xf>
    <xf numFmtId="43" fontId="4" fillId="0" borderId="10" xfId="16" applyNumberFormat="1" applyFont="1" applyFill="1" applyBorder="1" applyAlignment="1">
      <alignment/>
    </xf>
    <xf numFmtId="43" fontId="4" fillId="0" borderId="10" xfId="16" applyFont="1" applyFill="1" applyBorder="1" applyAlignment="1">
      <alignment/>
    </xf>
    <xf numFmtId="165" fontId="4" fillId="0" borderId="0" xfId="16" applyNumberFormat="1" applyFont="1" applyFill="1" applyAlignment="1">
      <alignment/>
    </xf>
    <xf numFmtId="165" fontId="4" fillId="0" borderId="10" xfId="16" applyNumberFormat="1" applyFont="1" applyFill="1" applyBorder="1" applyAlignment="1">
      <alignment/>
    </xf>
    <xf numFmtId="165" fontId="4" fillId="0" borderId="10" xfId="16" applyNumberFormat="1" applyFont="1" applyFill="1" applyBorder="1" applyAlignment="1">
      <alignment/>
    </xf>
    <xf numFmtId="43" fontId="4" fillId="0" borderId="0" xfId="16" applyFont="1" applyFill="1" applyAlignment="1">
      <alignment horizontal="left"/>
    </xf>
    <xf numFmtId="43" fontId="4" fillId="0" borderId="10" xfId="0" applyNumberFormat="1" applyFont="1" applyFill="1" applyBorder="1" applyAlignment="1">
      <alignment/>
    </xf>
  </cellXfs>
  <cellStyles count="16">
    <cellStyle name="Normal" xfId="0"/>
    <cellStyle name="category" xfId="15"/>
    <cellStyle name="Comma" xfId="16"/>
    <cellStyle name="Comma [0]" xfId="17"/>
    <cellStyle name="Currency" xfId="18"/>
    <cellStyle name="Currency [0]" xfId="19"/>
    <cellStyle name="Followed Hyperlink" xfId="20"/>
    <cellStyle name="Grey" xfId="21"/>
    <cellStyle name="HEADER" xfId="22"/>
    <cellStyle name="Hyperlink" xfId="23"/>
    <cellStyle name="Input [yellow]" xfId="24"/>
    <cellStyle name="Model" xfId="25"/>
    <cellStyle name="Normal - Style1" xfId="26"/>
    <cellStyle name="Percent" xfId="27"/>
    <cellStyle name="Percent [2]" xfId="28"/>
    <cellStyle name="subhead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YE2003\Analysis\JAN%202002~D8%20AUDI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Group"/>
      <sheetName val="Segment"/>
      <sheetName val="Inter co"/>
      <sheetName val="GB"/>
      <sheetName val="Detail"/>
      <sheetName val="Sum"/>
      <sheetName val="Guideline"/>
      <sheetName val="REV COS"/>
      <sheetName val="MI"/>
      <sheetName val="Sheet1"/>
      <sheetName val="RevisedSegmental"/>
      <sheetName val="Seg-auditor"/>
      <sheetName val="Sum by segment"/>
      <sheetName val="Asso-Jan 2002"/>
      <sheetName val="Asso"/>
      <sheetName val="CrystalA"/>
      <sheetName val="board"/>
      <sheetName val="Workings"/>
      <sheetName val="China"/>
      <sheetName val="Index"/>
      <sheetName val="TCB"/>
      <sheetName val="Maxisegar"/>
      <sheetName val="Galian Juta"/>
      <sheetName val="Abra Devt"/>
      <sheetName val="Talam Larut"/>
      <sheetName val="M.P."/>
      <sheetName val="Masterwaves"/>
      <sheetName val="Lebbey"/>
      <sheetName val="Mudi Angkasa"/>
      <sheetName val="Maxi const"/>
      <sheetName val="Maxi Realty"/>
      <sheetName val="Suria"/>
      <sheetName val="Ideal"/>
      <sheetName val="Medic"/>
      <sheetName val="PI Mgt"/>
      <sheetName val="Noble"/>
      <sheetName val="Inti"/>
      <sheetName val="Maxdale"/>
      <sheetName val="TMC"/>
      <sheetName val="TI"/>
      <sheetName val="B Sentosa"/>
      <sheetName val="T.Leisure"/>
      <sheetName val="Ulu Yam"/>
      <sheetName val="Baiduri"/>
      <sheetName val="Zillion"/>
      <sheetName val="Cekap "/>
      <sheetName val="GL Devt"/>
      <sheetName val="Profil"/>
      <sheetName val="T Prop"/>
      <sheetName val="New Court"/>
      <sheetName val="Ambang"/>
      <sheetName val="Gemapantas"/>
      <sheetName val="Juara Tiasa"/>
      <sheetName val="Trading"/>
      <sheetName val="PBB"/>
      <sheetName val="LTIMS"/>
      <sheetName val="Noblepace"/>
      <sheetName val="KLPB"/>
      <sheetName val="PKembar"/>
      <sheetName val="TGagah"/>
      <sheetName val="T Manu"/>
      <sheetName val="Talam Refri"/>
      <sheetName val="T Patkol"/>
      <sheetName val="ice"/>
      <sheetName val="Perotech"/>
      <sheetName val="maximix"/>
      <sheetName val="Kekwa"/>
      <sheetName val="ARF"/>
      <sheetName val="Usaharapat"/>
      <sheetName val="Tractors"/>
      <sheetName val="Plant"/>
      <sheetName val="TCHK"/>
      <sheetName val="HPC-Asso"/>
      <sheetName val="TMSHK"/>
      <sheetName val="Edu Hold"/>
      <sheetName val="Lansuniaga"/>
      <sheetName val="Korwin"/>
      <sheetName val="TPlant Hold"/>
      <sheetName val="TMSSB"/>
      <sheetName val="Gallant"/>
      <sheetName val="GGRD"/>
      <sheetName val="Era Casa"/>
      <sheetName val="Malim"/>
      <sheetName val="Jilin Ruyi"/>
      <sheetName val="Layatama"/>
      <sheetName val="TResources"/>
      <sheetName val="Winax"/>
      <sheetName val="Regobase"/>
      <sheetName val="Parkgrove"/>
      <sheetName val="Noble Hse"/>
      <sheetName val="Leasing"/>
      <sheetName val="T Hotel"/>
      <sheetName val="Maxi Edu"/>
      <sheetName val="Aman"/>
      <sheetName val="Lanjut"/>
      <sheetName val="T Sec"/>
      <sheetName val="Gen.Food"/>
      <sheetName val="T Res SB"/>
      <sheetName val="Vision"/>
      <sheetName val="Erat"/>
      <sheetName val="Ratus"/>
      <sheetName val="Ex.Factor"/>
      <sheetName val="PerkasaJati"/>
      <sheetName val="S308"/>
      <sheetName val="T Pla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workbookViewId="0" topLeftCell="A1">
      <selection activeCell="C7" sqref="C7"/>
    </sheetView>
  </sheetViews>
  <sheetFormatPr defaultColWidth="9.140625" defaultRowHeight="12.75"/>
  <cols>
    <col min="1" max="1" width="3.8515625" style="5" customWidth="1"/>
    <col min="2" max="2" width="5.8515625" style="5" customWidth="1"/>
    <col min="3" max="3" width="9.140625" style="5" customWidth="1"/>
    <col min="4" max="4" width="10.57421875" style="5" customWidth="1"/>
    <col min="5" max="5" width="21.421875" style="5" customWidth="1"/>
    <col min="6" max="6" width="14.421875" style="5" customWidth="1"/>
    <col min="7" max="7" width="2.7109375" style="5" customWidth="1"/>
    <col min="8" max="8" width="14.8515625" style="5" customWidth="1"/>
    <col min="9" max="9" width="2.421875" style="5" customWidth="1"/>
    <col min="10" max="16384" width="9.140625" style="5" customWidth="1"/>
  </cols>
  <sheetData>
    <row r="1" spans="1:8" ht="12.75">
      <c r="A1" s="4" t="s">
        <v>1</v>
      </c>
      <c r="H1" s="4"/>
    </row>
    <row r="3" spans="1:9" ht="12.75">
      <c r="A3" s="4" t="s">
        <v>83</v>
      </c>
      <c r="B3" s="4"/>
      <c r="C3" s="4"/>
      <c r="D3" s="4"/>
      <c r="E3" s="4"/>
      <c r="F3" s="4"/>
      <c r="G3" s="4"/>
      <c r="H3" s="4"/>
      <c r="I3" s="4"/>
    </row>
    <row r="4" spans="1:9" ht="12.75">
      <c r="A4" s="4" t="s">
        <v>195</v>
      </c>
      <c r="B4" s="4"/>
      <c r="C4" s="4"/>
      <c r="D4" s="4"/>
      <c r="E4" s="4"/>
      <c r="H4" s="7" t="s">
        <v>148</v>
      </c>
      <c r="I4" s="4"/>
    </row>
    <row r="5" spans="1:9" ht="12.75">
      <c r="A5" s="4"/>
      <c r="B5" s="4"/>
      <c r="C5" s="4"/>
      <c r="D5" s="4"/>
      <c r="E5" s="4"/>
      <c r="F5" s="7" t="s">
        <v>149</v>
      </c>
      <c r="G5" s="7"/>
      <c r="H5" s="7" t="s">
        <v>150</v>
      </c>
      <c r="I5" s="4"/>
    </row>
    <row r="6" spans="1:9" ht="12.75">
      <c r="A6" s="4"/>
      <c r="B6" s="4"/>
      <c r="C6" s="4"/>
      <c r="D6" s="4"/>
      <c r="E6" s="4"/>
      <c r="F6" s="7" t="s">
        <v>151</v>
      </c>
      <c r="G6" s="7"/>
      <c r="H6" s="7" t="s">
        <v>152</v>
      </c>
      <c r="I6" s="4"/>
    </row>
    <row r="7" spans="1:9" ht="12.75">
      <c r="A7" s="4"/>
      <c r="B7" s="4"/>
      <c r="C7" s="4"/>
      <c r="D7" s="4"/>
      <c r="E7" s="4"/>
      <c r="F7" s="7" t="s">
        <v>153</v>
      </c>
      <c r="G7" s="7"/>
      <c r="H7" s="7" t="s">
        <v>154</v>
      </c>
      <c r="I7" s="4"/>
    </row>
    <row r="8" spans="1:9" ht="12.75">
      <c r="A8" s="7"/>
      <c r="B8" s="4"/>
      <c r="C8" s="4"/>
      <c r="D8" s="4"/>
      <c r="E8" s="4"/>
      <c r="F8" s="7"/>
      <c r="G8" s="7"/>
      <c r="H8" s="7" t="s">
        <v>155</v>
      </c>
      <c r="I8" s="4"/>
    </row>
    <row r="9" spans="1:9" ht="12.75">
      <c r="A9" s="7"/>
      <c r="B9" s="4"/>
      <c r="C9" s="4"/>
      <c r="D9" s="4"/>
      <c r="E9" s="4"/>
      <c r="F9" s="8" t="s">
        <v>196</v>
      </c>
      <c r="G9" s="9"/>
      <c r="H9" s="8" t="s">
        <v>156</v>
      </c>
      <c r="I9" s="4"/>
    </row>
    <row r="10" spans="1:9" ht="12.75">
      <c r="A10" s="7"/>
      <c r="B10" s="4"/>
      <c r="C10" s="4"/>
      <c r="D10" s="4"/>
      <c r="E10" s="4"/>
      <c r="F10" s="7" t="s">
        <v>8</v>
      </c>
      <c r="G10" s="7"/>
      <c r="H10" s="7" t="s">
        <v>8</v>
      </c>
      <c r="I10" s="4"/>
    </row>
    <row r="11" spans="1:2" ht="12.75">
      <c r="A11" s="6"/>
      <c r="B11" s="4"/>
    </row>
    <row r="12" ht="12.75">
      <c r="A12" s="6"/>
    </row>
    <row r="13" spans="1:9" ht="12.75">
      <c r="A13" s="6"/>
      <c r="B13" s="5" t="s">
        <v>157</v>
      </c>
      <c r="F13" s="11">
        <v>219454</v>
      </c>
      <c r="G13" s="11"/>
      <c r="H13" s="11">
        <v>223162</v>
      </c>
      <c r="I13" s="12"/>
    </row>
    <row r="14" spans="1:8" ht="12.75">
      <c r="A14" s="6"/>
      <c r="B14" s="5" t="s">
        <v>158</v>
      </c>
      <c r="F14" s="11">
        <v>514085</v>
      </c>
      <c r="G14" s="11"/>
      <c r="H14" s="11">
        <v>518925</v>
      </c>
    </row>
    <row r="15" spans="1:8" ht="12.75">
      <c r="A15" s="6"/>
      <c r="B15" s="5" t="s">
        <v>159</v>
      </c>
      <c r="F15" s="11">
        <v>245327</v>
      </c>
      <c r="G15" s="11"/>
      <c r="H15" s="11">
        <v>245062</v>
      </c>
    </row>
    <row r="16" spans="1:8" ht="12.75">
      <c r="A16" s="6"/>
      <c r="B16" s="5" t="s">
        <v>160</v>
      </c>
      <c r="F16" s="11">
        <v>332</v>
      </c>
      <c r="G16" s="11"/>
      <c r="H16" s="11">
        <v>332</v>
      </c>
    </row>
    <row r="17" spans="1:8" ht="12.75">
      <c r="A17" s="6"/>
      <c r="B17" s="5" t="s">
        <v>161</v>
      </c>
      <c r="F17" s="11">
        <v>63639</v>
      </c>
      <c r="G17" s="11"/>
      <c r="H17" s="11">
        <v>37159</v>
      </c>
    </row>
    <row r="18" spans="1:8" ht="12.75">
      <c r="A18" s="6"/>
      <c r="B18" s="5" t="s">
        <v>162</v>
      </c>
      <c r="F18" s="11">
        <v>6678</v>
      </c>
      <c r="G18" s="11"/>
      <c r="H18" s="11">
        <v>6981</v>
      </c>
    </row>
    <row r="19" spans="1:8" ht="12.75">
      <c r="A19" s="6"/>
      <c r="B19" s="5" t="s">
        <v>163</v>
      </c>
      <c r="F19" s="13">
        <v>326218</v>
      </c>
      <c r="G19" s="14"/>
      <c r="H19" s="13">
        <v>156630</v>
      </c>
    </row>
    <row r="20" spans="1:8" ht="12.75">
      <c r="A20" s="6"/>
      <c r="F20" s="15">
        <f>SUM(F13:F19)</f>
        <v>1375733</v>
      </c>
      <c r="G20" s="11"/>
      <c r="H20" s="15">
        <f>SUM(H13:H19)</f>
        <v>1188251</v>
      </c>
    </row>
    <row r="21" spans="1:8" ht="12.75">
      <c r="A21" s="6"/>
      <c r="F21" s="11"/>
      <c r="G21" s="11"/>
      <c r="H21" s="11"/>
    </row>
    <row r="22" spans="1:8" ht="12.75">
      <c r="A22" s="6"/>
      <c r="B22" s="5" t="s">
        <v>164</v>
      </c>
      <c r="F22" s="11"/>
      <c r="G22" s="11"/>
      <c r="H22" s="11"/>
    </row>
    <row r="23" spans="1:8" ht="12.75">
      <c r="A23" s="6"/>
      <c r="B23" s="4"/>
      <c r="C23" s="5" t="s">
        <v>21</v>
      </c>
      <c r="F23" s="16">
        <v>984203</v>
      </c>
      <c r="G23" s="11"/>
      <c r="H23" s="16">
        <v>941736</v>
      </c>
    </row>
    <row r="24" spans="1:8" ht="12.75">
      <c r="A24" s="6"/>
      <c r="B24" s="4"/>
      <c r="C24" s="5" t="s">
        <v>165</v>
      </c>
      <c r="F24" s="17">
        <v>323</v>
      </c>
      <c r="G24" s="11"/>
      <c r="H24" s="17">
        <v>323</v>
      </c>
    </row>
    <row r="25" spans="1:8" ht="12.75">
      <c r="A25" s="6"/>
      <c r="B25" s="4"/>
      <c r="C25" s="5" t="s">
        <v>166</v>
      </c>
      <c r="F25" s="17">
        <v>24263</v>
      </c>
      <c r="G25" s="11"/>
      <c r="H25" s="17">
        <v>32792</v>
      </c>
    </row>
    <row r="26" spans="1:8" ht="12.75">
      <c r="A26" s="6"/>
      <c r="B26" s="4"/>
      <c r="C26" s="5" t="s">
        <v>167</v>
      </c>
      <c r="F26" s="17">
        <v>9461</v>
      </c>
      <c r="G26" s="11"/>
      <c r="H26" s="17">
        <v>12254</v>
      </c>
    </row>
    <row r="27" spans="1:8" ht="12.75">
      <c r="A27" s="6"/>
      <c r="B27" s="4"/>
      <c r="C27" s="5" t="s">
        <v>168</v>
      </c>
      <c r="F27" s="17">
        <v>220964</v>
      </c>
      <c r="G27" s="11"/>
      <c r="H27" s="17">
        <v>258402</v>
      </c>
    </row>
    <row r="28" spans="1:8" ht="12.75">
      <c r="A28" s="6"/>
      <c r="B28" s="4"/>
      <c r="C28" s="5" t="s">
        <v>169</v>
      </c>
      <c r="F28" s="17">
        <v>94456</v>
      </c>
      <c r="G28" s="11"/>
      <c r="H28" s="17">
        <v>99897</v>
      </c>
    </row>
    <row r="29" spans="1:8" ht="12.75">
      <c r="A29" s="6"/>
      <c r="C29" s="5" t="s">
        <v>22</v>
      </c>
      <c r="F29" s="17">
        <v>359702</v>
      </c>
      <c r="G29" s="11"/>
      <c r="H29" s="17">
        <v>373092</v>
      </c>
    </row>
    <row r="30" spans="1:9" ht="12.75">
      <c r="A30" s="6"/>
      <c r="E30" s="12"/>
      <c r="F30" s="18">
        <f>SUM(F23:F29)</f>
        <v>1693372</v>
      </c>
      <c r="G30" s="14"/>
      <c r="H30" s="18">
        <f>SUM(H23:H29)</f>
        <v>1718496</v>
      </c>
      <c r="I30" s="12"/>
    </row>
    <row r="31" spans="1:8" ht="12.75">
      <c r="A31" s="6"/>
      <c r="F31" s="16"/>
      <c r="G31" s="11"/>
      <c r="H31" s="16"/>
    </row>
    <row r="32" spans="1:8" ht="12.75">
      <c r="A32" s="6"/>
      <c r="B32" s="5" t="s">
        <v>170</v>
      </c>
      <c r="F32" s="17"/>
      <c r="G32" s="11"/>
      <c r="H32" s="17"/>
    </row>
    <row r="33" spans="1:8" ht="12.75">
      <c r="A33" s="6"/>
      <c r="C33" s="5" t="s">
        <v>44</v>
      </c>
      <c r="F33" s="17">
        <v>238470</v>
      </c>
      <c r="G33" s="11"/>
      <c r="H33" s="17">
        <v>233152</v>
      </c>
    </row>
    <row r="34" spans="1:8" ht="12.75">
      <c r="A34" s="6"/>
      <c r="C34" s="5" t="s">
        <v>171</v>
      </c>
      <c r="F34" s="17">
        <v>1394</v>
      </c>
      <c r="G34" s="11"/>
      <c r="H34" s="17">
        <v>2301</v>
      </c>
    </row>
    <row r="35" spans="1:8" ht="12.75">
      <c r="A35" s="6"/>
      <c r="C35" s="5" t="s">
        <v>172</v>
      </c>
      <c r="F35" s="17">
        <v>254794</v>
      </c>
      <c r="G35" s="11"/>
      <c r="H35" s="17">
        <v>266289</v>
      </c>
    </row>
    <row r="36" spans="1:8" ht="12.75">
      <c r="A36" s="6"/>
      <c r="C36" s="5" t="s">
        <v>173</v>
      </c>
      <c r="F36" s="17">
        <v>293636</v>
      </c>
      <c r="G36" s="11"/>
      <c r="H36" s="17">
        <v>320336</v>
      </c>
    </row>
    <row r="37" spans="1:8" ht="12.75">
      <c r="A37" s="6"/>
      <c r="C37" s="5" t="s">
        <v>13</v>
      </c>
      <c r="F37" s="17">
        <v>78556</v>
      </c>
      <c r="G37" s="11"/>
      <c r="H37" s="17">
        <v>65609</v>
      </c>
    </row>
    <row r="38" spans="1:8" ht="12.75">
      <c r="A38" s="6"/>
      <c r="C38" s="5" t="s">
        <v>174</v>
      </c>
      <c r="F38" s="17">
        <v>4650</v>
      </c>
      <c r="G38" s="11"/>
      <c r="H38" s="17">
        <v>4650</v>
      </c>
    </row>
    <row r="39" spans="1:8" ht="12.75">
      <c r="A39" s="6"/>
      <c r="F39" s="18">
        <f>SUM(F33:F38)</f>
        <v>871500</v>
      </c>
      <c r="G39" s="14"/>
      <c r="H39" s="18">
        <f>SUM(H33:H38)</f>
        <v>892337</v>
      </c>
    </row>
    <row r="40" spans="1:8" ht="12.75">
      <c r="A40" s="6"/>
      <c r="F40" s="14"/>
      <c r="G40" s="14"/>
      <c r="H40" s="14"/>
    </row>
    <row r="41" spans="1:8" ht="12.75">
      <c r="A41" s="6"/>
      <c r="B41" s="5" t="s">
        <v>175</v>
      </c>
      <c r="C41" s="4"/>
      <c r="D41" s="4"/>
      <c r="F41" s="11">
        <f>F30-F39</f>
        <v>821872</v>
      </c>
      <c r="G41" s="14"/>
      <c r="H41" s="11">
        <f>H30-H39</f>
        <v>826159</v>
      </c>
    </row>
    <row r="42" spans="1:8" ht="12.75">
      <c r="A42" s="6"/>
      <c r="B42" s="4"/>
      <c r="C42" s="4"/>
      <c r="D42" s="4"/>
      <c r="F42" s="11"/>
      <c r="G42" s="14"/>
      <c r="H42" s="11"/>
    </row>
    <row r="43" spans="1:8" s="1" customFormat="1" ht="15.75" thickBot="1">
      <c r="A43" s="20"/>
      <c r="B43" s="1" t="s">
        <v>176</v>
      </c>
      <c r="F43" s="21">
        <f>+F20+F41</f>
        <v>2197605</v>
      </c>
      <c r="G43" s="3"/>
      <c r="H43" s="21">
        <f>+H20+H41</f>
        <v>2014410</v>
      </c>
    </row>
    <row r="44" spans="1:8" ht="12.75">
      <c r="A44" s="6"/>
      <c r="F44" s="11"/>
      <c r="G44" s="11"/>
      <c r="H44" s="11"/>
    </row>
    <row r="45" spans="1:8" ht="12.75">
      <c r="A45" s="6"/>
      <c r="F45" s="11"/>
      <c r="G45" s="11"/>
      <c r="H45" s="11"/>
    </row>
    <row r="46" spans="1:8" ht="12.75">
      <c r="A46" s="6"/>
      <c r="B46" s="5" t="s">
        <v>177</v>
      </c>
      <c r="F46" s="11"/>
      <c r="G46" s="11"/>
      <c r="H46" s="11"/>
    </row>
    <row r="47" spans="1:8" ht="12.75">
      <c r="A47" s="6"/>
      <c r="F47" s="11"/>
      <c r="G47" s="11"/>
      <c r="H47" s="11"/>
    </row>
    <row r="48" spans="1:8" ht="12.75">
      <c r="A48" s="6"/>
      <c r="B48" s="5" t="s">
        <v>178</v>
      </c>
      <c r="F48" s="11">
        <v>215300</v>
      </c>
      <c r="G48" s="11"/>
      <c r="H48" s="11">
        <v>215300</v>
      </c>
    </row>
    <row r="49" spans="1:8" ht="12.75">
      <c r="A49" s="6"/>
      <c r="B49" s="5" t="s">
        <v>179</v>
      </c>
      <c r="F49" s="11"/>
      <c r="G49" s="11"/>
      <c r="H49" s="11"/>
    </row>
    <row r="50" spans="1:8" ht="12.75">
      <c r="A50" s="6"/>
      <c r="C50" s="5" t="s">
        <v>26</v>
      </c>
      <c r="F50" s="11">
        <v>158400</v>
      </c>
      <c r="G50" s="11"/>
      <c r="H50" s="11">
        <v>158400</v>
      </c>
    </row>
    <row r="51" spans="1:8" ht="12.75">
      <c r="A51" s="6"/>
      <c r="C51" s="5" t="s">
        <v>27</v>
      </c>
      <c r="F51" s="11">
        <v>11781</v>
      </c>
      <c r="G51" s="11"/>
      <c r="H51" s="11">
        <v>11791</v>
      </c>
    </row>
    <row r="52" spans="1:8" ht="12.75">
      <c r="A52" s="6"/>
      <c r="C52" s="5" t="s">
        <v>28</v>
      </c>
      <c r="F52" s="11">
        <v>11901</v>
      </c>
      <c r="G52" s="11"/>
      <c r="H52" s="11">
        <v>11901</v>
      </c>
    </row>
    <row r="53" spans="1:8" ht="12.75">
      <c r="A53" s="6"/>
      <c r="C53" s="5" t="s">
        <v>29</v>
      </c>
      <c r="E53" s="12"/>
      <c r="F53" s="13">
        <v>163578</v>
      </c>
      <c r="G53" s="14"/>
      <c r="H53" s="13">
        <v>143381</v>
      </c>
    </row>
    <row r="54" spans="1:8" ht="12.75">
      <c r="A54" s="6"/>
      <c r="E54" s="12"/>
      <c r="F54" s="11">
        <f>SUM(F48:F53)</f>
        <v>560960</v>
      </c>
      <c r="G54" s="14"/>
      <c r="H54" s="11">
        <f>SUM(H48:H53)</f>
        <v>540773</v>
      </c>
    </row>
    <row r="55" spans="1:8" ht="12.75">
      <c r="A55" s="6"/>
      <c r="B55" s="5" t="s">
        <v>180</v>
      </c>
      <c r="C55" s="5" t="s">
        <v>181</v>
      </c>
      <c r="E55" s="12"/>
      <c r="F55" s="13">
        <v>-18</v>
      </c>
      <c r="G55" s="14"/>
      <c r="H55" s="13">
        <v>-9</v>
      </c>
    </row>
    <row r="56" spans="1:8" ht="12.75">
      <c r="A56" s="6"/>
      <c r="E56" s="12"/>
      <c r="F56" s="14"/>
      <c r="G56" s="14"/>
      <c r="H56" s="14"/>
    </row>
    <row r="57" spans="1:8" s="1" customFormat="1" ht="15">
      <c r="A57" s="20"/>
      <c r="B57" s="1" t="s">
        <v>182</v>
      </c>
      <c r="E57" s="22"/>
      <c r="F57" s="2">
        <f>SUM(F54:F55)</f>
        <v>560942</v>
      </c>
      <c r="G57" s="2"/>
      <c r="H57" s="2">
        <f>SUM(H54:H55)</f>
        <v>540764</v>
      </c>
    </row>
    <row r="58" spans="1:8" ht="12.75">
      <c r="A58" s="6"/>
      <c r="E58" s="12"/>
      <c r="F58" s="11"/>
      <c r="G58" s="11"/>
      <c r="H58" s="11"/>
    </row>
    <row r="59" spans="1:8" ht="12.75">
      <c r="A59" s="6"/>
      <c r="B59" s="5" t="s">
        <v>183</v>
      </c>
      <c r="F59" s="14">
        <v>22294</v>
      </c>
      <c r="G59" s="14"/>
      <c r="H59" s="14">
        <v>33331</v>
      </c>
    </row>
    <row r="60" spans="1:8" ht="12.75">
      <c r="A60" s="6"/>
      <c r="F60" s="14"/>
      <c r="G60" s="14"/>
      <c r="H60" s="14"/>
    </row>
    <row r="61" spans="1:8" ht="12.75">
      <c r="A61" s="6"/>
      <c r="B61" s="5" t="s">
        <v>184</v>
      </c>
      <c r="F61" s="16">
        <v>43169</v>
      </c>
      <c r="G61" s="11"/>
      <c r="H61" s="16">
        <v>47753</v>
      </c>
    </row>
    <row r="62" spans="1:8" ht="12.75">
      <c r="A62" s="6"/>
      <c r="B62" s="5" t="s">
        <v>185</v>
      </c>
      <c r="F62" s="17">
        <v>150000</v>
      </c>
      <c r="G62" s="11"/>
      <c r="H62" s="17">
        <v>150000</v>
      </c>
    </row>
    <row r="63" spans="1:8" ht="12.75">
      <c r="A63" s="6"/>
      <c r="B63" s="5" t="s">
        <v>186</v>
      </c>
      <c r="E63" s="12"/>
      <c r="F63" s="17">
        <v>900000</v>
      </c>
      <c r="G63" s="11"/>
      <c r="H63" s="17">
        <v>720000</v>
      </c>
    </row>
    <row r="64" spans="1:8" ht="12.75">
      <c r="A64" s="6"/>
      <c r="B64" s="5" t="s">
        <v>187</v>
      </c>
      <c r="F64" s="17">
        <v>3041</v>
      </c>
      <c r="G64" s="11"/>
      <c r="H64" s="17">
        <v>4403</v>
      </c>
    </row>
    <row r="65" spans="1:8" ht="12.75">
      <c r="A65" s="6"/>
      <c r="B65" s="5" t="s">
        <v>188</v>
      </c>
      <c r="F65" s="23">
        <v>518159</v>
      </c>
      <c r="G65" s="11"/>
      <c r="H65" s="23">
        <v>518159</v>
      </c>
    </row>
    <row r="66" spans="1:8" ht="12.75">
      <c r="A66" s="6"/>
      <c r="F66" s="14"/>
      <c r="G66" s="11"/>
      <c r="H66" s="11"/>
    </row>
    <row r="67" spans="1:8" ht="12.75">
      <c r="A67" s="6"/>
      <c r="B67" s="5" t="s">
        <v>189</v>
      </c>
      <c r="F67" s="14">
        <f>SUM(F61:F66)</f>
        <v>1614369</v>
      </c>
      <c r="G67" s="11"/>
      <c r="H67" s="14">
        <f>SUM(H61:H66)</f>
        <v>1440315</v>
      </c>
    </row>
    <row r="68" spans="1:8" ht="12.75">
      <c r="A68" s="6"/>
      <c r="F68" s="11"/>
      <c r="G68" s="11"/>
      <c r="H68" s="11"/>
    </row>
    <row r="69" spans="1:8" s="1" customFormat="1" ht="15.75" thickBot="1">
      <c r="A69" s="20"/>
      <c r="B69" s="1" t="s">
        <v>190</v>
      </c>
      <c r="F69" s="21">
        <f>SUM(F57:F65)</f>
        <v>2197605</v>
      </c>
      <c r="G69" s="3"/>
      <c r="H69" s="21">
        <f>+H57+H59+H67</f>
        <v>2014410</v>
      </c>
    </row>
    <row r="70" spans="1:8" ht="12.75">
      <c r="A70" s="6"/>
      <c r="F70" s="11">
        <f>+F43-F69</f>
        <v>0</v>
      </c>
      <c r="G70" s="14"/>
      <c r="H70" s="11">
        <f>+H43-H69</f>
        <v>0</v>
      </c>
    </row>
    <row r="71" spans="2:8" ht="12.75">
      <c r="B71" s="5" t="s">
        <v>191</v>
      </c>
      <c r="C71" s="4"/>
      <c r="D71" s="4"/>
      <c r="E71" s="4"/>
      <c r="F71" s="24"/>
      <c r="G71" s="24"/>
      <c r="H71" s="24"/>
    </row>
    <row r="72" spans="2:8" ht="13.5" thickBot="1">
      <c r="B72" s="5" t="s">
        <v>192</v>
      </c>
      <c r="F72" s="25">
        <f>(+F57-F18)/F48</f>
        <v>2.5743799349744543</v>
      </c>
      <c r="G72" s="26"/>
      <c r="H72" s="25">
        <f>(+H54-H18)/H48</f>
        <v>2.4792940083604273</v>
      </c>
    </row>
    <row r="73" ht="13.5" thickTop="1">
      <c r="G73" s="27"/>
    </row>
    <row r="74" spans="2:7" ht="12.75">
      <c r="B74" s="5" t="s">
        <v>193</v>
      </c>
      <c r="G74" s="27"/>
    </row>
    <row r="75" spans="2:8" ht="13.5" thickBot="1">
      <c r="B75" s="5" t="s">
        <v>194</v>
      </c>
      <c r="F75" s="25">
        <f>(+F57-F18)/(+F48-20)</f>
        <v>2.574619100706057</v>
      </c>
      <c r="G75" s="26"/>
      <c r="H75" s="25">
        <f>(+H57-H18)/(+H48-10)</f>
        <v>2.479367364949603</v>
      </c>
    </row>
    <row r="76" ht="13.5" thickTop="1"/>
    <row r="77" spans="6:7" ht="12.75">
      <c r="F77" s="28"/>
      <c r="G77" s="28"/>
    </row>
  </sheetData>
  <printOptions/>
  <pageMargins left="0.75" right="0.75" top="0.5" bottom="0.5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0"/>
  <sheetViews>
    <sheetView tabSelected="1" workbookViewId="0" topLeftCell="A294">
      <selection activeCell="E300" sqref="E300"/>
    </sheetView>
  </sheetViews>
  <sheetFormatPr defaultColWidth="9.140625" defaultRowHeight="12.75"/>
  <cols>
    <col min="1" max="1" width="4.57421875" style="5" customWidth="1"/>
    <col min="2" max="2" width="9.421875" style="5" customWidth="1"/>
    <col min="3" max="3" width="4.8515625" style="5" customWidth="1"/>
    <col min="4" max="4" width="20.28125" style="5" customWidth="1"/>
    <col min="5" max="5" width="17.7109375" style="5" customWidth="1"/>
    <col min="6" max="6" width="13.7109375" style="29" customWidth="1"/>
    <col min="7" max="8" width="13.28125" style="5" customWidth="1"/>
    <col min="9" max="9" width="14.00390625" style="5" customWidth="1"/>
    <col min="10" max="10" width="3.57421875" style="5" customWidth="1"/>
    <col min="11" max="11" width="10.57421875" style="5" customWidth="1"/>
    <col min="12" max="12" width="9.140625" style="5" customWidth="1"/>
    <col min="13" max="13" width="0.42578125" style="5" customWidth="1"/>
    <col min="14" max="14" width="9.140625" style="5" customWidth="1"/>
    <col min="15" max="15" width="5.7109375" style="5" customWidth="1"/>
    <col min="16" max="16384" width="9.140625" style="5" customWidth="1"/>
  </cols>
  <sheetData>
    <row r="1" spans="1:9" ht="12.75">
      <c r="A1" s="4" t="s">
        <v>1</v>
      </c>
      <c r="H1" s="4"/>
      <c r="I1" s="4"/>
    </row>
    <row r="3" ht="12.75">
      <c r="A3" s="30" t="s">
        <v>289</v>
      </c>
    </row>
    <row r="4" ht="12.75">
      <c r="A4" s="30"/>
    </row>
    <row r="6" spans="1:2" ht="12.75">
      <c r="A6" s="4" t="s">
        <v>15</v>
      </c>
      <c r="B6" s="30" t="s">
        <v>35</v>
      </c>
    </row>
    <row r="7" ht="12.75">
      <c r="A7" s="4"/>
    </row>
    <row r="8" ht="12.75">
      <c r="B8" s="5" t="s">
        <v>86</v>
      </c>
    </row>
    <row r="9" spans="1:2" ht="12.75">
      <c r="A9" s="4"/>
      <c r="B9" s="5" t="s">
        <v>87</v>
      </c>
    </row>
    <row r="10" spans="1:2" ht="12.75">
      <c r="A10" s="4"/>
      <c r="B10" s="5" t="s">
        <v>88</v>
      </c>
    </row>
    <row r="11" ht="12.75">
      <c r="A11" s="4"/>
    </row>
    <row r="12" ht="12.75">
      <c r="A12" s="4"/>
    </row>
    <row r="13" ht="12.75">
      <c r="A13" s="4"/>
    </row>
    <row r="14" spans="1:2" ht="12.75">
      <c r="A14" s="4" t="s">
        <v>16</v>
      </c>
      <c r="B14" s="30" t="s">
        <v>81</v>
      </c>
    </row>
    <row r="15" ht="12.75">
      <c r="A15" s="4"/>
    </row>
    <row r="16" spans="1:2" ht="12.75">
      <c r="A16" s="4"/>
      <c r="B16" s="5" t="s">
        <v>89</v>
      </c>
    </row>
    <row r="17" ht="12.75">
      <c r="A17" s="4"/>
    </row>
    <row r="18" ht="12.75">
      <c r="A18" s="4"/>
    </row>
    <row r="19" spans="1:2" ht="12.75">
      <c r="A19" s="4" t="s">
        <v>17</v>
      </c>
      <c r="B19" s="30" t="s">
        <v>14</v>
      </c>
    </row>
    <row r="20" ht="12.75">
      <c r="A20" s="4"/>
    </row>
    <row r="21" spans="1:2" ht="12.75">
      <c r="A21" s="4"/>
      <c r="B21" s="5" t="s">
        <v>90</v>
      </c>
    </row>
    <row r="22" ht="12.75">
      <c r="A22" s="4"/>
    </row>
    <row r="23" ht="12.75">
      <c r="A23" s="4"/>
    </row>
    <row r="24" spans="1:2" ht="12.75">
      <c r="A24" s="4" t="s">
        <v>18</v>
      </c>
      <c r="B24" s="30" t="s">
        <v>91</v>
      </c>
    </row>
    <row r="25" ht="12.75">
      <c r="A25" s="4"/>
    </row>
    <row r="26" spans="1:10" ht="12.75">
      <c r="A26" s="4"/>
      <c r="E26" s="7" t="s">
        <v>71</v>
      </c>
      <c r="F26" s="31" t="s">
        <v>3</v>
      </c>
      <c r="G26" s="7" t="s">
        <v>2</v>
      </c>
      <c r="H26" s="7" t="s">
        <v>3</v>
      </c>
      <c r="I26" s="7"/>
      <c r="J26" s="7"/>
    </row>
    <row r="27" spans="1:10" ht="12.75">
      <c r="A27" s="4"/>
      <c r="E27" s="7" t="s">
        <v>4</v>
      </c>
      <c r="F27" s="31" t="s">
        <v>5</v>
      </c>
      <c r="G27" s="7" t="s">
        <v>72</v>
      </c>
      <c r="H27" s="7" t="s">
        <v>5</v>
      </c>
      <c r="I27" s="7"/>
      <c r="J27" s="7"/>
    </row>
    <row r="28" spans="1:10" ht="12.75">
      <c r="A28" s="4"/>
      <c r="E28" s="7" t="s">
        <v>6</v>
      </c>
      <c r="F28" s="31" t="s">
        <v>6</v>
      </c>
      <c r="G28" s="7" t="s">
        <v>73</v>
      </c>
      <c r="H28" s="7" t="s">
        <v>7</v>
      </c>
      <c r="I28" s="7"/>
      <c r="J28" s="7"/>
    </row>
    <row r="29" spans="1:9" ht="12.75">
      <c r="A29" s="4"/>
      <c r="E29" s="32" t="s">
        <v>196</v>
      </c>
      <c r="F29" s="33" t="s">
        <v>290</v>
      </c>
      <c r="G29" s="34" t="str">
        <f>+E29</f>
        <v>31.07.2002</v>
      </c>
      <c r="H29" s="34" t="str">
        <f>+F29</f>
        <v>31.07.2001</v>
      </c>
      <c r="I29" s="35"/>
    </row>
    <row r="30" spans="1:9" ht="12.75">
      <c r="A30" s="4"/>
      <c r="E30" s="7" t="s">
        <v>8</v>
      </c>
      <c r="F30" s="31" t="s">
        <v>8</v>
      </c>
      <c r="G30" s="7" t="s">
        <v>8</v>
      </c>
      <c r="H30" s="7" t="s">
        <v>8</v>
      </c>
      <c r="I30" s="7"/>
    </row>
    <row r="31" spans="1:9" ht="12.75">
      <c r="A31" s="4"/>
      <c r="E31" s="7"/>
      <c r="F31" s="31"/>
      <c r="G31" s="7"/>
      <c r="H31" s="7"/>
      <c r="I31" s="7"/>
    </row>
    <row r="32" spans="1:9" ht="12.75">
      <c r="A32" s="4"/>
      <c r="B32" s="5" t="s">
        <v>77</v>
      </c>
      <c r="E32" s="36">
        <v>-7253</v>
      </c>
      <c r="F32" s="36">
        <v>-5093</v>
      </c>
      <c r="G32" s="36">
        <v>-12875</v>
      </c>
      <c r="H32" s="36">
        <v>-9588</v>
      </c>
      <c r="I32" s="36"/>
    </row>
    <row r="33" spans="1:9" ht="12.75">
      <c r="A33" s="4"/>
      <c r="B33" s="5" t="s">
        <v>33</v>
      </c>
      <c r="E33" s="36">
        <v>208</v>
      </c>
      <c r="F33" s="36">
        <v>153</v>
      </c>
      <c r="G33" s="36">
        <v>317</v>
      </c>
      <c r="H33" s="36">
        <v>259</v>
      </c>
      <c r="I33" s="36"/>
    </row>
    <row r="34" spans="1:9" ht="12.75">
      <c r="A34" s="4"/>
      <c r="B34" s="5" t="s">
        <v>144</v>
      </c>
      <c r="E34" s="36">
        <v>22</v>
      </c>
      <c r="F34" s="36">
        <v>0</v>
      </c>
      <c r="G34" s="36">
        <v>22</v>
      </c>
      <c r="H34" s="36">
        <v>0</v>
      </c>
      <c r="I34" s="36"/>
    </row>
    <row r="35" spans="1:9" ht="13.5" thickBot="1">
      <c r="A35" s="4"/>
      <c r="E35" s="37">
        <f>SUM(E32:E34)</f>
        <v>-7023</v>
      </c>
      <c r="F35" s="37">
        <f>SUM(F32:F34)</f>
        <v>-4940</v>
      </c>
      <c r="G35" s="37">
        <f>SUM(G32:G34)</f>
        <v>-12536</v>
      </c>
      <c r="H35" s="37">
        <f>SUM(H32:H34)</f>
        <v>-9329</v>
      </c>
      <c r="I35" s="38"/>
    </row>
    <row r="36" spans="1:9" ht="13.5" thickTop="1">
      <c r="A36" s="4"/>
      <c r="B36" s="39"/>
      <c r="E36" s="40"/>
      <c r="F36" s="40"/>
      <c r="G36" s="40"/>
      <c r="H36" s="40"/>
      <c r="I36" s="41"/>
    </row>
    <row r="37" spans="1:9" ht="12.75">
      <c r="A37" s="4"/>
      <c r="E37" s="36"/>
      <c r="G37" s="42"/>
      <c r="H37" s="36"/>
      <c r="I37" s="36"/>
    </row>
    <row r="38" spans="1:9" ht="12.75">
      <c r="A38" s="4"/>
      <c r="B38" s="5" t="s">
        <v>92</v>
      </c>
      <c r="E38" s="36"/>
      <c r="F38" s="43"/>
      <c r="G38" s="36"/>
      <c r="H38" s="36"/>
      <c r="I38" s="36"/>
    </row>
    <row r="39" spans="1:9" ht="12.75">
      <c r="A39" s="4"/>
      <c r="B39" s="5" t="s">
        <v>93</v>
      </c>
      <c r="E39" s="36"/>
      <c r="F39" s="43"/>
      <c r="G39" s="36"/>
      <c r="H39" s="36"/>
      <c r="I39" s="36"/>
    </row>
    <row r="40" spans="1:9" ht="12.75">
      <c r="A40" s="4"/>
      <c r="B40" s="5" t="s">
        <v>94</v>
      </c>
      <c r="E40" s="36"/>
      <c r="F40" s="43"/>
      <c r="G40" s="36"/>
      <c r="H40" s="36"/>
      <c r="I40" s="36"/>
    </row>
    <row r="41" spans="1:9" ht="12.75">
      <c r="A41" s="4"/>
      <c r="E41" s="36"/>
      <c r="F41" s="43"/>
      <c r="G41" s="36"/>
      <c r="H41" s="36"/>
      <c r="I41" s="36"/>
    </row>
    <row r="42" ht="12.75">
      <c r="A42" s="4"/>
    </row>
    <row r="43" spans="1:2" ht="12.75">
      <c r="A43" s="4" t="s">
        <v>19</v>
      </c>
      <c r="B43" s="30" t="s">
        <v>70</v>
      </c>
    </row>
    <row r="44" spans="1:2" ht="12.75">
      <c r="A44" s="4"/>
      <c r="B44" s="44"/>
    </row>
    <row r="45" spans="1:2" ht="12.75">
      <c r="A45" s="4"/>
      <c r="B45" s="5" t="s">
        <v>95</v>
      </c>
    </row>
    <row r="46" ht="12.75">
      <c r="A46" s="4"/>
    </row>
    <row r="47" ht="12.75">
      <c r="A47" s="4"/>
    </row>
    <row r="48" spans="1:2" ht="12.75">
      <c r="A48" s="4" t="s">
        <v>20</v>
      </c>
      <c r="B48" s="30" t="s">
        <v>36</v>
      </c>
    </row>
    <row r="49" ht="12.75">
      <c r="A49" s="4"/>
    </row>
    <row r="50" spans="1:2" ht="12.75">
      <c r="A50" s="4"/>
      <c r="B50" s="5" t="s">
        <v>96</v>
      </c>
    </row>
    <row r="51" ht="12.75">
      <c r="A51" s="4"/>
    </row>
    <row r="52" ht="12.75">
      <c r="A52" s="4"/>
    </row>
    <row r="53" spans="1:2" ht="12.75">
      <c r="A53" s="4" t="s">
        <v>23</v>
      </c>
      <c r="B53" s="30" t="s">
        <v>37</v>
      </c>
    </row>
    <row r="54" ht="12.75">
      <c r="A54" s="4"/>
    </row>
    <row r="55" spans="1:2" ht="12.75">
      <c r="A55" s="4"/>
      <c r="B55" s="5" t="s">
        <v>97</v>
      </c>
    </row>
    <row r="56" ht="12.75">
      <c r="A56" s="4"/>
    </row>
    <row r="57" spans="1:4" ht="12.75">
      <c r="A57" s="4"/>
      <c r="C57" s="5" t="s">
        <v>129</v>
      </c>
      <c r="D57" s="5" t="s">
        <v>98</v>
      </c>
    </row>
    <row r="58" spans="1:4" ht="12.75">
      <c r="A58" s="4"/>
      <c r="D58" s="5" t="s">
        <v>99</v>
      </c>
    </row>
    <row r="59" ht="12.75">
      <c r="A59" s="4"/>
    </row>
    <row r="60" spans="1:4" ht="12.75">
      <c r="A60" s="4"/>
      <c r="C60" s="5" t="s">
        <v>130</v>
      </c>
      <c r="D60" s="5" t="s">
        <v>100</v>
      </c>
    </row>
    <row r="61" spans="1:4" ht="12.75">
      <c r="A61" s="4"/>
      <c r="D61" s="5" t="s">
        <v>131</v>
      </c>
    </row>
    <row r="62" ht="12.75">
      <c r="A62" s="4"/>
    </row>
    <row r="63" spans="1:4" ht="12.75">
      <c r="A63" s="4"/>
      <c r="C63" s="5" t="s">
        <v>132</v>
      </c>
      <c r="D63" s="5" t="s">
        <v>101</v>
      </c>
    </row>
    <row r="64" spans="1:4" ht="12.75">
      <c r="A64" s="4"/>
      <c r="D64" s="5" t="s">
        <v>133</v>
      </c>
    </row>
    <row r="65" ht="12.75">
      <c r="A65" s="4"/>
    </row>
    <row r="66" spans="1:2" ht="12.75">
      <c r="A66" s="4"/>
      <c r="B66" s="5" t="s">
        <v>102</v>
      </c>
    </row>
    <row r="67" ht="12.75">
      <c r="A67" s="4"/>
    </row>
    <row r="68" ht="12.75">
      <c r="A68" s="4"/>
    </row>
    <row r="69" spans="1:2" ht="12.75">
      <c r="A69" s="4" t="s">
        <v>24</v>
      </c>
      <c r="B69" s="30" t="s">
        <v>38</v>
      </c>
    </row>
    <row r="70" ht="12.75">
      <c r="A70" s="4"/>
    </row>
    <row r="71" spans="1:9" ht="12.75">
      <c r="A71" s="5" t="s">
        <v>78</v>
      </c>
      <c r="B71" s="55" t="s">
        <v>75</v>
      </c>
      <c r="C71" s="27"/>
      <c r="D71" s="27"/>
      <c r="E71" s="27"/>
      <c r="F71" s="76"/>
      <c r="G71" s="27"/>
      <c r="H71" s="27"/>
      <c r="I71" s="27"/>
    </row>
    <row r="72" ht="12.75">
      <c r="A72" s="4"/>
    </row>
    <row r="73" spans="1:4" ht="12.75">
      <c r="A73" s="4"/>
      <c r="B73" s="5" t="s">
        <v>69</v>
      </c>
      <c r="D73" s="5" t="s">
        <v>215</v>
      </c>
    </row>
    <row r="74" spans="1:4" ht="12.75">
      <c r="A74" s="4"/>
      <c r="D74" s="5" t="s">
        <v>103</v>
      </c>
    </row>
    <row r="75" spans="1:4" ht="12.75">
      <c r="A75" s="4"/>
      <c r="D75" s="5" t="s">
        <v>104</v>
      </c>
    </row>
    <row r="76" spans="1:4" ht="12.75">
      <c r="A76" s="4"/>
      <c r="D76" s="5" t="s">
        <v>105</v>
      </c>
    </row>
    <row r="77" ht="12.75">
      <c r="A77" s="4"/>
    </row>
    <row r="78" spans="1:4" ht="12.75">
      <c r="A78" s="4"/>
      <c r="D78" s="5" t="s">
        <v>106</v>
      </c>
    </row>
    <row r="79" spans="1:4" ht="12.75">
      <c r="A79" s="4"/>
      <c r="D79" s="5" t="s">
        <v>107</v>
      </c>
    </row>
    <row r="80" ht="12.75">
      <c r="A80" s="4"/>
    </row>
    <row r="81" spans="1:5" ht="12.75">
      <c r="A81" s="4"/>
      <c r="E81" s="27"/>
    </row>
    <row r="82" spans="1:5" ht="12.75">
      <c r="A82" s="5" t="s">
        <v>216</v>
      </c>
      <c r="B82" s="45" t="s">
        <v>217</v>
      </c>
      <c r="E82" s="27"/>
    </row>
    <row r="83" spans="2:8" ht="12.75">
      <c r="B83" s="55" t="s">
        <v>108</v>
      </c>
      <c r="C83" s="27"/>
      <c r="D83" s="27"/>
      <c r="E83" s="27"/>
      <c r="F83" s="76"/>
      <c r="G83" s="27"/>
      <c r="H83" s="27"/>
    </row>
    <row r="84" spans="1:5" ht="12.75">
      <c r="A84" s="4"/>
      <c r="B84" s="48"/>
      <c r="E84" s="27"/>
    </row>
    <row r="85" spans="1:5" ht="12.75">
      <c r="A85" s="4"/>
      <c r="B85" s="27" t="s">
        <v>69</v>
      </c>
      <c r="C85" s="5" t="s">
        <v>9</v>
      </c>
      <c r="D85" s="5" t="s">
        <v>218</v>
      </c>
      <c r="E85" s="27"/>
    </row>
    <row r="86" spans="1:5" ht="12.75">
      <c r="A86" s="4"/>
      <c r="D86" s="5" t="s">
        <v>109</v>
      </c>
      <c r="E86" s="27"/>
    </row>
    <row r="87" spans="1:5" ht="12.75">
      <c r="A87" s="4"/>
      <c r="B87" s="48"/>
      <c r="E87" s="27"/>
    </row>
    <row r="88" spans="1:5" ht="12.75">
      <c r="A88" s="4"/>
      <c r="B88" s="48"/>
      <c r="C88" s="5" t="s">
        <v>219</v>
      </c>
      <c r="D88" s="5" t="s">
        <v>110</v>
      </c>
      <c r="E88" s="27"/>
    </row>
    <row r="89" spans="1:5" ht="12.75">
      <c r="A89" s="4"/>
      <c r="B89" s="48"/>
      <c r="D89" s="5" t="s">
        <v>220</v>
      </c>
      <c r="E89" s="27"/>
    </row>
    <row r="90" spans="1:5" ht="12.75">
      <c r="A90" s="4"/>
      <c r="B90" s="48"/>
      <c r="E90" s="27"/>
    </row>
    <row r="91" spans="1:5" ht="12.75">
      <c r="A91" s="4"/>
      <c r="B91" s="48"/>
      <c r="C91" s="5" t="s">
        <v>221</v>
      </c>
      <c r="D91" s="5" t="s">
        <v>111</v>
      </c>
      <c r="E91" s="27"/>
    </row>
    <row r="92" spans="1:5" ht="12.75">
      <c r="A92" s="4"/>
      <c r="B92" s="48"/>
      <c r="E92" s="27"/>
    </row>
    <row r="93" spans="1:5" ht="12.75">
      <c r="A93" s="4"/>
      <c r="B93" s="48"/>
      <c r="C93" s="5" t="s">
        <v>10</v>
      </c>
      <c r="D93" s="5" t="s">
        <v>222</v>
      </c>
      <c r="E93" s="27"/>
    </row>
    <row r="94" spans="1:5" ht="12.75">
      <c r="A94" s="4"/>
      <c r="B94" s="48"/>
      <c r="E94" s="27"/>
    </row>
    <row r="95" spans="1:5" ht="12.75">
      <c r="A95" s="4"/>
      <c r="B95" s="48"/>
      <c r="C95" s="5" t="s">
        <v>11</v>
      </c>
      <c r="D95" s="5" t="s">
        <v>223</v>
      </c>
      <c r="E95" s="27"/>
    </row>
    <row r="96" spans="1:5" ht="12.75">
      <c r="A96" s="4"/>
      <c r="B96" s="48"/>
      <c r="D96" s="5" t="s">
        <v>112</v>
      </c>
      <c r="E96" s="27"/>
    </row>
    <row r="97" spans="1:5" ht="12.75">
      <c r="A97" s="4"/>
      <c r="B97" s="48"/>
      <c r="E97" s="27"/>
    </row>
    <row r="98" spans="1:5" ht="12.75">
      <c r="A98" s="4"/>
      <c r="B98" s="48"/>
      <c r="C98" s="5" t="s">
        <v>219</v>
      </c>
      <c r="D98" s="5" t="s">
        <v>224</v>
      </c>
      <c r="E98" s="27"/>
    </row>
    <row r="99" spans="1:5" ht="12.75">
      <c r="A99" s="4"/>
      <c r="B99" s="48"/>
      <c r="D99" s="5" t="s">
        <v>225</v>
      </c>
      <c r="E99" s="27"/>
    </row>
    <row r="100" spans="1:5" ht="12.75">
      <c r="A100" s="4"/>
      <c r="B100" s="48"/>
      <c r="D100" s="5" t="s">
        <v>226</v>
      </c>
      <c r="E100" s="27"/>
    </row>
    <row r="101" spans="1:5" ht="12.75">
      <c r="A101" s="4"/>
      <c r="B101" s="48"/>
      <c r="E101" s="27"/>
    </row>
    <row r="102" spans="1:5" ht="12.75">
      <c r="A102" s="4"/>
      <c r="B102" s="48"/>
      <c r="C102" s="5" t="s">
        <v>221</v>
      </c>
      <c r="D102" s="5" t="s">
        <v>227</v>
      </c>
      <c r="E102" s="27"/>
    </row>
    <row r="103" spans="1:5" ht="12.75">
      <c r="A103" s="4"/>
      <c r="B103" s="48"/>
      <c r="D103" s="5" t="s">
        <v>228</v>
      </c>
      <c r="E103" s="27"/>
    </row>
    <row r="104" spans="1:5" ht="12.75">
      <c r="A104" s="4"/>
      <c r="B104" s="48"/>
      <c r="E104" s="27"/>
    </row>
    <row r="105" spans="1:5" ht="12.75">
      <c r="A105" s="4"/>
      <c r="B105" s="48"/>
      <c r="D105" s="5" t="s">
        <v>229</v>
      </c>
      <c r="E105" s="27"/>
    </row>
    <row r="106" spans="1:5" ht="12.75">
      <c r="A106" s="4"/>
      <c r="B106" s="48"/>
      <c r="D106" s="5" t="s">
        <v>230</v>
      </c>
      <c r="E106" s="27"/>
    </row>
    <row r="107" spans="1:5" ht="12.75">
      <c r="A107" s="4"/>
      <c r="B107" s="48"/>
      <c r="E107" s="27"/>
    </row>
    <row r="108" spans="1:5" ht="12.75">
      <c r="A108" s="4"/>
      <c r="B108" s="48"/>
      <c r="D108" s="5" t="s">
        <v>113</v>
      </c>
      <c r="E108" s="27"/>
    </row>
    <row r="109" spans="1:5" ht="12.75">
      <c r="A109" s="4"/>
      <c r="B109" s="48"/>
      <c r="E109" s="27"/>
    </row>
    <row r="110" spans="1:5" ht="12.75">
      <c r="A110" s="4"/>
      <c r="B110" s="48"/>
      <c r="C110" s="5" t="s">
        <v>12</v>
      </c>
      <c r="D110" s="5" t="s">
        <v>114</v>
      </c>
      <c r="E110" s="27"/>
    </row>
    <row r="111" spans="1:5" ht="12.75">
      <c r="A111" s="4"/>
      <c r="E111" s="27"/>
    </row>
    <row r="112" spans="1:7" ht="12.75">
      <c r="A112" s="4"/>
      <c r="B112" s="48"/>
      <c r="C112" s="49"/>
      <c r="D112" s="49"/>
      <c r="E112" s="49"/>
      <c r="F112" s="50"/>
      <c r="G112" s="51"/>
    </row>
    <row r="113" ht="12.75">
      <c r="E113" s="27"/>
    </row>
    <row r="114" spans="1:5" ht="12.75">
      <c r="A114" s="5" t="s">
        <v>79</v>
      </c>
      <c r="B114" s="45" t="s">
        <v>231</v>
      </c>
      <c r="E114" s="27"/>
    </row>
    <row r="115" spans="2:5" ht="12.75">
      <c r="B115" s="45"/>
      <c r="E115" s="27"/>
    </row>
    <row r="116" spans="2:6" ht="12.75">
      <c r="B116" s="27" t="s">
        <v>69</v>
      </c>
      <c r="E116" s="27"/>
      <c r="F116" s="43" t="s">
        <v>232</v>
      </c>
    </row>
    <row r="117" spans="2:7" ht="12.75">
      <c r="B117" s="27"/>
      <c r="E117" s="27"/>
      <c r="F117" s="43" t="s">
        <v>233</v>
      </c>
      <c r="G117" s="6" t="s">
        <v>234</v>
      </c>
    </row>
    <row r="118" spans="2:7" ht="12.75">
      <c r="B118" s="27"/>
      <c r="E118" s="27"/>
      <c r="F118" s="53" t="s">
        <v>235</v>
      </c>
      <c r="G118" s="53" t="s">
        <v>235</v>
      </c>
    </row>
    <row r="119" spans="2:6" ht="12.75">
      <c r="B119" s="27"/>
      <c r="E119" s="27"/>
      <c r="F119" s="43"/>
    </row>
    <row r="120" spans="2:7" ht="12.75">
      <c r="B120" s="27"/>
      <c r="D120" s="5" t="s">
        <v>236</v>
      </c>
      <c r="E120" s="27"/>
      <c r="F120" s="75">
        <v>87</v>
      </c>
      <c r="G120" s="28">
        <v>77.4</v>
      </c>
    </row>
    <row r="121" spans="2:7" ht="12.75">
      <c r="B121" s="27"/>
      <c r="E121" s="27"/>
      <c r="F121" s="75"/>
      <c r="G121" s="28"/>
    </row>
    <row r="122" spans="2:7" ht="12.75">
      <c r="B122" s="27"/>
      <c r="D122" s="5" t="s">
        <v>237</v>
      </c>
      <c r="E122" s="27"/>
      <c r="F122" s="76">
        <v>213</v>
      </c>
      <c r="G122" s="77">
        <f>222.04+0.56</f>
        <v>222.6</v>
      </c>
    </row>
    <row r="123" spans="2:7" ht="12.75">
      <c r="B123" s="27"/>
      <c r="E123" s="27"/>
      <c r="F123" s="47"/>
      <c r="G123" s="78"/>
    </row>
    <row r="124" spans="2:7" ht="13.5" thickBot="1">
      <c r="B124" s="27"/>
      <c r="E124" s="27"/>
      <c r="F124" s="79">
        <f>SUM(F120:F122)</f>
        <v>300</v>
      </c>
      <c r="G124" s="79">
        <f>SUM(G120:G122)</f>
        <v>300</v>
      </c>
    </row>
    <row r="125" spans="2:5" ht="13.5" thickTop="1">
      <c r="B125" s="27"/>
      <c r="E125" s="27"/>
    </row>
    <row r="126" ht="12.75">
      <c r="E126" s="27"/>
    </row>
    <row r="127" spans="1:5" ht="12.75">
      <c r="A127" s="5" t="s">
        <v>84</v>
      </c>
      <c r="B127" s="45" t="s">
        <v>238</v>
      </c>
      <c r="E127" s="27"/>
    </row>
    <row r="128" ht="12.75">
      <c r="E128" s="27"/>
    </row>
    <row r="129" spans="2:5" ht="12.75">
      <c r="B129" s="27" t="s">
        <v>69</v>
      </c>
      <c r="E129" s="27"/>
    </row>
    <row r="130" spans="2:5" ht="12.75">
      <c r="B130" s="5" t="s">
        <v>239</v>
      </c>
      <c r="E130" s="27"/>
    </row>
    <row r="131" ht="12.75">
      <c r="E131" s="27"/>
    </row>
    <row r="132" spans="4:8" ht="12.75">
      <c r="D132" s="27"/>
      <c r="F132" s="43" t="s">
        <v>232</v>
      </c>
      <c r="G132" s="6" t="s">
        <v>240</v>
      </c>
      <c r="H132" s="6" t="s">
        <v>241</v>
      </c>
    </row>
    <row r="133" spans="4:8" ht="12.75">
      <c r="D133" s="27"/>
      <c r="F133" s="43" t="s">
        <v>233</v>
      </c>
      <c r="G133" s="6" t="s">
        <v>234</v>
      </c>
      <c r="H133" s="6" t="s">
        <v>242</v>
      </c>
    </row>
    <row r="134" spans="4:8" ht="12.75">
      <c r="D134" s="27"/>
      <c r="F134" s="53" t="s">
        <v>235</v>
      </c>
      <c r="G134" s="10" t="s">
        <v>235</v>
      </c>
      <c r="H134" s="10" t="s">
        <v>235</v>
      </c>
    </row>
    <row r="135" ht="12.75">
      <c r="D135" s="27"/>
    </row>
    <row r="136" ht="12.75">
      <c r="D136" s="27"/>
    </row>
    <row r="137" spans="2:8" ht="12.75">
      <c r="B137" s="5" t="s">
        <v>9</v>
      </c>
      <c r="C137" s="5" t="s">
        <v>243</v>
      </c>
      <c r="D137" s="27"/>
      <c r="F137" s="76">
        <v>305</v>
      </c>
      <c r="G137" s="54">
        <v>305</v>
      </c>
      <c r="H137" s="54">
        <f>+F137-G137</f>
        <v>0</v>
      </c>
    </row>
    <row r="138" spans="2:7" ht="12.75">
      <c r="B138" s="5" t="s">
        <v>10</v>
      </c>
      <c r="C138" s="5" t="s">
        <v>244</v>
      </c>
      <c r="D138" s="27"/>
      <c r="G138" s="54"/>
    </row>
    <row r="139" spans="2:8" ht="12.75">
      <c r="B139" s="5" t="s">
        <v>219</v>
      </c>
      <c r="C139" s="5" t="s">
        <v>245</v>
      </c>
      <c r="D139" s="27"/>
      <c r="F139" s="29">
        <v>5.35</v>
      </c>
      <c r="G139" s="54">
        <v>5.35</v>
      </c>
      <c r="H139" s="54">
        <f aca="true" t="shared" si="0" ref="H139:H144">+F139-G139</f>
        <v>0</v>
      </c>
    </row>
    <row r="140" spans="2:8" ht="12.75">
      <c r="B140" s="5" t="s">
        <v>221</v>
      </c>
      <c r="C140" s="5" t="s">
        <v>246</v>
      </c>
      <c r="D140" s="27"/>
      <c r="F140" s="29">
        <v>26.26</v>
      </c>
      <c r="G140" s="54">
        <v>21</v>
      </c>
      <c r="H140" s="54">
        <f t="shared" si="0"/>
        <v>5.260000000000002</v>
      </c>
    </row>
    <row r="141" spans="2:8" ht="12.75">
      <c r="B141" s="5" t="s">
        <v>247</v>
      </c>
      <c r="C141" s="5" t="s">
        <v>248</v>
      </c>
      <c r="D141" s="27"/>
      <c r="F141" s="29">
        <v>118.863</v>
      </c>
      <c r="G141" s="54">
        <v>118.863</v>
      </c>
      <c r="H141" s="54">
        <f t="shared" si="0"/>
        <v>0</v>
      </c>
    </row>
    <row r="142" spans="2:8" ht="12.75">
      <c r="B142" s="5" t="s">
        <v>249</v>
      </c>
      <c r="C142" s="5" t="s">
        <v>250</v>
      </c>
      <c r="D142" s="27"/>
      <c r="F142" s="29">
        <v>54.942</v>
      </c>
      <c r="G142" s="54">
        <v>54.942</v>
      </c>
      <c r="H142" s="54">
        <f t="shared" si="0"/>
        <v>0</v>
      </c>
    </row>
    <row r="143" spans="2:8" ht="12.75">
      <c r="B143" s="5" t="s">
        <v>251</v>
      </c>
      <c r="C143" s="5" t="s">
        <v>252</v>
      </c>
      <c r="D143" s="27"/>
      <c r="F143" s="29">
        <v>35.181</v>
      </c>
      <c r="G143" s="54">
        <v>35.181</v>
      </c>
      <c r="H143" s="54">
        <f t="shared" si="0"/>
        <v>0</v>
      </c>
    </row>
    <row r="144" spans="2:8" ht="12.75">
      <c r="B144" s="5" t="s">
        <v>253</v>
      </c>
      <c r="C144" s="5" t="s">
        <v>254</v>
      </c>
      <c r="D144" s="27"/>
      <c r="F144" s="47">
        <v>22.522</v>
      </c>
      <c r="G144" s="80">
        <v>22.31</v>
      </c>
      <c r="H144" s="80">
        <f t="shared" si="0"/>
        <v>0.21199999999999974</v>
      </c>
    </row>
    <row r="145" spans="4:8" ht="12.75">
      <c r="D145" s="27"/>
      <c r="F145" s="76">
        <f>SUM(F137:F144)</f>
        <v>568.118</v>
      </c>
      <c r="G145" s="54">
        <f>SUM(G137:G144)</f>
        <v>562.646</v>
      </c>
      <c r="H145" s="54">
        <f>SUM(H137:H144)</f>
        <v>5.472000000000001</v>
      </c>
    </row>
    <row r="146" spans="2:8" ht="12.75">
      <c r="B146" s="5" t="s">
        <v>11</v>
      </c>
      <c r="C146" s="5" t="s">
        <v>255</v>
      </c>
      <c r="D146" s="27"/>
      <c r="F146" s="76">
        <f>+F148-F145</f>
        <v>31.881999999999948</v>
      </c>
      <c r="G146" s="54">
        <v>31.88</v>
      </c>
      <c r="H146" s="54">
        <f>+F146-G146</f>
        <v>0.0019999999999491536</v>
      </c>
    </row>
    <row r="147" spans="3:8" ht="12.75">
      <c r="C147" s="5" t="s">
        <v>256</v>
      </c>
      <c r="D147" s="27"/>
      <c r="F147" s="29">
        <v>0</v>
      </c>
      <c r="G147" s="54">
        <v>5.47</v>
      </c>
      <c r="H147" s="54">
        <v>0</v>
      </c>
    </row>
    <row r="148" spans="4:8" ht="13.5" thickBot="1">
      <c r="D148" s="27"/>
      <c r="F148" s="81">
        <v>600</v>
      </c>
      <c r="G148" s="82">
        <f>SUM(G145:G147)</f>
        <v>599.996</v>
      </c>
      <c r="H148" s="82">
        <f>SUM(H145:H147)</f>
        <v>5.4739999999999505</v>
      </c>
    </row>
    <row r="149" spans="4:9" ht="13.5" thickTop="1">
      <c r="D149" s="27"/>
      <c r="E149" s="29"/>
      <c r="F149" s="5"/>
      <c r="I149" s="54"/>
    </row>
    <row r="150" ht="12.75">
      <c r="E150" s="27"/>
    </row>
    <row r="151" spans="2:5" ht="12.75">
      <c r="B151" s="5" t="s">
        <v>115</v>
      </c>
      <c r="E151" s="27"/>
    </row>
    <row r="152" spans="2:5" ht="12.75">
      <c r="B152" s="5" t="s">
        <v>257</v>
      </c>
      <c r="E152" s="27"/>
    </row>
    <row r="153" ht="12.75">
      <c r="E153" s="27"/>
    </row>
    <row r="154" ht="12.75">
      <c r="E154" s="27"/>
    </row>
    <row r="155" ht="12.75">
      <c r="E155" s="27"/>
    </row>
    <row r="156" ht="12.75">
      <c r="E156" s="27"/>
    </row>
    <row r="157" spans="1:2" ht="12.75">
      <c r="A157" s="4" t="s">
        <v>25</v>
      </c>
      <c r="B157" s="30" t="s">
        <v>260</v>
      </c>
    </row>
    <row r="158" spans="1:2" ht="12.75">
      <c r="A158" s="4"/>
      <c r="B158" s="30" t="s">
        <v>261</v>
      </c>
    </row>
    <row r="159" spans="1:2" ht="12.75">
      <c r="A159" s="4"/>
      <c r="B159" s="30"/>
    </row>
    <row r="160" ht="12.75">
      <c r="B160" s="5" t="s">
        <v>116</v>
      </c>
    </row>
    <row r="162" ht="12.75">
      <c r="A162" s="4"/>
    </row>
    <row r="163" ht="12.75">
      <c r="A163" s="4"/>
    </row>
    <row r="164" spans="1:7" ht="12.75">
      <c r="A164" s="4" t="s">
        <v>30</v>
      </c>
      <c r="B164" s="30" t="s">
        <v>40</v>
      </c>
      <c r="E164" s="57" t="s">
        <v>41</v>
      </c>
      <c r="F164" s="33" t="s">
        <v>42</v>
      </c>
      <c r="G164" s="57" t="s">
        <v>43</v>
      </c>
    </row>
    <row r="165" spans="1:7" ht="12.75">
      <c r="A165" s="4"/>
      <c r="E165" s="7" t="s">
        <v>8</v>
      </c>
      <c r="F165" s="31" t="s">
        <v>8</v>
      </c>
      <c r="G165" s="7" t="s">
        <v>8</v>
      </c>
    </row>
    <row r="166" spans="1:8" ht="12.75">
      <c r="A166" s="58"/>
      <c r="C166" s="5" t="s">
        <v>44</v>
      </c>
      <c r="E166" s="83">
        <v>163397</v>
      </c>
      <c r="F166" s="83">
        <v>75073</v>
      </c>
      <c r="G166" s="83">
        <f>+E166+F166</f>
        <v>238470</v>
      </c>
      <c r="H166" s="12"/>
    </row>
    <row r="167" spans="1:8" ht="12.75">
      <c r="A167" s="4"/>
      <c r="C167" s="5" t="s">
        <v>45</v>
      </c>
      <c r="E167" s="83">
        <f>28477+5370+1609</f>
        <v>35456</v>
      </c>
      <c r="F167" s="83">
        <v>7712</v>
      </c>
      <c r="G167" s="83">
        <f>+E167+F167</f>
        <v>43168</v>
      </c>
      <c r="H167" s="12"/>
    </row>
    <row r="168" spans="1:8" ht="12.75">
      <c r="A168" s="4"/>
      <c r="C168" s="5" t="s">
        <v>262</v>
      </c>
      <c r="E168" s="83">
        <v>150000</v>
      </c>
      <c r="F168" s="83">
        <v>0</v>
      </c>
      <c r="G168" s="83">
        <f>+E168+F168</f>
        <v>150000</v>
      </c>
      <c r="H168" s="12"/>
    </row>
    <row r="169" spans="1:7" ht="12.75">
      <c r="A169" s="4"/>
      <c r="C169" s="5" t="s">
        <v>263</v>
      </c>
      <c r="E169" s="83">
        <f>900000</f>
        <v>900000</v>
      </c>
      <c r="F169" s="83">
        <v>0</v>
      </c>
      <c r="G169" s="83">
        <f>+E169+F169</f>
        <v>900000</v>
      </c>
    </row>
    <row r="170" spans="1:7" ht="13.5" thickBot="1">
      <c r="A170" s="4"/>
      <c r="E170" s="84">
        <f>SUM(E166:E169)</f>
        <v>1248853</v>
      </c>
      <c r="F170" s="84">
        <f>SUM(F166:F169)</f>
        <v>82785</v>
      </c>
      <c r="G170" s="84">
        <f>SUM(G166:G169)</f>
        <v>1331638</v>
      </c>
    </row>
    <row r="171" spans="1:7" ht="13.5" thickTop="1">
      <c r="A171" s="4"/>
      <c r="G171" s="11"/>
    </row>
    <row r="172" spans="1:7" ht="12.75">
      <c r="A172" s="4"/>
      <c r="C172" s="45" t="s">
        <v>46</v>
      </c>
      <c r="F172" s="10" t="s">
        <v>197</v>
      </c>
      <c r="G172" s="12"/>
    </row>
    <row r="173" spans="1:7" ht="12.75">
      <c r="A173" s="4"/>
      <c r="C173" s="5" t="s">
        <v>258</v>
      </c>
      <c r="F173" s="86">
        <v>1266.64</v>
      </c>
      <c r="G173" s="36"/>
    </row>
    <row r="174" spans="1:7" ht="12.75">
      <c r="A174" s="4"/>
      <c r="C174" s="5" t="s">
        <v>214</v>
      </c>
      <c r="F174" s="86">
        <v>65</v>
      </c>
      <c r="G174" s="36"/>
    </row>
    <row r="175" spans="1:6" ht="13.5" thickBot="1">
      <c r="A175" s="4"/>
      <c r="F175" s="87">
        <f>+F173+F174</f>
        <v>1331.64</v>
      </c>
    </row>
    <row r="176" spans="1:7" ht="13.5" thickTop="1">
      <c r="A176" s="4"/>
      <c r="E176" s="36"/>
      <c r="F176" s="43"/>
      <c r="G176" s="36"/>
    </row>
    <row r="177" ht="12.75">
      <c r="A177" s="4"/>
    </row>
    <row r="178" spans="1:2" ht="12.75">
      <c r="A178" s="4" t="s">
        <v>31</v>
      </c>
      <c r="B178" s="30" t="s">
        <v>47</v>
      </c>
    </row>
    <row r="179" ht="12.75">
      <c r="A179" s="4"/>
    </row>
    <row r="180" spans="1:2" ht="12.75">
      <c r="A180" s="4"/>
      <c r="B180" s="5" t="s">
        <v>264</v>
      </c>
    </row>
    <row r="181" ht="12.75">
      <c r="A181" s="4"/>
    </row>
    <row r="182" ht="12.75">
      <c r="A182" s="4"/>
    </row>
    <row r="183" spans="1:2" ht="12.75">
      <c r="A183" s="4" t="s">
        <v>32</v>
      </c>
      <c r="B183" s="30" t="s">
        <v>49</v>
      </c>
    </row>
    <row r="184" ht="12.75">
      <c r="A184" s="4"/>
    </row>
    <row r="185" spans="1:2" ht="12.75">
      <c r="A185" s="4"/>
      <c r="B185" s="5" t="s">
        <v>117</v>
      </c>
    </row>
    <row r="186" ht="12.75">
      <c r="A186" s="4"/>
    </row>
    <row r="187" spans="1:3" ht="12.75">
      <c r="A187" s="4"/>
      <c r="C187" s="52"/>
    </row>
    <row r="188" spans="1:2" ht="12.75">
      <c r="A188" s="4" t="s">
        <v>34</v>
      </c>
      <c r="B188" s="30" t="s">
        <v>118</v>
      </c>
    </row>
    <row r="189" ht="12.75">
      <c r="A189" s="4"/>
    </row>
    <row r="190" ht="12.75">
      <c r="A190" s="4"/>
    </row>
    <row r="191" spans="1:4" ht="12.75">
      <c r="A191" s="4"/>
      <c r="B191" s="59">
        <v>13.1</v>
      </c>
      <c r="D191" s="5" t="s">
        <v>265</v>
      </c>
    </row>
    <row r="192" spans="1:4" ht="12.75">
      <c r="A192" s="4"/>
      <c r="D192" s="5" t="s">
        <v>266</v>
      </c>
    </row>
    <row r="193" spans="1:4" ht="12.75">
      <c r="A193" s="4"/>
      <c r="D193" s="5" t="s">
        <v>267</v>
      </c>
    </row>
    <row r="194" spans="1:4" ht="12.75">
      <c r="A194" s="4"/>
      <c r="D194" s="5" t="s">
        <v>268</v>
      </c>
    </row>
    <row r="195" ht="12.75">
      <c r="A195" s="4"/>
    </row>
    <row r="196" spans="1:4" ht="12.75">
      <c r="A196" s="4"/>
      <c r="D196" s="5" t="s">
        <v>269</v>
      </c>
    </row>
    <row r="197" spans="1:4" ht="12.75">
      <c r="A197" s="4"/>
      <c r="D197" s="5" t="s">
        <v>270</v>
      </c>
    </row>
    <row r="198" ht="12.75">
      <c r="A198" s="4"/>
    </row>
    <row r="199" spans="1:4" ht="12.75">
      <c r="A199" s="4"/>
      <c r="D199" s="5" t="s">
        <v>271</v>
      </c>
    </row>
    <row r="200" spans="1:4" ht="12.75">
      <c r="A200" s="4"/>
      <c r="D200" s="5" t="s">
        <v>272</v>
      </c>
    </row>
    <row r="201" spans="1:4" ht="12.75">
      <c r="A201" s="4"/>
      <c r="D201" s="5" t="s">
        <v>273</v>
      </c>
    </row>
    <row r="202" ht="12.75">
      <c r="A202" s="4"/>
    </row>
    <row r="203" spans="1:4" ht="12.75">
      <c r="A203" s="4"/>
      <c r="B203" s="48"/>
      <c r="D203" s="5" t="s">
        <v>274</v>
      </c>
    </row>
    <row r="204" spans="1:4" ht="12.75">
      <c r="A204" s="4"/>
      <c r="D204" s="5" t="s">
        <v>208</v>
      </c>
    </row>
    <row r="205" spans="1:4" ht="12.75">
      <c r="A205" s="4"/>
      <c r="D205" s="5" t="s">
        <v>209</v>
      </c>
    </row>
    <row r="206" spans="1:4" ht="12.75">
      <c r="A206" s="4"/>
      <c r="D206" s="5" t="s">
        <v>210</v>
      </c>
    </row>
    <row r="207" ht="12.75">
      <c r="A207" s="4"/>
    </row>
    <row r="208" spans="1:4" ht="12.75">
      <c r="A208" s="4"/>
      <c r="D208" s="5" t="s">
        <v>275</v>
      </c>
    </row>
    <row r="209" spans="1:4" ht="12.75">
      <c r="A209" s="4"/>
      <c r="D209" s="5" t="s">
        <v>276</v>
      </c>
    </row>
    <row r="210" ht="12.75">
      <c r="A210" s="4"/>
    </row>
    <row r="211" ht="12.75">
      <c r="A211" s="4"/>
    </row>
    <row r="212" spans="1:4" ht="12.75">
      <c r="A212" s="4"/>
      <c r="B212" s="59">
        <v>13.2</v>
      </c>
      <c r="D212" s="5" t="s">
        <v>119</v>
      </c>
    </row>
    <row r="213" spans="1:4" ht="12.75">
      <c r="A213" s="4"/>
      <c r="B213" s="59"/>
      <c r="D213" s="5" t="s">
        <v>120</v>
      </c>
    </row>
    <row r="214" spans="1:4" ht="12.75">
      <c r="A214" s="4"/>
      <c r="B214" s="59"/>
      <c r="D214" s="5" t="s">
        <v>198</v>
      </c>
    </row>
    <row r="215" spans="1:4" ht="12.75">
      <c r="A215" s="4"/>
      <c r="B215" s="59"/>
      <c r="D215" s="5" t="s">
        <v>121</v>
      </c>
    </row>
    <row r="216" spans="1:4" ht="12.75">
      <c r="A216" s="4"/>
      <c r="B216" s="59"/>
      <c r="D216" s="5" t="s">
        <v>122</v>
      </c>
    </row>
    <row r="217" spans="1:4" ht="12.75">
      <c r="A217" s="4"/>
      <c r="B217" s="59"/>
      <c r="D217" s="5" t="s">
        <v>212</v>
      </c>
    </row>
    <row r="218" spans="1:2" ht="12.75">
      <c r="A218" s="4"/>
      <c r="B218" s="59"/>
    </row>
    <row r="219" spans="1:4" ht="12.75">
      <c r="A219" s="4"/>
      <c r="B219" s="59"/>
      <c r="D219" s="5" t="s">
        <v>199</v>
      </c>
    </row>
    <row r="220" spans="1:4" ht="12.75">
      <c r="A220" s="4"/>
      <c r="B220" s="59"/>
      <c r="D220" s="5" t="s">
        <v>200</v>
      </c>
    </row>
    <row r="221" spans="1:4" ht="12.75">
      <c r="A221" s="4"/>
      <c r="B221" s="59"/>
      <c r="D221" s="5" t="s">
        <v>201</v>
      </c>
    </row>
    <row r="222" spans="1:4" ht="12.75">
      <c r="A222" s="4"/>
      <c r="B222" s="59"/>
      <c r="D222" s="5" t="s">
        <v>213</v>
      </c>
    </row>
    <row r="223" spans="1:2" ht="12.75">
      <c r="A223" s="4"/>
      <c r="B223" s="59"/>
    </row>
    <row r="224" spans="1:4" ht="12.75">
      <c r="A224" s="4"/>
      <c r="B224" s="59"/>
      <c r="D224" s="5" t="s">
        <v>202</v>
      </c>
    </row>
    <row r="225" spans="1:4" ht="12.75">
      <c r="A225" s="4"/>
      <c r="B225" s="59"/>
      <c r="D225" s="5" t="s">
        <v>203</v>
      </c>
    </row>
    <row r="226" spans="1:4" ht="12.75">
      <c r="A226" s="4"/>
      <c r="B226" s="59"/>
      <c r="D226" s="5" t="s">
        <v>204</v>
      </c>
    </row>
    <row r="227" spans="1:4" ht="12.75">
      <c r="A227" s="4"/>
      <c r="B227" s="59"/>
      <c r="D227" s="5" t="s">
        <v>205</v>
      </c>
    </row>
    <row r="228" spans="1:4" ht="12.75">
      <c r="A228" s="4"/>
      <c r="B228" s="59"/>
      <c r="D228" s="5" t="s">
        <v>206</v>
      </c>
    </row>
    <row r="229" spans="1:4" ht="12.75">
      <c r="A229" s="4"/>
      <c r="B229" s="59"/>
      <c r="D229" s="5" t="s">
        <v>211</v>
      </c>
    </row>
    <row r="230" spans="1:2" ht="12.75">
      <c r="A230" s="4"/>
      <c r="B230" s="59"/>
    </row>
    <row r="231" spans="1:4" ht="12.75">
      <c r="A231" s="4"/>
      <c r="B231" s="59"/>
      <c r="D231" s="5" t="s">
        <v>123</v>
      </c>
    </row>
    <row r="232" spans="1:4" ht="12.75">
      <c r="A232" s="4"/>
      <c r="B232" s="59"/>
      <c r="D232" s="5" t="s">
        <v>207</v>
      </c>
    </row>
    <row r="233" spans="1:2" ht="12.75">
      <c r="A233" s="4"/>
      <c r="B233" s="59"/>
    </row>
    <row r="234" spans="1:2" ht="13.5">
      <c r="A234" s="4"/>
      <c r="B234" s="60"/>
    </row>
    <row r="235" spans="1:2" ht="12.75">
      <c r="A235" s="4" t="s">
        <v>48</v>
      </c>
      <c r="B235" s="30" t="s">
        <v>52</v>
      </c>
    </row>
    <row r="236" spans="1:7" ht="12.75">
      <c r="A236" s="4"/>
      <c r="B236" s="30"/>
      <c r="G236" s="7"/>
    </row>
    <row r="237" spans="1:7" ht="12.75">
      <c r="A237" s="4"/>
      <c r="E237" s="7"/>
      <c r="F237" s="31" t="s">
        <v>53</v>
      </c>
      <c r="G237" s="7" t="s">
        <v>43</v>
      </c>
    </row>
    <row r="238" spans="1:7" ht="12.75">
      <c r="A238" s="4"/>
      <c r="E238" s="7"/>
      <c r="F238" s="31" t="s">
        <v>54</v>
      </c>
      <c r="G238" s="7" t="s">
        <v>55</v>
      </c>
    </row>
    <row r="239" spans="1:7" ht="12.75">
      <c r="A239" s="4"/>
      <c r="B239" s="30" t="s">
        <v>56</v>
      </c>
      <c r="E239" s="57" t="s">
        <v>76</v>
      </c>
      <c r="F239" s="33" t="s">
        <v>13</v>
      </c>
      <c r="G239" s="57" t="s">
        <v>57</v>
      </c>
    </row>
    <row r="240" spans="1:7" ht="12.75">
      <c r="A240" s="4"/>
      <c r="E240" s="7" t="s">
        <v>8</v>
      </c>
      <c r="F240" s="31" t="s">
        <v>8</v>
      </c>
      <c r="G240" s="7" t="s">
        <v>8</v>
      </c>
    </row>
    <row r="241" spans="1:7" ht="12.75">
      <c r="A241" s="4"/>
      <c r="B241" s="5" t="s">
        <v>277</v>
      </c>
      <c r="E241" s="11">
        <f>408885.098+9217.008+150</f>
        <v>418252.10599999997</v>
      </c>
      <c r="F241" s="11">
        <f>3816.121+33455.2-1062.973+1302.326+270</f>
        <v>37780.674</v>
      </c>
      <c r="G241" s="11">
        <f>618337.068+2268540.766-5964.885-40136.926-3390</f>
        <v>2837386.023</v>
      </c>
    </row>
    <row r="242" spans="1:7" ht="12.75">
      <c r="A242" s="4"/>
      <c r="B242" s="5" t="s">
        <v>278</v>
      </c>
      <c r="E242" s="11">
        <v>29193.434</v>
      </c>
      <c r="F242" s="11">
        <v>503.144</v>
      </c>
      <c r="G242" s="11">
        <f>8494.15+1071+394</f>
        <v>9959.15</v>
      </c>
    </row>
    <row r="243" spans="1:7" ht="12.75">
      <c r="A243" s="4"/>
      <c r="B243" s="5" t="s">
        <v>58</v>
      </c>
      <c r="E243" s="11">
        <v>2874.584</v>
      </c>
      <c r="F243" s="11">
        <v>321.272</v>
      </c>
      <c r="G243" s="11">
        <v>68976.559</v>
      </c>
    </row>
    <row r="244" spans="1:7" ht="12.75">
      <c r="A244" s="4"/>
      <c r="B244" s="5" t="s">
        <v>59</v>
      </c>
      <c r="E244" s="11">
        <v>9497.449</v>
      </c>
      <c r="F244" s="11">
        <v>445.467</v>
      </c>
      <c r="G244" s="11">
        <v>13110.738</v>
      </c>
    </row>
    <row r="245" spans="1:7" ht="12.75">
      <c r="A245" s="4"/>
      <c r="B245" s="5" t="s">
        <v>60</v>
      </c>
      <c r="E245" s="11">
        <v>25174.956</v>
      </c>
      <c r="F245" s="11">
        <v>1460.596</v>
      </c>
      <c r="G245" s="11">
        <v>49702.435</v>
      </c>
    </row>
    <row r="246" spans="1:7" ht="12.75">
      <c r="A246" s="4"/>
      <c r="B246" s="5" t="s">
        <v>61</v>
      </c>
      <c r="E246" s="11">
        <v>2180.076</v>
      </c>
      <c r="F246" s="11">
        <v>-1488.234</v>
      </c>
      <c r="G246" s="11">
        <v>-5804.141</v>
      </c>
    </row>
    <row r="247" spans="1:7" ht="12.75">
      <c r="A247" s="4"/>
      <c r="B247" s="5" t="s">
        <v>82</v>
      </c>
      <c r="E247" s="13">
        <v>6200.832</v>
      </c>
      <c r="F247" s="13">
        <v>-3602.968</v>
      </c>
      <c r="G247" s="13">
        <v>95774.527</v>
      </c>
    </row>
    <row r="248" spans="1:7" ht="12.75">
      <c r="A248" s="4"/>
      <c r="E248" s="11">
        <f>SUM(E241:E247)</f>
        <v>493373.437</v>
      </c>
      <c r="F248" s="11">
        <f>SUM(F241:F247)</f>
        <v>35419.950999999994</v>
      </c>
      <c r="G248" s="11">
        <f>SUM(G241:G247)</f>
        <v>3069105.291</v>
      </c>
    </row>
    <row r="249" spans="1:7" ht="12.75">
      <c r="A249" s="4"/>
      <c r="B249" s="5" t="s">
        <v>259</v>
      </c>
      <c r="E249" s="11">
        <v>0</v>
      </c>
      <c r="F249" s="11">
        <v>-270</v>
      </c>
      <c r="G249" s="11">
        <v>0</v>
      </c>
    </row>
    <row r="250" spans="1:7" ht="13.5" thickBot="1">
      <c r="A250" s="4"/>
      <c r="E250" s="85">
        <f>SUM(E248:E249)</f>
        <v>493373.437</v>
      </c>
      <c r="F250" s="85">
        <f>SUM(F248:F249)</f>
        <v>35149.950999999994</v>
      </c>
      <c r="G250" s="85">
        <f>SUM(G248:G249)</f>
        <v>3069105.291</v>
      </c>
    </row>
    <row r="251" spans="1:7" ht="13.5" thickTop="1">
      <c r="A251" s="4"/>
      <c r="E251" s="11"/>
      <c r="F251" s="11"/>
      <c r="G251" s="11"/>
    </row>
    <row r="252" spans="1:7" ht="12.75">
      <c r="A252" s="4"/>
      <c r="E252" s="12"/>
      <c r="F252" s="11"/>
      <c r="G252" s="12"/>
    </row>
    <row r="253" spans="1:2" ht="12.75">
      <c r="A253" s="4" t="s">
        <v>50</v>
      </c>
      <c r="B253" s="30" t="s">
        <v>279</v>
      </c>
    </row>
    <row r="254" spans="1:2" ht="12.75">
      <c r="A254" s="4"/>
      <c r="B254" s="30" t="s">
        <v>280</v>
      </c>
    </row>
    <row r="255" spans="1:2" ht="12.75">
      <c r="A255" s="4"/>
      <c r="B255" s="30"/>
    </row>
    <row r="256" spans="1:2" ht="12.75">
      <c r="A256" s="4"/>
      <c r="B256" s="30"/>
    </row>
    <row r="257" spans="1:9" ht="12.75">
      <c r="A257" s="4"/>
      <c r="B257" s="61"/>
      <c r="C257" s="62"/>
      <c r="D257" s="62"/>
      <c r="E257" s="62"/>
      <c r="F257" s="63" t="s">
        <v>139</v>
      </c>
      <c r="G257" s="63" t="s">
        <v>141</v>
      </c>
      <c r="H257" s="56" t="s">
        <v>281</v>
      </c>
      <c r="I257" s="56" t="s">
        <v>281</v>
      </c>
    </row>
    <row r="258" spans="1:9" ht="12.75">
      <c r="A258" s="4"/>
      <c r="B258" s="64"/>
      <c r="C258" s="27"/>
      <c r="D258" s="27"/>
      <c r="E258" s="27"/>
      <c r="F258" s="65" t="s">
        <v>138</v>
      </c>
      <c r="G258" s="65" t="s">
        <v>138</v>
      </c>
      <c r="H258" s="65" t="s">
        <v>282</v>
      </c>
      <c r="I258" s="65" t="s">
        <v>282</v>
      </c>
    </row>
    <row r="259" spans="1:9" ht="12.75">
      <c r="A259" s="4"/>
      <c r="B259" s="64"/>
      <c r="C259" s="27"/>
      <c r="D259" s="27"/>
      <c r="E259" s="27"/>
      <c r="F259" s="66" t="s">
        <v>283</v>
      </c>
      <c r="G259" s="66" t="s">
        <v>283</v>
      </c>
      <c r="H259" s="66"/>
      <c r="I259" s="66"/>
    </row>
    <row r="260" spans="1:9" ht="12.75">
      <c r="A260" s="4"/>
      <c r="B260" s="67"/>
      <c r="C260" s="46"/>
      <c r="D260" s="46"/>
      <c r="E260" s="46"/>
      <c r="F260" s="68" t="s">
        <v>140</v>
      </c>
      <c r="G260" s="68" t="s">
        <v>140</v>
      </c>
      <c r="H260" s="68" t="s">
        <v>140</v>
      </c>
      <c r="I260" s="68" t="s">
        <v>0</v>
      </c>
    </row>
    <row r="261" spans="1:9" ht="12.75">
      <c r="A261" s="4"/>
      <c r="B261" s="64"/>
      <c r="C261" s="27"/>
      <c r="D261" s="27"/>
      <c r="E261" s="27"/>
      <c r="F261" s="19"/>
      <c r="G261" s="19"/>
      <c r="H261" s="19"/>
      <c r="I261" s="19"/>
    </row>
    <row r="262" spans="1:9" ht="12.75">
      <c r="A262" s="4"/>
      <c r="B262" s="69" t="s">
        <v>76</v>
      </c>
      <c r="C262" s="27"/>
      <c r="D262" s="27"/>
      <c r="E262" s="27"/>
      <c r="F262" s="17">
        <v>259843</v>
      </c>
      <c r="G262" s="17">
        <v>233530</v>
      </c>
      <c r="H262" s="17">
        <f>+F262-G262</f>
        <v>26313</v>
      </c>
      <c r="I262" s="70">
        <f>+H262/G262</f>
        <v>0.11267503104526184</v>
      </c>
    </row>
    <row r="263" spans="1:9" ht="12.75">
      <c r="A263" s="4"/>
      <c r="B263" s="71"/>
      <c r="C263" s="46"/>
      <c r="D263" s="46"/>
      <c r="E263" s="46"/>
      <c r="F263" s="23"/>
      <c r="G263" s="23"/>
      <c r="H263" s="23"/>
      <c r="I263" s="72"/>
    </row>
    <row r="264" spans="1:9" ht="12.75">
      <c r="A264" s="4"/>
      <c r="B264" s="69" t="s">
        <v>284</v>
      </c>
      <c r="C264" s="27"/>
      <c r="D264" s="27"/>
      <c r="E264" s="27"/>
      <c r="F264" s="17"/>
      <c r="G264" s="17"/>
      <c r="H264" s="17"/>
      <c r="I264" s="73"/>
    </row>
    <row r="265" spans="1:9" ht="12.75">
      <c r="A265" s="4"/>
      <c r="B265" s="71" t="s">
        <v>285</v>
      </c>
      <c r="C265" s="46"/>
      <c r="D265" s="46"/>
      <c r="E265" s="46"/>
      <c r="F265" s="23">
        <v>16908</v>
      </c>
      <c r="G265" s="23">
        <v>18242</v>
      </c>
      <c r="H265" s="23">
        <f>+F265-G265</f>
        <v>-1334</v>
      </c>
      <c r="I265" s="72">
        <f>+H265/G265</f>
        <v>-0.07312794649709461</v>
      </c>
    </row>
    <row r="266" spans="1:2" ht="12.75">
      <c r="A266" s="4"/>
      <c r="B266" s="30"/>
    </row>
    <row r="267" spans="1:2" ht="12.75">
      <c r="A267" s="4"/>
      <c r="B267" s="5" t="s">
        <v>142</v>
      </c>
    </row>
    <row r="268" spans="1:2" ht="12.75">
      <c r="A268" s="4"/>
      <c r="B268" s="5" t="s">
        <v>145</v>
      </c>
    </row>
    <row r="269" ht="12.75">
      <c r="A269" s="4"/>
    </row>
    <row r="270" spans="1:2" ht="12.75">
      <c r="A270" s="4"/>
      <c r="B270" s="5" t="s">
        <v>147</v>
      </c>
    </row>
    <row r="271" spans="1:2" ht="12.75">
      <c r="A271" s="4"/>
      <c r="B271" s="5" t="s">
        <v>124</v>
      </c>
    </row>
    <row r="272" ht="12.75">
      <c r="A272" s="4"/>
    </row>
    <row r="273" ht="12.75">
      <c r="A273" s="4"/>
    </row>
    <row r="274" spans="1:2" ht="12.75">
      <c r="A274" s="4" t="s">
        <v>51</v>
      </c>
      <c r="B274" s="30" t="s">
        <v>63</v>
      </c>
    </row>
    <row r="275" ht="12.75">
      <c r="A275" s="4"/>
    </row>
    <row r="276" spans="1:2" ht="12.75">
      <c r="A276" s="4"/>
      <c r="B276" s="5" t="s">
        <v>143</v>
      </c>
    </row>
    <row r="277" spans="1:2" ht="12.75">
      <c r="A277" s="4"/>
      <c r="B277" s="5" t="s">
        <v>146</v>
      </c>
    </row>
    <row r="278" ht="12.75">
      <c r="A278" s="4"/>
    </row>
    <row r="279" spans="1:2" ht="12.75">
      <c r="A279" s="4"/>
      <c r="B279" s="5" t="s">
        <v>295</v>
      </c>
    </row>
    <row r="280" ht="12.75">
      <c r="A280" s="4"/>
    </row>
    <row r="281" ht="12.75">
      <c r="A281" s="4"/>
    </row>
    <row r="282" spans="1:2" ht="12.75">
      <c r="A282" s="4" t="s">
        <v>80</v>
      </c>
      <c r="B282" s="30" t="s">
        <v>286</v>
      </c>
    </row>
    <row r="283" spans="1:2" ht="12.75">
      <c r="A283" s="4"/>
      <c r="B283" s="30" t="s">
        <v>287</v>
      </c>
    </row>
    <row r="284" spans="1:2" ht="12.75">
      <c r="A284" s="4"/>
      <c r="B284" s="30"/>
    </row>
    <row r="285" spans="1:2" ht="12.75">
      <c r="A285" s="74"/>
      <c r="B285" s="5" t="s">
        <v>134</v>
      </c>
    </row>
    <row r="286" spans="1:2" ht="12.75">
      <c r="A286" s="4"/>
      <c r="B286" s="5" t="s">
        <v>135</v>
      </c>
    </row>
    <row r="287" spans="1:2" ht="12.75">
      <c r="A287" s="4"/>
      <c r="B287" s="5" t="s">
        <v>136</v>
      </c>
    </row>
    <row r="288" spans="1:2" ht="12.75">
      <c r="A288" s="4"/>
      <c r="B288" s="5" t="s">
        <v>137</v>
      </c>
    </row>
    <row r="289" ht="12.75">
      <c r="A289" s="4"/>
    </row>
    <row r="290" ht="12.75">
      <c r="A290" s="4"/>
    </row>
    <row r="291" spans="1:2" ht="12.75">
      <c r="A291" s="4" t="s">
        <v>62</v>
      </c>
      <c r="B291" s="30" t="s">
        <v>39</v>
      </c>
    </row>
    <row r="292" ht="12.75">
      <c r="A292" s="4"/>
    </row>
    <row r="293" spans="1:2" ht="12.75">
      <c r="A293" s="4"/>
      <c r="B293" s="5" t="s">
        <v>125</v>
      </c>
    </row>
    <row r="294" ht="12.75">
      <c r="A294" s="4"/>
    </row>
    <row r="295" ht="12.75">
      <c r="A295" s="4"/>
    </row>
    <row r="296" spans="1:2" ht="12.75">
      <c r="A296" s="4" t="s">
        <v>64</v>
      </c>
      <c r="B296" s="30" t="s">
        <v>65</v>
      </c>
    </row>
    <row r="297" ht="12.75">
      <c r="A297" s="4"/>
    </row>
    <row r="298" spans="1:2" ht="12.75">
      <c r="A298" s="4"/>
      <c r="B298" s="5" t="s">
        <v>126</v>
      </c>
    </row>
    <row r="299" spans="1:2" ht="12.75">
      <c r="A299" s="4"/>
      <c r="B299" s="5" t="s">
        <v>127</v>
      </c>
    </row>
    <row r="300" spans="1:2" ht="12.75">
      <c r="A300" s="4"/>
      <c r="B300" s="5" t="s">
        <v>128</v>
      </c>
    </row>
    <row r="301" ht="12.75">
      <c r="A301" s="4"/>
    </row>
    <row r="302" spans="1:2" ht="12.75">
      <c r="A302" s="4"/>
      <c r="B302" s="5" t="s">
        <v>292</v>
      </c>
    </row>
    <row r="303" spans="1:2" ht="12.75">
      <c r="A303" s="4"/>
      <c r="B303" s="5" t="s">
        <v>291</v>
      </c>
    </row>
    <row r="304" spans="1:2" ht="12.75">
      <c r="A304" s="4"/>
      <c r="B304" s="5" t="s">
        <v>294</v>
      </c>
    </row>
    <row r="305" spans="1:2" ht="12.75">
      <c r="A305" s="4"/>
      <c r="B305" s="5" t="s">
        <v>293</v>
      </c>
    </row>
    <row r="306" ht="12.75">
      <c r="A306" s="4"/>
    </row>
    <row r="307" spans="1:2" ht="12.75">
      <c r="A307" s="4" t="s">
        <v>66</v>
      </c>
      <c r="B307" s="30" t="s">
        <v>74</v>
      </c>
    </row>
    <row r="308" ht="12.75">
      <c r="A308" s="4"/>
    </row>
    <row r="309" spans="1:2" ht="12.75">
      <c r="A309" s="4"/>
      <c r="B309" s="5" t="s">
        <v>288</v>
      </c>
    </row>
    <row r="310" spans="1:2" ht="12.75">
      <c r="A310" s="4"/>
      <c r="B310" s="30"/>
    </row>
    <row r="311" spans="1:2" ht="12.75">
      <c r="A311" s="4" t="s">
        <v>67</v>
      </c>
      <c r="B311" s="30" t="s">
        <v>68</v>
      </c>
    </row>
    <row r="312" ht="12.75">
      <c r="A312" s="4"/>
    </row>
    <row r="313" ht="12.75">
      <c r="B313" s="5" t="s">
        <v>85</v>
      </c>
    </row>
    <row r="319" ht="12.75">
      <c r="A319" s="4"/>
    </row>
    <row r="320" ht="12.75">
      <c r="A320" s="4"/>
    </row>
  </sheetData>
  <printOptions/>
  <pageMargins left="0.75" right="0.75" top="0.75" bottom="0.75" header="0.5" footer="0.5"/>
  <pageSetup horizontalDpi="600" verticalDpi="600" orientation="portrait" paperSize="9" scale="75" r:id="rId1"/>
  <headerFooter alignWithMargins="0">
    <oddFooter>&amp;CPage &amp;P of &amp;N</oddFooter>
  </headerFooter>
  <rowBreaks count="4" manualBreakCount="4">
    <brk id="67" max="255" man="1"/>
    <brk id="125" max="255" man="1"/>
    <brk id="186" max="255" man="1"/>
    <brk id="2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User</cp:lastModifiedBy>
  <cp:lastPrinted>2002-09-26T08:21:00Z</cp:lastPrinted>
  <dcterms:created xsi:type="dcterms:W3CDTF">1999-08-24T07:03:38Z</dcterms:created>
  <dcterms:modified xsi:type="dcterms:W3CDTF">2002-09-26T09:17:38Z</dcterms:modified>
  <cp:category/>
  <cp:version/>
  <cp:contentType/>
  <cp:contentStatus/>
</cp:coreProperties>
</file>