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510" windowHeight="4440" activeTab="1"/>
  </bookViews>
  <sheets>
    <sheet name="BS" sheetId="1" r:id="rId1"/>
    <sheet name="Notes" sheetId="2" r:id="rId2"/>
  </sheets>
  <definedNames>
    <definedName name="_xlnm.Print_Titles" localSheetId="1">'Notes'!$1:$3</definedName>
  </definedNames>
  <calcPr fullCalcOnLoad="1"/>
</workbook>
</file>

<file path=xl/sharedStrings.xml><?xml version="1.0" encoding="utf-8"?>
<sst xmlns="http://schemas.openxmlformats.org/spreadsheetml/2006/main" count="367" uniqueCount="320">
  <si>
    <t>There is no significant variances noted on the profit forecasts submitted to the Securities Commissions in respect of the</t>
  </si>
  <si>
    <t>At the forthcoming Annual General Meeting, the Board will recommend for approval by the shareholders payment of a final</t>
  </si>
  <si>
    <t>Talam Corporation Berhad (1120-H)</t>
  </si>
  <si>
    <t>Current</t>
  </si>
  <si>
    <t>Preceding Year</t>
  </si>
  <si>
    <t>Year</t>
  </si>
  <si>
    <t>Corresponding</t>
  </si>
  <si>
    <t>Quarter</t>
  </si>
  <si>
    <t>Period</t>
  </si>
  <si>
    <t>RM000</t>
  </si>
  <si>
    <t>a)</t>
  </si>
  <si>
    <t>b)</t>
  </si>
  <si>
    <t>c)</t>
  </si>
  <si>
    <t>Taxation</t>
  </si>
  <si>
    <t>Extraordinary items</t>
  </si>
  <si>
    <t>As at end</t>
  </si>
  <si>
    <t>As at</t>
  </si>
  <si>
    <t>of current</t>
  </si>
  <si>
    <t>Preceding</t>
  </si>
  <si>
    <t>quarter</t>
  </si>
  <si>
    <t>financial</t>
  </si>
  <si>
    <t>year end</t>
  </si>
  <si>
    <t>1)</t>
  </si>
  <si>
    <t>Fixed Assets</t>
  </si>
  <si>
    <t>2)</t>
  </si>
  <si>
    <t>Land and Development Expenditure</t>
  </si>
  <si>
    <t>3)</t>
  </si>
  <si>
    <t>Investments in Associated Companies</t>
  </si>
  <si>
    <t>4)</t>
  </si>
  <si>
    <t>Long Term Investments</t>
  </si>
  <si>
    <t>5)</t>
  </si>
  <si>
    <t>6)</t>
  </si>
  <si>
    <t>Current Assets</t>
  </si>
  <si>
    <t>Stocks</t>
  </si>
  <si>
    <t>Development properties</t>
  </si>
  <si>
    <t>Trade Debtors</t>
  </si>
  <si>
    <t>Other debtors</t>
  </si>
  <si>
    <t>Deposits with financial institutions</t>
  </si>
  <si>
    <t>Cash and bank balances</t>
  </si>
  <si>
    <t>7)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</si>
  <si>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</si>
  <si>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</si>
  <si>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</si>
  <si>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</si>
  <si>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</si>
  <si>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</si>
  <si>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8)</t>
  </si>
  <si>
    <t>9)</t>
  </si>
  <si>
    <t>Shareholders' Funds</t>
  </si>
  <si>
    <t>Share Capital</t>
  </si>
  <si>
    <t>Reserves</t>
  </si>
  <si>
    <t>Share Premium</t>
  </si>
  <si>
    <t>Foreign Exchange Reserve</t>
  </si>
  <si>
    <t>Capital Reserve</t>
  </si>
  <si>
    <t>Retained Profit</t>
  </si>
  <si>
    <t>10)</t>
  </si>
  <si>
    <t>Minority Interests</t>
  </si>
  <si>
    <t>11)</t>
  </si>
  <si>
    <t>Long Term Borrowings</t>
  </si>
  <si>
    <t>12)</t>
  </si>
  <si>
    <t>Deferred Taxation</t>
  </si>
  <si>
    <t>13)</t>
  </si>
  <si>
    <t>Other Long Term Liabilities</t>
  </si>
  <si>
    <t>Net tangible assets per share (sen)</t>
  </si>
  <si>
    <t>Accounting policies</t>
  </si>
  <si>
    <t>There is no extraordinary items during this quarter.</t>
  </si>
  <si>
    <t>Over/(under)provision in prior year</t>
  </si>
  <si>
    <t>Purchase or disposal of quoted securities</t>
  </si>
  <si>
    <t>There is no purchase or disposal of quoted securities.</t>
  </si>
  <si>
    <t>Effects of changes in the composition of the company</t>
  </si>
  <si>
    <t>Status of corporate proposals announced</t>
  </si>
  <si>
    <t>Comments about the seasonality or cyclicality of operations.</t>
  </si>
  <si>
    <t>The business operations of the Group is not affected by any seasonality.</t>
  </si>
  <si>
    <t>Shares and securities</t>
  </si>
  <si>
    <t>Group borrowings</t>
  </si>
  <si>
    <t>Secured</t>
  </si>
  <si>
    <t>Unsecured</t>
  </si>
  <si>
    <t>Total</t>
  </si>
  <si>
    <t>Short term borrowings</t>
  </si>
  <si>
    <t>Long term borrowings</t>
  </si>
  <si>
    <t>Currencies of debts</t>
  </si>
  <si>
    <t>In RM</t>
  </si>
  <si>
    <t>In RMB</t>
  </si>
  <si>
    <t>Contingent liabilities</t>
  </si>
  <si>
    <t>14)</t>
  </si>
  <si>
    <t>Details of financial instruments with off balance sheet risk.</t>
  </si>
  <si>
    <t>There is no financial instruments with off balance sheet risk.</t>
  </si>
  <si>
    <t>15)</t>
  </si>
  <si>
    <t xml:space="preserve">Details of pending litigations </t>
  </si>
  <si>
    <t>16)</t>
  </si>
  <si>
    <t>Segmental results</t>
  </si>
  <si>
    <t xml:space="preserve">Net </t>
  </si>
  <si>
    <t>Profit</t>
  </si>
  <si>
    <t>Tangible</t>
  </si>
  <si>
    <t>Before</t>
  </si>
  <si>
    <t>Assets</t>
  </si>
  <si>
    <t>By activity</t>
  </si>
  <si>
    <t>Employed</t>
  </si>
  <si>
    <t>Leasing</t>
  </si>
  <si>
    <t>Manufacturing</t>
  </si>
  <si>
    <t>Trading</t>
  </si>
  <si>
    <t>Education</t>
  </si>
  <si>
    <t>18)</t>
  </si>
  <si>
    <t>Review of results</t>
  </si>
  <si>
    <t>19)</t>
  </si>
  <si>
    <t>Prospect for current year</t>
  </si>
  <si>
    <t>20)</t>
  </si>
  <si>
    <t>21)</t>
  </si>
  <si>
    <t>Dividends</t>
  </si>
  <si>
    <t xml:space="preserve">Maxisegar Sdn. Bhd. ("Maxisegar"), Silver Concept agreed to sell and Maxisegar agreed to purchase 1,142.48 acres </t>
  </si>
  <si>
    <t xml:space="preserve">2749, 2750 in the Mukim of Batang Kali and Lot No. 1070 in the Mukim of Rasa, all in the District of Ulu Selangor </t>
  </si>
  <si>
    <t>(the "Lands').</t>
  </si>
  <si>
    <t>subsequently on or about 30 June 1997, the sum of RM20,364,080.00 to Silver Concept's solicitors as second</t>
  </si>
  <si>
    <t>installment.</t>
  </si>
  <si>
    <t>The said agreement envisaged Maxisegar would need a loan from financial institutions to pay the balance of purchase</t>
  </si>
  <si>
    <t>price, in this case, the sum of RM175,000,000.00 to complete the purchase of the Lands.</t>
  </si>
  <si>
    <t>However, due to the financial turmoil faced by Malaysia and the tight liquidity conditions faced by local financial</t>
  </si>
  <si>
    <t>institutions in 1997, and the guidelines then imposed by Bank Negara Malaysia which restricted the extension of</t>
  </si>
  <si>
    <t>loans to the broad property sector particularly for projects for which construction work had not commenced, Maxisegar</t>
  </si>
  <si>
    <t xml:space="preserve">was unable to secure any loans from financial institutions to complete the aforesaid purchase, thus making the </t>
  </si>
  <si>
    <t>performance of the Agreement by Maxisegar impossible.</t>
  </si>
  <si>
    <t>On 29 December 1997, Maxisegar issued a Writ against Silver Concept claiming the refund of RM42,071,200.00 paid</t>
  </si>
  <si>
    <t>to Silver Concept as aforesaid on the ground that the said contract had been frustrated vide the Kuala Lumpur High</t>
  </si>
  <si>
    <t xml:space="preserve">By an agreement in writing dated 31 March 1997 made between Silver Concept Sdn. Bhd. ("Silver Concept") and </t>
  </si>
  <si>
    <t>Status:</t>
  </si>
  <si>
    <t>Profits/(loss) on sales of investments and/or properties for the current financial year to date.</t>
  </si>
  <si>
    <t>31.1.2000</t>
  </si>
  <si>
    <t>Property development &amp; constructions</t>
  </si>
  <si>
    <t xml:space="preserve">Current </t>
  </si>
  <si>
    <t xml:space="preserve">Year </t>
  </si>
  <si>
    <t>To date</t>
  </si>
  <si>
    <t xml:space="preserve">unsecured borrowings is by the Leasing and Trading Division which is used to provide back to back financing to </t>
  </si>
  <si>
    <t>contractors for the construction of our own housing development projects.</t>
  </si>
  <si>
    <t>Investment holding</t>
  </si>
  <si>
    <t>UNAUDITED BALANCE SHEET</t>
  </si>
  <si>
    <t>Investment in subsidiaries</t>
  </si>
  <si>
    <t xml:space="preserve">    deconsolidated</t>
  </si>
  <si>
    <t>Net Current  Assets</t>
  </si>
  <si>
    <t>Amount due from customers for contract works</t>
  </si>
  <si>
    <t>Due from Associated Companies</t>
  </si>
  <si>
    <t xml:space="preserve">of land held under Lot Nos. 2418, 1695, 1848, 1849, 535, 536, 537, 546, 547, 548, 2741, 2742, 2743, 2744, 2745, 2748, </t>
  </si>
  <si>
    <t>Pursuant to the said agreement, Maxisegar first paid Silver Concept the sum of RM21,707,120.00 as 10% deposit and</t>
  </si>
  <si>
    <t>(a)</t>
  </si>
  <si>
    <t>(b)</t>
  </si>
  <si>
    <t>The RMB141.7 million debt or its equivalent of RM65.0 million is a revolving credit facility granted to a subsidiary</t>
  </si>
  <si>
    <t xml:space="preserve"> 141.7 million </t>
  </si>
  <si>
    <t>8.2)</t>
  </si>
  <si>
    <t>During the quarter under review, the changes in the composition of the company were as follows:</t>
  </si>
  <si>
    <t>The Group has provided corporate guarantee of RM10.33m to  former subsidiaries for banking facilities. The Group</t>
  </si>
  <si>
    <t xml:space="preserve">Save as disclosed below, Talam and/or its subsidiaries are not engaged in any material litigation either as plaintiff or </t>
  </si>
  <si>
    <t>defendant and the Directors of Talam have no knowledge of any proceedings pending or threatened against the Talam</t>
  </si>
  <si>
    <t>Group or of any other facts likely to give rise to any proceedings which might materially affect the position and</t>
  </si>
  <si>
    <t>business of Talam and/or its subsidiaries.</t>
  </si>
  <si>
    <t>The employees' share option scheme is pending for implementations.</t>
  </si>
  <si>
    <t>Variances on profit forecasts and profit guarantee (only applicable to the final quarter)</t>
  </si>
  <si>
    <t>31.1.2001</t>
  </si>
  <si>
    <t>AS AT 31ST JANUARY 2001</t>
  </si>
  <si>
    <t>Notes as at 31st January 2001</t>
  </si>
  <si>
    <t>There is no profit/(loss) on sales of investments and/or properties for the current financial year to date.</t>
  </si>
  <si>
    <t>Proposed offer for sale by the primary subscriber of the rights to allotment of up to 107,650,000 detachable Warrants</t>
  </si>
  <si>
    <t xml:space="preserve">2000/2005 in Talam Corporation Berhad to the shareholders of Talam on a basis of one (1) Warrant for every two (2) </t>
  </si>
  <si>
    <t xml:space="preserve">The proceeds of RM126,747,600 arising from the bond issues were fully utilised in the manner as approved by the </t>
  </si>
  <si>
    <t>RM24.9 million towards working capital and RM1.7 million for defraying incidental expenses of the proposals.</t>
  </si>
  <si>
    <t>agreement with the State Government of Selangor for the financing  and physical construction of the main campus</t>
  </si>
  <si>
    <t>(3) pieces of leasehold land to Maxisegar:</t>
  </si>
  <si>
    <t>Location</t>
  </si>
  <si>
    <t>Acres</t>
  </si>
  <si>
    <t>Acquisition of 100% share equity in Galian Juta Sdn Bhd</t>
  </si>
  <si>
    <t xml:space="preserve">The holding Company Talam Corporation Berhad, transferred its 10,000 ordinary shares </t>
  </si>
  <si>
    <t>subsidiary, Maxisegar Sdn Bhd.</t>
  </si>
  <si>
    <t>Talam General Foods Sdn Bhd, the Company's wholly-owned subsidiary transferred its 1 ordinary</t>
  </si>
  <si>
    <t xml:space="preserve">share representing 0.005% of the issued and paid-up share capital of Cekap Mesra Development Sdn Bhd and  </t>
  </si>
  <si>
    <t>Irredeemable Preference Shares in Cekap Mesra Development Sdn Bhd to its wholly-owned</t>
  </si>
  <si>
    <t>Oversea investments - hotel</t>
  </si>
  <si>
    <t xml:space="preserve">representing 50% of the issued and paid-up shares in  Cekap Mesra Development Sdn Bhd </t>
  </si>
  <si>
    <t xml:space="preserve">Maxisegar Sdn Bhd ("Maxisegar"), a wholly-owned subsidiary of Talam, had on 17th January 2001 entered into an </t>
  </si>
  <si>
    <t>under review.</t>
  </si>
  <si>
    <t>1)  Bukit Jalil</t>
  </si>
  <si>
    <t>2)  Sungai Buloh</t>
  </si>
  <si>
    <t>Construction of the main campus of Universiti Industri Selangor (UNISEL) at Berjuntai Bistari, Selangor  Darul Ehsan</t>
  </si>
  <si>
    <t>in consideration for the alienation of three (3) pieces of land in Selangor Darul Ehsan ("UNISEL Project").</t>
  </si>
  <si>
    <t>The approval of the shareholders of the Company on the UNISEL Project will be sought at the forthcoming</t>
  </si>
  <si>
    <t>Extraordinary General Meeting.</t>
  </si>
  <si>
    <t>of UNISEL on 572.16 acres of land at Berjuntai Bistari, Selangor  in consideration for the alienation of the following</t>
  </si>
  <si>
    <t>3)  Berjuntai Bistari</t>
  </si>
  <si>
    <t>The Company has received the net proceeds of RM126,747,600 from the issuance of RM150,000,000 nominal value</t>
  </si>
  <si>
    <t xml:space="preserve">The issuance of 107,650,000 detachable Warrants at 21.6 sen per Warrant shall guarantee proceeds of RM23,252,400 </t>
  </si>
  <si>
    <t>which offer for acceptance period has been extended from 5th February 2001 to 21st February 2001. The extension on</t>
  </si>
  <si>
    <t>Proposed issuance of private debt securities by a wholly-owned subsidiary, Maxisegar Sdn Bhd.</t>
  </si>
  <si>
    <t>is proposing to issue private debt securities of RM300 million secured Al-Bai Bithaman Ajil with Islamic</t>
  </si>
  <si>
    <t>Debt Securities ("BAIDS").</t>
  </si>
  <si>
    <t xml:space="preserve">of 5% Secured Serial Bonds on 9th November 2000. </t>
  </si>
  <si>
    <t xml:space="preserve">(a) </t>
  </si>
  <si>
    <t>Association and Articles of Association to incorporate the provisions of the Companies Act, 1965.</t>
  </si>
  <si>
    <t>Association of the Company in line with the current provisions of the Companies Act, 1965 to</t>
  </si>
  <si>
    <t>facilitate the Proposed Shares Buy-Back.</t>
  </si>
  <si>
    <t>The above proposals are subject to the following approvals being obtained:-</t>
  </si>
  <si>
    <t>respect of the aforesaid rationalisation and merger.</t>
  </si>
  <si>
    <t>A full announcement will be made in the event the relevant parties execute a definite agreement in</t>
  </si>
  <si>
    <t>On 16th February 2001, the Company announced that it's wholly-owned subsidiary, Maxisegar Sdn Bhd</t>
  </si>
  <si>
    <t>existing ordinary shares held on a renounceable basis; and</t>
  </si>
  <si>
    <t>Proposed establishment of an employees' share option scheme.</t>
  </si>
  <si>
    <t>Proposed amendments to the Memorandum of Association and Articles of Association of Talam ("Proposed Amendments"); and</t>
  </si>
  <si>
    <t>Note: Certain comparative figures has been adjusted for prior year adjustments.</t>
  </si>
  <si>
    <t>Sinking funds for bonds</t>
  </si>
  <si>
    <t>Revenue</t>
  </si>
  <si>
    <t>Current Taxation</t>
  </si>
  <si>
    <t>Effective tax rate</t>
  </si>
  <si>
    <t>7.1)</t>
  </si>
  <si>
    <t>7.2)</t>
  </si>
  <si>
    <t>8.1 )</t>
  </si>
  <si>
    <t>8.3)</t>
  </si>
  <si>
    <t>8.5)</t>
  </si>
  <si>
    <t>8.6)</t>
  </si>
  <si>
    <t>8.7)</t>
  </si>
  <si>
    <t>Explanation on material changes in profit before taxation for quarter reported compared with immediate preceding quarter.</t>
  </si>
  <si>
    <t xml:space="preserve">17) </t>
  </si>
  <si>
    <t>Material events subsequent to the period reported on that have not been reflected in the financial statements.</t>
  </si>
  <si>
    <t>Utilisation of proceeds arising from the issuance of RM300 million BAIDS</t>
  </si>
  <si>
    <t>Satus:</t>
  </si>
  <si>
    <t>Proposed purchase by Talam of its own ordinary shares ("Proposed Shares Buy-Back").</t>
  </si>
  <si>
    <t>On 15th February 2001, the Company announced the proposal to amend its Memorandum of</t>
  </si>
  <si>
    <t xml:space="preserve">The Proposed Amendments are primarily to bring the Memorandum of Association and Articles of </t>
  </si>
  <si>
    <t>The shareholders of the Company at the forthcoming Extraordinary General Meeting.</t>
  </si>
  <si>
    <t>entered into a Memorandum of Understanding to explore the feasibility of rationalising the businesses</t>
  </si>
  <si>
    <t>Exceptional item</t>
  </si>
  <si>
    <t>Exceptional item represents RM150 million bond issue expenses of approximately RM2 million which was charged out in the current</t>
  </si>
  <si>
    <t>quarter under review.</t>
  </si>
  <si>
    <t>corporate exercise as mentioned in item 8.1 above.</t>
  </si>
  <si>
    <t>During the quarter under review the Group changed its accounting policies pertaining to Intangible Assets.</t>
  </si>
  <si>
    <t>The Group previously adopted the following policy in respect of preliminary and pre-operating expenses:-</t>
  </si>
  <si>
    <t>This change in accounting policy has been accounted for retrospectively and has the effect of decreasing the Group's profit</t>
  </si>
  <si>
    <t>before taxation in year 2000 by RM6.7 million. The effects relating to periods prior to year 2000 of  RM13.8 million have</t>
  </si>
  <si>
    <t>been adjusted against the Group's operating retained earnings for the year ended 31st January 2000.</t>
  </si>
  <si>
    <t>The previously reported Group audited net profit after taxation for the year of RM17.7 million and earnings per share of 9.06 sen have</t>
  </si>
  <si>
    <t>been revised to RM11.0 million and 5.62 sen respectively.</t>
  </si>
  <si>
    <t>Taxation, deferred taxation and/or adjustments of under or over-provision in respect of prior year</t>
  </si>
  <si>
    <t>Goodwill on Consolidation</t>
  </si>
  <si>
    <t xml:space="preserve">8.4) </t>
  </si>
  <si>
    <t>On 9th February 2001, Talam's wholly-owned subsidiary, Maxisegar Sdn Bhd has entered into a Sale</t>
  </si>
  <si>
    <t>and Purchase agreement with Chia Ati and Mohd Said Bin Mohd Zin to acquire 120,000 ordinary</t>
  </si>
  <si>
    <t>shares of RM1 each representing 100% of the total issued and paid-up share capital of Galian  Juta</t>
  </si>
  <si>
    <t>Sdn Bhd for a total cash consideration of RM3,000,000 payable upon execution of the Sale and</t>
  </si>
  <si>
    <t>Purchase Agreement. Galian Juta Sdn Bhd is now a wholly-owned subsidiary of the Company.</t>
  </si>
  <si>
    <t>8.8)</t>
  </si>
  <si>
    <t xml:space="preserve"> 442.6 million </t>
  </si>
  <si>
    <t>is contingently liable up to the principal amount outstanding amounting to RM5.2 million as at January 2001.</t>
  </si>
  <si>
    <t xml:space="preserve">in The People's Republic of China to part-finance the construction of a hotel. Another RM57.0 million of the </t>
  </si>
  <si>
    <t>(c)</t>
  </si>
  <si>
    <t>Memorandum of Understanding on the Proposed Rationalisation of the Business of Europlus Berhad (formerly known</t>
  </si>
  <si>
    <t>as Larut Consolidated Berhad) ("Europlus") and Talam Corporation Berhad including the merger of their property related business.</t>
  </si>
  <si>
    <t xml:space="preserve">On 21st February 2001, the Company announced that the Company and Europlus had </t>
  </si>
  <si>
    <t>of the Company and Europlus including the merger of their property related businesses.</t>
  </si>
  <si>
    <t>to Maxisegar Construction Sdn Bhd, a wholly-owned subsidiary of Maxisegar Sdn Bhd.</t>
  </si>
  <si>
    <t>Court Civil Suit No. S3-22-600-1997. Silver Concept has filed its defence and counter-claim.</t>
  </si>
  <si>
    <t>Pursuant to an Order of Court dated 18 July 1998, Silver Concept's solicitors have paid the sum of RM21,945,318.45  being</t>
  </si>
  <si>
    <t>26th January 2000 and written and oral submission on 25th August 2000. Judgement was delivered in favour of Silver Concept.</t>
  </si>
  <si>
    <t>Maxisegar has appealed to the Court of Appeal against the said judgement and has applied for a stay of execution of the</t>
  </si>
  <si>
    <t>The income tax expense of the Group reflects an effective tax rate which is higher than the statutory tax rate</t>
  </si>
  <si>
    <t>by certain subsidiary companies.</t>
  </si>
  <si>
    <t>During the quarter under review, turnover increased 23.0% from RM126.2 million to RM155.3 million in the current quarter while profit</t>
  </si>
  <si>
    <t>before taxation decreased 13.5% from RM13.3 million to RM11.5 million this quarter.</t>
  </si>
  <si>
    <t xml:space="preserve">For the year under review, the Group's turnover and profit before taxation were RM567.8 million and RM54.0 million </t>
  </si>
  <si>
    <t xml:space="preserve">respectively. These results showed an improvement of 14.6% or RM72.2 million in turnover, while profit before taxation </t>
  </si>
  <si>
    <t>recorded an improvement of 84.0% or RM24.6 million as compared to similar period in the preceding year.</t>
  </si>
  <si>
    <t>The improvement in our results were due to the overwhelming  respond to our aggressive marketing campaigns</t>
  </si>
  <si>
    <t>due mainly to certain expenses which are not deductible and the absence of group tax relief for tax suffered</t>
  </si>
  <si>
    <t xml:space="preserve">Utilisation of proceeds arising from the issuance of RM150,000,000 nominal value of 5.0% Secured Serial Bonds </t>
  </si>
  <si>
    <t>together with 107,650,000 Detachable Warrants 2000/2005.</t>
  </si>
  <si>
    <t>Securities Commission ("SC") to redeem existing loans of RM90.8 million, RM9.3 million towards payment to contractors,</t>
  </si>
  <si>
    <t xml:space="preserve">The approval of the Securities Commission ("SC") was obtained on 12th February 2001 for the issuance of </t>
  </si>
  <si>
    <t>The proceeds of RM300 million arising from the issuance of BAIDS were utilised to redeem existing loans of RM77.4 million,</t>
  </si>
  <si>
    <t>as approved by the SC.</t>
  </si>
  <si>
    <t>interest and RM4.2 million for defraying incidental expenses of the proposals.</t>
  </si>
  <si>
    <t>acceptance period has been announced on 2nd February 2001.The Warrants were listed on the Kuala Lumpur Stock</t>
  </si>
  <si>
    <t>Exchange on 13th March 2001.</t>
  </si>
  <si>
    <t>The Board also proposes to purchase up to ten per centum (10%) of the issued and paid-up share capital</t>
  </si>
  <si>
    <t>of Talam subject to the retained profits and share premium accounts of the Company based on its last</t>
  </si>
  <si>
    <t>audited accounts.</t>
  </si>
  <si>
    <t>KLSE for the Proposed Amendments which approval was obtained on 15th March 2001;</t>
  </si>
  <si>
    <t>KLSE for Proposed Shares Buy-Back; and</t>
  </si>
  <si>
    <t>The Directors based on the advice by the Company's legal counsel on the point of law are confident that the Company will</t>
  </si>
  <si>
    <t>succeed in its' appeal.</t>
  </si>
  <si>
    <t>The turnover for the current quarter contributed from our low cost and low medium cost apartments in Bandar Baru Ampang</t>
  </si>
  <si>
    <t>profit contributed for the quarter.</t>
  </si>
  <si>
    <t>The decrease is also partly due to the RM150 million bond issue expenses of about RM2 million expensed out during the quarter</t>
  </si>
  <si>
    <t xml:space="preserve">and Danau Putra projects was RM23.6 million. The products from these projects has a lower profit margin and hence resulted in lower </t>
  </si>
  <si>
    <t>that has resulted in higher locked in sales of our Saujana Puchong, Danau Putra and Bukit Sentosa III projects and</t>
  </si>
  <si>
    <t>higher profit margin products contributed from our Saujana Puchong project.</t>
  </si>
  <si>
    <t>a)  written off over a period not exceeding five years upon commencement of operations by the subsidiaries; and</t>
  </si>
  <si>
    <t>b)  written off over a period of ten years upon commencement of operations of a subsidiary in hotel business.</t>
  </si>
  <si>
    <t>100 16% Non-Cumulative Irredeemable Preference Shares in Cekap Mesra Development Sdn Bhd</t>
  </si>
  <si>
    <t>There is an unutilised amount of RM163.1 million currently placed in short term deposits and shall be utilised in the manner</t>
  </si>
  <si>
    <t>the BAIDS. The BAIDS was subsequently issued on 8th March 2001.</t>
  </si>
  <si>
    <t>and 980,000 16% Cumulative Redeemable Preference Shares and 1,000,000 16% Non-Cumulative</t>
  </si>
  <si>
    <t>The proceeds of RM23,252,400 arising from the warrants were utilised towards working capital of RM6.9 million and the</t>
  </si>
  <si>
    <t xml:space="preserve">remaining RM16.4 million is currently being placed in short term deposits to earn interest and it shall be utilised in the </t>
  </si>
  <si>
    <t>manner as approved by the SC.</t>
  </si>
  <si>
    <t>the second installment together with interest accrued thereon into court. Taking of evidence was completed on</t>
  </si>
  <si>
    <t>judgement pending the appeal.</t>
  </si>
  <si>
    <t>On 15th February 2001, Maxisegar Sdn Bhd a wholly-owned subsidiary of the Company entered into a Facility cum</t>
  </si>
  <si>
    <t>Subscription Agreement with Abrar Discounts Berhad for a secured and redeemable Al-Bai Bithaman Ajil Islamic ("BAIDS")</t>
  </si>
  <si>
    <t>debts securities of RM300 million.</t>
  </si>
  <si>
    <t xml:space="preserve">In compliance with MASB 1; Presentation of Financial Statements, preliminary and pre-operating expenses will be written off  as </t>
  </si>
  <si>
    <t xml:space="preserve">and when incurred. Following this change in accounting policy, the amounts for the current and comparative year are stated on </t>
  </si>
  <si>
    <t>the new basis and a prior year adjustment have been made.</t>
  </si>
  <si>
    <t xml:space="preserve">The Malaysian Government has estimated a growth rate of 7% for the current year as compared to 7.5% last year. Based on this </t>
  </si>
  <si>
    <t>assumption and barring any unforeseen circumstances, the Directors expect the performance of the Group to improve and</t>
  </si>
  <si>
    <t>remain satisfactory.</t>
  </si>
  <si>
    <t>dividend of 3% (less 28% tax) amounting to RM4,650,480 (2000: 2% tax exempt dividend amounting to RM4,306,000).</t>
  </si>
  <si>
    <t>The dates of books closure and payment in respect of 3% (less 28% tax) final dividend will be fixed later.</t>
  </si>
  <si>
    <t>Total dividend for the current financial year is 3 sen or 2.16 sen (net of 28% tax)  per share.</t>
  </si>
  <si>
    <t>Secured Serial Bonds</t>
  </si>
  <si>
    <t>together with 107,650,000 Detachable Warrants 2000/2005. The Warrants were listed on the Kuala Lumpur Stock</t>
  </si>
  <si>
    <t>During the quarter under review, there are no issuances and repayment of debt and equity securities except</t>
  </si>
  <si>
    <t>pursuant to a Facility cum Subscription Agreement with Abrar Discounts Berhad.</t>
  </si>
  <si>
    <t xml:space="preserve">On 8th March 2001,  Maxisegar Sdn Bhd a wholly-owned subsidiary of the Company, issued RM300 million BAIDS </t>
  </si>
  <si>
    <t>AMENDED COPY</t>
  </si>
  <si>
    <t>RM31.2 million towards payment to contractors, RM10.5 million towards debt servicing reserve accounts, RM13.6 million towards</t>
  </si>
  <si>
    <t>that the Company had on 9th November 2000 issued RM150 million nominal value of 5% Secured Serial Bonds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</si>
</sst>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/dd/yy"/>
    <numFmt numFmtId="167" formatCode="0.0000"/>
    <numFmt numFmtId="168" formatCode="0.000"/>
    <numFmt numFmtId="169" formatCode="_(* #,##0.0_);_(* \(#,##0.0\);_(* &quot;-&quot;?_);_(@_)"/>
    <numFmt numFmtId="170" formatCode="0.0000000"/>
    <numFmt numFmtId="171" formatCode="0.000000"/>
    <numFmt numFmtId="172" formatCode="0.00000"/>
    <numFmt numFmtId="173" formatCode="0.0"/>
    <numFmt numFmtId="174" formatCode="_(* #,##0.000_);_(* \(#,##0.000\);_(* &quot;-&quot;??_);_(@_)"/>
    <numFmt numFmtId="175" formatCode="_(* #,##0.0000_);_(* \(#,##0.0000\);_(* &quot;-&quot;??_);_(@_)"/>
    <numFmt numFmtId="176" formatCode="dd\-mmm\-yy"/>
    <numFmt numFmtId="177" formatCode="0.00000000"/>
    <numFmt numFmtId="178" formatCode="0.0%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14" fontId="1" fillId="0" borderId="1" xfId="0" applyNumberFormat="1" applyFont="1" applyBorder="1" applyAlignment="1">
      <alignment horizontal="center"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15" fontId="1" fillId="0" borderId="1" xfId="15" applyNumberFormat="1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0" fontId="2" fillId="0" borderId="0" xfId="0" applyFont="1" applyAlignment="1" quotePrefix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65" fontId="0" fillId="0" borderId="2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3" xfId="15" applyNumberFormat="1" applyBorder="1" applyAlignment="1">
      <alignment/>
    </xf>
    <xf numFmtId="43" fontId="1" fillId="0" borderId="4" xfId="15" applyNumberFormat="1" applyFont="1" applyBorder="1" applyAlignment="1">
      <alignment/>
    </xf>
    <xf numFmtId="0" fontId="0" fillId="0" borderId="0" xfId="0" applyFont="1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0" xfId="15" applyNumberFormat="1" applyAlignment="1">
      <alignment/>
    </xf>
    <xf numFmtId="165" fontId="0" fillId="0" borderId="5" xfId="15" applyNumberFormat="1" applyBorder="1" applyAlignment="1">
      <alignment/>
    </xf>
    <xf numFmtId="165" fontId="0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5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165" fontId="0" fillId="0" borderId="0" xfId="15" applyNumberFormat="1" applyFont="1" applyAlignment="1">
      <alignment/>
    </xf>
    <xf numFmtId="165" fontId="5" fillId="0" borderId="0" xfId="15" applyNumberFormat="1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165" fontId="0" fillId="0" borderId="0" xfId="15" applyNumberFormat="1" applyAlignment="1">
      <alignment horizontal="right"/>
    </xf>
    <xf numFmtId="165" fontId="0" fillId="0" borderId="5" xfId="15" applyNumberFormat="1" applyBorder="1" applyAlignment="1">
      <alignment horizontal="right"/>
    </xf>
    <xf numFmtId="165" fontId="0" fillId="0" borderId="5" xfId="15" applyNumberFormat="1" applyBorder="1" applyAlignment="1">
      <alignment horizontal="center"/>
    </xf>
    <xf numFmtId="165" fontId="0" fillId="0" borderId="0" xfId="15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2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3.57421875" style="0" customWidth="1"/>
    <col min="5" max="5" width="21.421875" style="0" customWidth="1"/>
    <col min="6" max="6" width="14.421875" style="0" customWidth="1"/>
    <col min="7" max="7" width="14.8515625" style="0" customWidth="1"/>
  </cols>
  <sheetData>
    <row r="1" spans="1:7" ht="12.75">
      <c r="A1" s="1" t="s">
        <v>2</v>
      </c>
      <c r="G1" s="1" t="s">
        <v>317</v>
      </c>
    </row>
    <row r="3" spans="1:8" ht="12.75">
      <c r="A3" s="1" t="s">
        <v>134</v>
      </c>
      <c r="B3" s="1"/>
      <c r="C3" s="1"/>
      <c r="D3" s="1"/>
      <c r="E3" s="1"/>
      <c r="F3" s="1"/>
      <c r="G3" s="1"/>
      <c r="H3" s="1"/>
    </row>
    <row r="4" spans="1:8" ht="12.75">
      <c r="A4" s="1" t="s">
        <v>156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2" t="s">
        <v>15</v>
      </c>
      <c r="G5" s="2" t="s">
        <v>16</v>
      </c>
      <c r="H5" s="1"/>
    </row>
    <row r="6" spans="1:8" ht="12.75">
      <c r="A6" s="1"/>
      <c r="B6" s="1"/>
      <c r="C6" s="1"/>
      <c r="D6" s="1"/>
      <c r="E6" s="1"/>
      <c r="F6" s="2" t="s">
        <v>17</v>
      </c>
      <c r="G6" s="2" t="s">
        <v>18</v>
      </c>
      <c r="H6" s="1"/>
    </row>
    <row r="7" spans="1:8" ht="12.75">
      <c r="A7" s="1"/>
      <c r="B7" s="1"/>
      <c r="C7" s="1"/>
      <c r="D7" s="1"/>
      <c r="E7" s="1"/>
      <c r="F7" s="2" t="s">
        <v>19</v>
      </c>
      <c r="G7" s="2" t="s">
        <v>20</v>
      </c>
      <c r="H7" s="1"/>
    </row>
    <row r="8" spans="1:8" ht="12.75">
      <c r="A8" s="2"/>
      <c r="B8" s="1"/>
      <c r="C8" s="1"/>
      <c r="D8" s="1"/>
      <c r="E8" s="1"/>
      <c r="F8" s="2"/>
      <c r="G8" s="2" t="s">
        <v>21</v>
      </c>
      <c r="H8" s="1"/>
    </row>
    <row r="9" spans="1:8" ht="12.75">
      <c r="A9" s="2"/>
      <c r="B9" s="1"/>
      <c r="C9" s="1"/>
      <c r="D9" s="1"/>
      <c r="E9" s="1"/>
      <c r="F9" s="5" t="s">
        <v>155</v>
      </c>
      <c r="G9" s="5" t="s">
        <v>126</v>
      </c>
      <c r="H9" s="1"/>
    </row>
    <row r="10" spans="1:8" ht="12.75">
      <c r="A10" s="2"/>
      <c r="B10" s="1"/>
      <c r="C10" s="1"/>
      <c r="D10" s="1"/>
      <c r="E10" s="1"/>
      <c r="F10" s="2" t="s">
        <v>9</v>
      </c>
      <c r="G10" s="2" t="s">
        <v>9</v>
      </c>
      <c r="H10" s="1"/>
    </row>
    <row r="11" ht="12.75">
      <c r="A11" s="7"/>
    </row>
    <row r="12" spans="1:7" ht="12.75">
      <c r="A12" s="7" t="s">
        <v>22</v>
      </c>
      <c r="B12" t="s">
        <v>23</v>
      </c>
      <c r="F12" s="6">
        <v>207880</v>
      </c>
      <c r="G12" s="6">
        <v>206390</v>
      </c>
    </row>
    <row r="13" spans="1:7" ht="12.75">
      <c r="A13" s="7" t="s">
        <v>24</v>
      </c>
      <c r="B13" t="s">
        <v>25</v>
      </c>
      <c r="F13" s="21">
        <f>175592+29</f>
        <v>175621</v>
      </c>
      <c r="G13" s="21">
        <v>167649</v>
      </c>
    </row>
    <row r="14" spans="1:7" ht="12.75">
      <c r="A14" s="7" t="s">
        <v>26</v>
      </c>
      <c r="B14" t="s">
        <v>27</v>
      </c>
      <c r="F14" s="6">
        <v>29891</v>
      </c>
      <c r="G14" s="6">
        <f>31028-5000-2472</f>
        <v>23556</v>
      </c>
    </row>
    <row r="15" spans="1:7" ht="12.75">
      <c r="A15" s="7" t="s">
        <v>28</v>
      </c>
      <c r="B15" t="s">
        <v>29</v>
      </c>
      <c r="F15" s="6">
        <f>293456+332</f>
        <v>293788</v>
      </c>
      <c r="G15" s="6">
        <f>332+293289+384</f>
        <v>294005</v>
      </c>
    </row>
    <row r="16" spans="1:7" ht="12.75">
      <c r="A16" s="7" t="s">
        <v>30</v>
      </c>
      <c r="B16" t="s">
        <v>237</v>
      </c>
      <c r="F16" s="21">
        <f>9068-1482</f>
        <v>7586</v>
      </c>
      <c r="G16" s="21">
        <f>43595-33923-1482+1</f>
        <v>8191</v>
      </c>
    </row>
    <row r="17" spans="1:7" ht="12.75">
      <c r="A17" s="7"/>
      <c r="F17" s="6"/>
      <c r="G17" s="6"/>
    </row>
    <row r="18" spans="1:7" ht="12.75">
      <c r="A18" s="7" t="s">
        <v>31</v>
      </c>
      <c r="B18" s="4" t="s">
        <v>32</v>
      </c>
      <c r="F18" s="6"/>
      <c r="G18" s="6"/>
    </row>
    <row r="19" spans="1:7" ht="12.75">
      <c r="A19" s="7"/>
      <c r="B19" s="4"/>
      <c r="C19" t="s">
        <v>135</v>
      </c>
      <c r="F19" s="6"/>
      <c r="G19" s="6"/>
    </row>
    <row r="20" spans="1:7" ht="12.75">
      <c r="A20" s="7"/>
      <c r="B20" s="4"/>
      <c r="C20" s="3" t="s">
        <v>136</v>
      </c>
      <c r="F20" s="6">
        <v>0</v>
      </c>
      <c r="G20" s="6">
        <v>13574</v>
      </c>
    </row>
    <row r="21" spans="1:7" ht="12.75">
      <c r="A21" s="7"/>
      <c r="B21" s="4"/>
      <c r="C21" t="s">
        <v>139</v>
      </c>
      <c r="F21" s="6">
        <f>20660-3478</f>
        <v>17182</v>
      </c>
      <c r="G21" s="21">
        <f>8638+5000</f>
        <v>13638</v>
      </c>
    </row>
    <row r="22" spans="1:7" ht="12.75">
      <c r="A22" s="7"/>
      <c r="C22" t="s">
        <v>33</v>
      </c>
      <c r="F22" s="21">
        <v>28047</v>
      </c>
      <c r="G22" s="21">
        <v>19794</v>
      </c>
    </row>
    <row r="23" spans="1:7" ht="12.75">
      <c r="A23" s="7"/>
      <c r="C23" t="s">
        <v>34</v>
      </c>
      <c r="F23" s="6">
        <f>469544+7513</f>
        <v>477057</v>
      </c>
      <c r="G23" s="6">
        <v>361385</v>
      </c>
    </row>
    <row r="24" spans="1:7" ht="12.75">
      <c r="A24" s="7"/>
      <c r="C24" t="s">
        <v>138</v>
      </c>
      <c r="F24" s="6">
        <v>908</v>
      </c>
      <c r="G24" s="6">
        <v>323</v>
      </c>
    </row>
    <row r="25" spans="1:7" ht="12.75">
      <c r="A25" s="7"/>
      <c r="C25" t="s">
        <v>35</v>
      </c>
      <c r="F25" s="6">
        <v>187568</v>
      </c>
      <c r="G25" s="6">
        <v>167463</v>
      </c>
    </row>
    <row r="26" spans="1:7" ht="12.75">
      <c r="A26" s="7"/>
      <c r="C26" t="s">
        <v>36</v>
      </c>
      <c r="F26" s="21">
        <f>130389+1</f>
        <v>130390</v>
      </c>
      <c r="G26" s="21">
        <v>100618</v>
      </c>
    </row>
    <row r="27" spans="1:7" ht="12.75" hidden="1">
      <c r="A27" s="7"/>
      <c r="C27" t="s">
        <v>204</v>
      </c>
      <c r="F27" s="21">
        <f>5356-5356</f>
        <v>0</v>
      </c>
      <c r="G27" s="21">
        <v>0</v>
      </c>
    </row>
    <row r="28" spans="1:7" ht="12.75">
      <c r="A28" s="7"/>
      <c r="C28" t="s">
        <v>37</v>
      </c>
      <c r="F28" s="6">
        <f>829+5356</f>
        <v>6185</v>
      </c>
      <c r="G28" s="6">
        <v>3187</v>
      </c>
    </row>
    <row r="29" spans="1:7" ht="12.75">
      <c r="A29" s="7"/>
      <c r="C29" t="s">
        <v>38</v>
      </c>
      <c r="F29" s="6">
        <v>24299</v>
      </c>
      <c r="G29" s="6">
        <v>31635</v>
      </c>
    </row>
    <row r="30" spans="1:9" ht="12.75">
      <c r="A30" s="7"/>
      <c r="F30" s="13">
        <f>SUM(F19:F29)</f>
        <v>871636</v>
      </c>
      <c r="G30" s="13">
        <f>SUM(G19:G29)</f>
        <v>711617</v>
      </c>
      <c r="I30" s="24"/>
    </row>
    <row r="31" spans="1:7" ht="12.75">
      <c r="A31" s="7"/>
      <c r="F31" s="6"/>
      <c r="G31" s="6"/>
    </row>
    <row r="32" spans="1:7" ht="12.75">
      <c r="A32" s="7" t="s">
        <v>39</v>
      </c>
      <c r="B32" s="4" t="s">
        <v>40</v>
      </c>
      <c r="F32" s="6"/>
      <c r="G32" s="6"/>
    </row>
    <row r="33" spans="1:7" ht="12.75">
      <c r="A33" s="7"/>
      <c r="C33" t="s">
        <v>41</v>
      </c>
      <c r="F33" s="6">
        <f>39580+18688+122414+32919-1</f>
        <v>213600</v>
      </c>
      <c r="G33" s="6">
        <v>281069</v>
      </c>
    </row>
    <row r="34" spans="1:7" ht="12.75">
      <c r="A34" s="7"/>
      <c r="C34" t="s">
        <v>42</v>
      </c>
      <c r="F34" s="6">
        <f>150851+58429</f>
        <v>209280</v>
      </c>
      <c r="G34" s="6">
        <v>148892</v>
      </c>
    </row>
    <row r="35" spans="1:7" ht="12.75">
      <c r="A35" s="7"/>
      <c r="C35" t="s">
        <v>43</v>
      </c>
      <c r="F35" s="6">
        <v>163827</v>
      </c>
      <c r="G35" s="6">
        <v>171813</v>
      </c>
    </row>
    <row r="36" spans="1:7" ht="12.75">
      <c r="A36" s="7"/>
      <c r="C36" t="s">
        <v>44</v>
      </c>
      <c r="F36" s="6">
        <v>80966</v>
      </c>
      <c r="G36" s="6">
        <v>73246</v>
      </c>
    </row>
    <row r="37" spans="1:7" ht="12.75">
      <c r="A37" s="7"/>
      <c r="C37" t="s">
        <v>45</v>
      </c>
      <c r="F37" s="6">
        <v>4650</v>
      </c>
      <c r="G37" s="6">
        <v>4306</v>
      </c>
    </row>
    <row r="38" spans="1:7" ht="12.75">
      <c r="A38" s="7"/>
      <c r="F38" s="13">
        <f>SUM(F33:F37)</f>
        <v>672323</v>
      </c>
      <c r="G38" s="13">
        <f>SUM(G33:G37)</f>
        <v>679326</v>
      </c>
    </row>
    <row r="39" spans="1:7" ht="12.75">
      <c r="A39" s="7"/>
      <c r="F39" s="14"/>
      <c r="G39" s="14"/>
    </row>
    <row r="40" spans="1:7" ht="12.75">
      <c r="A40" s="7" t="s">
        <v>46</v>
      </c>
      <c r="B40" s="1" t="s">
        <v>137</v>
      </c>
      <c r="C40" s="1"/>
      <c r="D40" s="1"/>
      <c r="F40" s="6">
        <f>F30-F38</f>
        <v>199313</v>
      </c>
      <c r="G40" s="6">
        <f>G30-G38</f>
        <v>32291</v>
      </c>
    </row>
    <row r="41" spans="1:7" ht="13.5" thickBot="1">
      <c r="A41" s="7"/>
      <c r="F41" s="15">
        <f>SUM(F12:F16)+F40</f>
        <v>914079</v>
      </c>
      <c r="G41" s="15">
        <f>SUM(G12:G16)+G40</f>
        <v>732082</v>
      </c>
    </row>
    <row r="42" spans="1:7" ht="12.75">
      <c r="A42" s="7"/>
      <c r="F42" s="6"/>
      <c r="G42" s="6"/>
    </row>
    <row r="43" spans="1:7" ht="12.75">
      <c r="A43" s="7"/>
      <c r="F43" s="6"/>
      <c r="G43" s="6"/>
    </row>
    <row r="44" spans="1:7" ht="12.75">
      <c r="A44" s="7" t="s">
        <v>47</v>
      </c>
      <c r="B44" s="4" t="s">
        <v>48</v>
      </c>
      <c r="F44" s="6"/>
      <c r="G44" s="6"/>
    </row>
    <row r="45" spans="1:7" ht="12.75">
      <c r="A45" s="7"/>
      <c r="F45" s="6"/>
      <c r="G45" s="6"/>
    </row>
    <row r="46" spans="1:7" ht="12.75">
      <c r="A46" s="7"/>
      <c r="B46" t="s">
        <v>49</v>
      </c>
      <c r="F46" s="6">
        <v>215300</v>
      </c>
      <c r="G46" s="6">
        <v>195765</v>
      </c>
    </row>
    <row r="47" spans="1:7" ht="12.75">
      <c r="A47" s="7"/>
      <c r="B47" t="s">
        <v>50</v>
      </c>
      <c r="F47" s="6"/>
      <c r="G47" s="6"/>
    </row>
    <row r="48" spans="1:7" ht="12.75">
      <c r="A48" s="7"/>
      <c r="C48" t="s">
        <v>51</v>
      </c>
      <c r="F48" s="6">
        <v>158400</v>
      </c>
      <c r="G48" s="6">
        <v>153045</v>
      </c>
    </row>
    <row r="49" spans="1:7" ht="12.75">
      <c r="A49" s="7"/>
      <c r="C49" t="s">
        <v>52</v>
      </c>
      <c r="F49" s="6">
        <v>11483</v>
      </c>
      <c r="G49" s="6">
        <v>11508</v>
      </c>
    </row>
    <row r="50" spans="1:7" ht="12.75">
      <c r="A50" s="7"/>
      <c r="C50" t="s">
        <v>53</v>
      </c>
      <c r="F50" s="6">
        <v>11901</v>
      </c>
      <c r="G50" s="6">
        <v>11201</v>
      </c>
    </row>
    <row r="51" spans="1:7" ht="12.75">
      <c r="A51" s="7"/>
      <c r="C51" t="s">
        <v>54</v>
      </c>
      <c r="E51" s="24"/>
      <c r="F51" s="6">
        <f>122087+1</f>
        <v>122088</v>
      </c>
      <c r="G51" s="6">
        <v>101314</v>
      </c>
    </row>
    <row r="52" spans="1:7" ht="12.75">
      <c r="A52" s="7"/>
      <c r="F52" s="6"/>
      <c r="G52" s="6"/>
    </row>
    <row r="53" spans="1:7" ht="12.75">
      <c r="A53" s="7" t="s">
        <v>55</v>
      </c>
      <c r="B53" t="s">
        <v>56</v>
      </c>
      <c r="F53" s="6">
        <v>35905</v>
      </c>
      <c r="G53" s="6">
        <v>42295</v>
      </c>
    </row>
    <row r="54" spans="1:7" ht="12.75">
      <c r="A54" s="7" t="s">
        <v>57</v>
      </c>
      <c r="B54" t="s">
        <v>58</v>
      </c>
      <c r="F54" s="21">
        <f>276362+13751+3883-150000</f>
        <v>143996</v>
      </c>
      <c r="G54" s="6">
        <v>152052</v>
      </c>
    </row>
    <row r="55" spans="1:7" ht="12.75">
      <c r="A55" s="7" t="s">
        <v>59</v>
      </c>
      <c r="B55" t="s">
        <v>312</v>
      </c>
      <c r="F55" s="21">
        <v>150000</v>
      </c>
      <c r="G55" s="6">
        <v>0</v>
      </c>
    </row>
    <row r="56" spans="1:7" ht="12.75">
      <c r="A56" s="7" t="s">
        <v>61</v>
      </c>
      <c r="B56" t="s">
        <v>60</v>
      </c>
      <c r="F56" s="6">
        <v>2747</v>
      </c>
      <c r="G56" s="6">
        <v>2172</v>
      </c>
    </row>
    <row r="57" spans="1:7" ht="12.75">
      <c r="A57" s="7" t="s">
        <v>84</v>
      </c>
      <c r="B57" t="s">
        <v>62</v>
      </c>
      <c r="F57" s="21">
        <f>62259</f>
        <v>62259</v>
      </c>
      <c r="G57" s="6">
        <v>62730</v>
      </c>
    </row>
    <row r="58" spans="1:7" ht="13.5" thickBot="1">
      <c r="A58" s="7"/>
      <c r="F58" s="15">
        <f>SUM(F46:F57)</f>
        <v>914079</v>
      </c>
      <c r="G58" s="15">
        <f>SUM(G46:G57)</f>
        <v>732082</v>
      </c>
    </row>
    <row r="59" spans="1:7" ht="12.75">
      <c r="A59" s="7"/>
      <c r="F59" s="6"/>
      <c r="G59" s="6"/>
    </row>
    <row r="60" spans="1:7" ht="13.5" thickBot="1">
      <c r="A60" s="17" t="s">
        <v>59</v>
      </c>
      <c r="B60" s="1" t="s">
        <v>63</v>
      </c>
      <c r="C60" s="1"/>
      <c r="D60" s="1"/>
      <c r="E60" s="1"/>
      <c r="F60" s="16">
        <f>SUM(F46:F52)/F46*100-F16/F46*100</f>
        <v>237.61542034370646</v>
      </c>
      <c r="G60" s="16">
        <f>SUM(G46:G52)/G46*100-G16/G46*100</f>
        <v>237.34681888999563</v>
      </c>
    </row>
    <row r="61" ht="13.5" thickTop="1">
      <c r="F61" s="23"/>
    </row>
    <row r="62" ht="12.75">
      <c r="F62" s="24"/>
    </row>
    <row r="63" ht="12.75">
      <c r="B63" t="s">
        <v>203</v>
      </c>
    </row>
  </sheetData>
  <printOptions/>
  <pageMargins left="0.75" right="0.75" top="0.5" bottom="0.5" header="0.5" footer="0.5"/>
  <pageSetup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5"/>
  <sheetViews>
    <sheetView tabSelected="1" workbookViewId="0" topLeftCell="A184">
      <selection activeCell="D199" sqref="D199"/>
    </sheetView>
  </sheetViews>
  <sheetFormatPr defaultColWidth="9.140625" defaultRowHeight="12.75"/>
  <cols>
    <col min="1" max="1" width="4.57421875" style="0" customWidth="1"/>
    <col min="2" max="2" width="8.00390625" style="0" customWidth="1"/>
    <col min="3" max="3" width="2.7109375" style="0" customWidth="1"/>
    <col min="4" max="4" width="28.8515625" style="0" customWidth="1"/>
    <col min="5" max="5" width="13.7109375" style="0" customWidth="1"/>
    <col min="6" max="6" width="14.421875" style="0" customWidth="1"/>
    <col min="7" max="7" width="1.57421875" style="0" customWidth="1"/>
    <col min="8" max="8" width="12.7109375" style="0" customWidth="1"/>
    <col min="9" max="9" width="15.8515625" style="0" customWidth="1"/>
    <col min="10" max="10" width="16.7109375" style="0" customWidth="1"/>
  </cols>
  <sheetData>
    <row r="1" spans="1:9" ht="12.75">
      <c r="A1" s="1" t="s">
        <v>2</v>
      </c>
      <c r="I1" s="1" t="s">
        <v>317</v>
      </c>
    </row>
    <row r="3" ht="12.75">
      <c r="A3" s="4" t="s">
        <v>157</v>
      </c>
    </row>
    <row r="5" spans="1:2" ht="12.75">
      <c r="A5" s="1" t="s">
        <v>22</v>
      </c>
      <c r="B5" s="4" t="s">
        <v>64</v>
      </c>
    </row>
    <row r="6" ht="12.75">
      <c r="A6" s="1"/>
    </row>
    <row r="7" spans="1:2" ht="12.75">
      <c r="A7" s="28"/>
      <c r="B7" t="s">
        <v>229</v>
      </c>
    </row>
    <row r="8" ht="12.75">
      <c r="A8" s="1"/>
    </row>
    <row r="9" spans="1:2" ht="12.75">
      <c r="A9" s="1"/>
      <c r="B9" t="s">
        <v>230</v>
      </c>
    </row>
    <row r="10" spans="1:2" ht="12.75">
      <c r="A10" s="1"/>
      <c r="B10" s="3" t="s">
        <v>289</v>
      </c>
    </row>
    <row r="11" spans="1:2" ht="12.75">
      <c r="A11" s="1"/>
      <c r="B11" t="s">
        <v>290</v>
      </c>
    </row>
    <row r="12" ht="12.75">
      <c r="A12" s="1"/>
    </row>
    <row r="13" spans="1:2" ht="12.75">
      <c r="A13" s="1"/>
      <c r="B13" t="s">
        <v>303</v>
      </c>
    </row>
    <row r="14" spans="1:2" ht="12.75">
      <c r="A14" s="1"/>
      <c r="B14" t="s">
        <v>304</v>
      </c>
    </row>
    <row r="15" spans="1:2" ht="12.75">
      <c r="A15" s="1"/>
      <c r="B15" t="s">
        <v>305</v>
      </c>
    </row>
    <row r="16" ht="12.75">
      <c r="A16" s="1"/>
    </row>
    <row r="17" spans="1:2" ht="12.75">
      <c r="A17" s="1"/>
      <c r="B17" t="s">
        <v>231</v>
      </c>
    </row>
    <row r="18" spans="1:2" ht="12.75">
      <c r="A18" s="1"/>
      <c r="B18" t="s">
        <v>232</v>
      </c>
    </row>
    <row r="19" spans="1:2" ht="12.75">
      <c r="A19" s="1"/>
      <c r="B19" t="s">
        <v>233</v>
      </c>
    </row>
    <row r="20" ht="12.75">
      <c r="A20" s="1"/>
    </row>
    <row r="21" spans="1:2" ht="12.75">
      <c r="A21" s="1"/>
      <c r="B21" t="s">
        <v>234</v>
      </c>
    </row>
    <row r="22" spans="1:2" ht="12.75">
      <c r="A22" s="1"/>
      <c r="B22" t="s">
        <v>235</v>
      </c>
    </row>
    <row r="23" ht="12.75">
      <c r="A23" s="1"/>
    </row>
    <row r="24" spans="1:2" ht="12.75">
      <c r="A24" s="1" t="s">
        <v>24</v>
      </c>
      <c r="B24" s="4" t="s">
        <v>225</v>
      </c>
    </row>
    <row r="25" ht="12.75">
      <c r="A25" s="1"/>
    </row>
    <row r="26" spans="1:2" ht="12.75">
      <c r="A26" s="1"/>
      <c r="B26" t="s">
        <v>226</v>
      </c>
    </row>
    <row r="27" spans="1:2" ht="12.75">
      <c r="A27" s="1"/>
      <c r="B27" t="s">
        <v>227</v>
      </c>
    </row>
    <row r="28" ht="12.75">
      <c r="A28" s="1"/>
    </row>
    <row r="29" spans="1:2" ht="12.75">
      <c r="A29" s="1" t="s">
        <v>26</v>
      </c>
      <c r="B29" s="4" t="s">
        <v>14</v>
      </c>
    </row>
    <row r="30" ht="12.75">
      <c r="A30" s="1"/>
    </row>
    <row r="31" spans="1:2" ht="12.75">
      <c r="A31" s="1"/>
      <c r="B31" t="s">
        <v>65</v>
      </c>
    </row>
    <row r="32" ht="12.75">
      <c r="A32" s="1"/>
    </row>
    <row r="33" spans="1:2" ht="12.75">
      <c r="A33" s="1" t="s">
        <v>28</v>
      </c>
      <c r="B33" s="4" t="s">
        <v>236</v>
      </c>
    </row>
    <row r="34" spans="1:2" ht="12.75">
      <c r="A34" s="1"/>
      <c r="B34" s="1"/>
    </row>
    <row r="35" ht="12.75">
      <c r="A35" s="1"/>
    </row>
    <row r="36" spans="1:10" ht="12.75">
      <c r="A36" s="1"/>
      <c r="E36" s="2" t="s">
        <v>128</v>
      </c>
      <c r="F36" s="2" t="s">
        <v>4</v>
      </c>
      <c r="G36" s="2"/>
      <c r="H36" s="2" t="s">
        <v>3</v>
      </c>
      <c r="I36" s="2" t="s">
        <v>4</v>
      </c>
      <c r="J36" s="2"/>
    </row>
    <row r="37" spans="1:10" ht="12.75">
      <c r="A37" s="1"/>
      <c r="E37" s="2" t="s">
        <v>5</v>
      </c>
      <c r="F37" s="2" t="s">
        <v>6</v>
      </c>
      <c r="G37" s="2"/>
      <c r="H37" s="2" t="s">
        <v>129</v>
      </c>
      <c r="I37" s="2" t="s">
        <v>6</v>
      </c>
      <c r="J37" s="2"/>
    </row>
    <row r="38" spans="1:10" ht="12.75">
      <c r="A38" s="1"/>
      <c r="E38" s="2" t="s">
        <v>7</v>
      </c>
      <c r="F38" s="2" t="s">
        <v>7</v>
      </c>
      <c r="G38" s="2"/>
      <c r="H38" s="2" t="s">
        <v>130</v>
      </c>
      <c r="I38" s="2" t="s">
        <v>8</v>
      </c>
      <c r="J38" s="2"/>
    </row>
    <row r="39" spans="1:9" ht="12.75">
      <c r="A39" s="1"/>
      <c r="E39" s="8" t="s">
        <v>155</v>
      </c>
      <c r="F39" s="9" t="s">
        <v>126</v>
      </c>
      <c r="G39" s="9"/>
      <c r="H39" s="9" t="str">
        <f>+E39</f>
        <v>31.1.2001</v>
      </c>
      <c r="I39" s="9" t="str">
        <f>+F39</f>
        <v>31.1.2000</v>
      </c>
    </row>
    <row r="40" spans="1:9" ht="12.75">
      <c r="A40" s="1"/>
      <c r="E40" s="2" t="s">
        <v>9</v>
      </c>
      <c r="F40" s="2" t="s">
        <v>9</v>
      </c>
      <c r="G40" s="2"/>
      <c r="H40" s="2" t="s">
        <v>9</v>
      </c>
      <c r="I40" s="2" t="s">
        <v>9</v>
      </c>
    </row>
    <row r="41" spans="1:9" ht="12.75">
      <c r="A41" s="1"/>
      <c r="E41" s="2"/>
      <c r="F41" s="2"/>
      <c r="G41" s="2"/>
      <c r="H41" s="2"/>
      <c r="I41" s="2"/>
    </row>
    <row r="42" spans="1:9" ht="12.75">
      <c r="A42" s="1"/>
      <c r="B42" t="s">
        <v>206</v>
      </c>
      <c r="E42" s="42">
        <f>-20060-740+16642+602</f>
        <v>-3556</v>
      </c>
      <c r="F42" s="42">
        <f>-17698+11134-145+81</f>
        <v>-6628</v>
      </c>
      <c r="G42" s="2"/>
      <c r="H42" s="42">
        <f>-20060-740</f>
        <v>-20800</v>
      </c>
      <c r="I42" s="42">
        <f>-17698-145</f>
        <v>-17843</v>
      </c>
    </row>
    <row r="43" spans="1:9" ht="12.75">
      <c r="A43" s="1"/>
      <c r="B43" t="s">
        <v>60</v>
      </c>
      <c r="E43" s="25">
        <f>384-289</f>
        <v>95</v>
      </c>
      <c r="F43" s="18">
        <f>1158-891</f>
        <v>267</v>
      </c>
      <c r="G43" s="18"/>
      <c r="H43" s="25">
        <v>384</v>
      </c>
      <c r="I43" s="25">
        <v>1158</v>
      </c>
    </row>
    <row r="44" spans="1:9" ht="12.75">
      <c r="A44" s="1"/>
      <c r="B44" t="s">
        <v>66</v>
      </c>
      <c r="E44" s="18">
        <v>-17</v>
      </c>
      <c r="F44" s="18">
        <v>562</v>
      </c>
      <c r="G44" s="18"/>
      <c r="H44" s="18">
        <v>-17</v>
      </c>
      <c r="I44" s="25">
        <v>562</v>
      </c>
    </row>
    <row r="45" spans="1:9" ht="13.5" thickBot="1">
      <c r="A45" s="1"/>
      <c r="E45" s="41">
        <f>SUM(E42:E44)</f>
        <v>-3478</v>
      </c>
      <c r="F45" s="41">
        <f>SUM(F42:F44)</f>
        <v>-5799</v>
      </c>
      <c r="G45" s="41">
        <f>SUM(G42:G44)</f>
        <v>0</v>
      </c>
      <c r="H45" s="41">
        <f>SUM(H42:H44)</f>
        <v>-20433</v>
      </c>
      <c r="I45" s="41">
        <f>SUM(I42:I44)</f>
        <v>-16123</v>
      </c>
    </row>
    <row r="46" spans="1:9" ht="13.5" thickTop="1">
      <c r="A46" s="44"/>
      <c r="B46" s="45" t="s">
        <v>207</v>
      </c>
      <c r="C46" s="45"/>
      <c r="D46" s="45"/>
      <c r="E46" s="46">
        <v>0.3</v>
      </c>
      <c r="F46" s="46">
        <v>0.44</v>
      </c>
      <c r="G46" s="46"/>
      <c r="H46" s="46">
        <v>0.38</v>
      </c>
      <c r="I46" s="46">
        <v>0.55</v>
      </c>
    </row>
    <row r="47" spans="1:9" ht="12.75">
      <c r="A47" s="1"/>
      <c r="E47" s="18"/>
      <c r="F47" s="18"/>
      <c r="G47" s="18"/>
      <c r="H47" s="18"/>
      <c r="I47" s="25"/>
    </row>
    <row r="48" spans="1:9" ht="12.75">
      <c r="A48" s="1"/>
      <c r="B48" t="s">
        <v>258</v>
      </c>
      <c r="E48" s="18"/>
      <c r="F48" s="18"/>
      <c r="G48" s="18"/>
      <c r="H48" s="18"/>
      <c r="I48" s="18"/>
    </row>
    <row r="49" spans="1:9" ht="12.75">
      <c r="A49" s="1"/>
      <c r="B49" t="s">
        <v>266</v>
      </c>
      <c r="E49" s="18"/>
      <c r="F49" s="18"/>
      <c r="G49" s="18"/>
      <c r="H49" s="18"/>
      <c r="I49" s="18"/>
    </row>
    <row r="50" spans="1:9" ht="12.75">
      <c r="A50" s="1"/>
      <c r="B50" t="s">
        <v>259</v>
      </c>
      <c r="E50" s="18"/>
      <c r="F50" s="18"/>
      <c r="G50" s="18"/>
      <c r="H50" s="18"/>
      <c r="I50" s="18"/>
    </row>
    <row r="51" spans="1:9" ht="12.75">
      <c r="A51" s="1"/>
      <c r="E51" s="18"/>
      <c r="F51" s="18"/>
      <c r="G51" s="18"/>
      <c r="H51" s="18"/>
      <c r="I51" s="18"/>
    </row>
    <row r="52" ht="12.75">
      <c r="A52" s="1"/>
    </row>
    <row r="53" spans="1:2" ht="12.75">
      <c r="A53" s="1" t="s">
        <v>30</v>
      </c>
      <c r="B53" s="4" t="s">
        <v>125</v>
      </c>
    </row>
    <row r="54" spans="1:2" ht="12.75">
      <c r="A54" s="1"/>
      <c r="B54" s="10"/>
    </row>
    <row r="55" spans="1:2" ht="12.75">
      <c r="A55" s="1"/>
      <c r="B55" t="s">
        <v>158</v>
      </c>
    </row>
    <row r="56" ht="12.75">
      <c r="A56" s="1"/>
    </row>
    <row r="57" ht="12.75">
      <c r="A57" s="1"/>
    </row>
    <row r="58" spans="1:2" ht="12.75">
      <c r="A58" s="1" t="s">
        <v>31</v>
      </c>
      <c r="B58" s="4" t="s">
        <v>67</v>
      </c>
    </row>
    <row r="59" ht="12.75">
      <c r="A59" s="1"/>
    </row>
    <row r="60" spans="1:2" ht="12.75">
      <c r="A60" s="1"/>
      <c r="B60" t="s">
        <v>68</v>
      </c>
    </row>
    <row r="61" ht="12.75">
      <c r="A61" s="1"/>
    </row>
    <row r="62" ht="12.75">
      <c r="A62" s="1"/>
    </row>
    <row r="63" spans="1:2" ht="12.75">
      <c r="A63" s="1" t="s">
        <v>39</v>
      </c>
      <c r="B63" s="4" t="s">
        <v>69</v>
      </c>
    </row>
    <row r="64" ht="12.75">
      <c r="A64" s="1"/>
    </row>
    <row r="65" spans="1:2" ht="12.75">
      <c r="A65" s="1"/>
      <c r="B65" t="s">
        <v>147</v>
      </c>
    </row>
    <row r="66" ht="12.75">
      <c r="A66" s="1"/>
    </row>
    <row r="67" spans="1:6" ht="12.75">
      <c r="A67" s="1"/>
      <c r="B67" t="s">
        <v>208</v>
      </c>
      <c r="C67" t="s">
        <v>168</v>
      </c>
      <c r="F67" s="7"/>
    </row>
    <row r="68" spans="1:8" ht="12.75">
      <c r="A68" s="1"/>
      <c r="B68" s="22"/>
      <c r="C68" t="s">
        <v>174</v>
      </c>
      <c r="D68" s="11"/>
      <c r="F68" s="22"/>
      <c r="H68" s="11"/>
    </row>
    <row r="69" spans="1:8" ht="12.75">
      <c r="A69" s="1"/>
      <c r="B69" s="22"/>
      <c r="C69" t="s">
        <v>294</v>
      </c>
      <c r="D69" s="11"/>
      <c r="F69" s="22"/>
      <c r="H69" s="11"/>
    </row>
    <row r="70" spans="1:8" ht="12.75">
      <c r="A70" s="1"/>
      <c r="B70" s="22"/>
      <c r="C70" t="s">
        <v>172</v>
      </c>
      <c r="D70" s="11"/>
      <c r="F70" s="22"/>
      <c r="H70" s="11"/>
    </row>
    <row r="71" spans="1:3" ht="12.75">
      <c r="A71" s="1"/>
      <c r="B71" s="4"/>
      <c r="C71" t="s">
        <v>169</v>
      </c>
    </row>
    <row r="72" spans="1:2" ht="12.75">
      <c r="A72" s="1"/>
      <c r="B72" s="4"/>
    </row>
    <row r="73" spans="1:3" ht="12.75">
      <c r="A73" s="1"/>
      <c r="B73" s="28" t="s">
        <v>209</v>
      </c>
      <c r="C73" t="s">
        <v>170</v>
      </c>
    </row>
    <row r="74" spans="1:4" ht="12.75">
      <c r="A74" s="1"/>
      <c r="B74" s="4"/>
      <c r="C74" t="s">
        <v>171</v>
      </c>
      <c r="D74" s="11"/>
    </row>
    <row r="75" spans="1:4" ht="12.75">
      <c r="A75" s="1"/>
      <c r="B75" s="4"/>
      <c r="C75" t="s">
        <v>291</v>
      </c>
      <c r="D75" s="11"/>
    </row>
    <row r="76" spans="1:3" ht="12.75">
      <c r="A76" s="1"/>
      <c r="B76" s="4"/>
      <c r="C76" t="s">
        <v>253</v>
      </c>
    </row>
    <row r="77" spans="1:2" ht="12.75">
      <c r="A77" s="1"/>
      <c r="B77" s="4"/>
    </row>
    <row r="78" spans="1:2" ht="12.75">
      <c r="A78" s="1"/>
      <c r="B78" s="4"/>
    </row>
    <row r="79" spans="1:2" ht="12.75">
      <c r="A79" s="1" t="s">
        <v>46</v>
      </c>
      <c r="B79" s="4" t="s">
        <v>70</v>
      </c>
    </row>
    <row r="80" ht="12.75">
      <c r="A80" s="1"/>
    </row>
    <row r="81" spans="1:2" ht="12.75">
      <c r="A81" s="28" t="s">
        <v>210</v>
      </c>
      <c r="B81" t="s">
        <v>159</v>
      </c>
    </row>
    <row r="82" spans="1:2" ht="12.75">
      <c r="A82" s="1"/>
      <c r="B82" t="s">
        <v>160</v>
      </c>
    </row>
    <row r="83" spans="1:2" ht="12.75">
      <c r="A83" s="1"/>
      <c r="B83" t="s">
        <v>200</v>
      </c>
    </row>
    <row r="84" spans="1:9" ht="12.75">
      <c r="A84" s="1"/>
      <c r="B84" s="33" t="s">
        <v>201</v>
      </c>
      <c r="C84" s="33"/>
      <c r="D84" s="33"/>
      <c r="E84" s="33"/>
      <c r="F84" s="33"/>
      <c r="G84" s="33"/>
      <c r="H84" s="33"/>
      <c r="I84" s="33"/>
    </row>
    <row r="85" ht="12.75">
      <c r="A85" s="1"/>
    </row>
    <row r="86" spans="1:9" ht="12.75">
      <c r="A86" s="1"/>
      <c r="B86" s="27"/>
      <c r="C86" s="27"/>
      <c r="D86" s="27"/>
      <c r="E86" s="27"/>
      <c r="F86" s="27"/>
      <c r="G86" s="27"/>
      <c r="H86" s="27"/>
      <c r="I86" s="27"/>
    </row>
    <row r="87" spans="1:2" ht="12.75">
      <c r="A87" s="1"/>
      <c r="B87" t="s">
        <v>124</v>
      </c>
    </row>
    <row r="88" spans="1:3" ht="12.75">
      <c r="A88" s="1"/>
      <c r="B88" t="s">
        <v>142</v>
      </c>
      <c r="C88" t="s">
        <v>185</v>
      </c>
    </row>
    <row r="89" spans="1:3" ht="12.75">
      <c r="A89" s="1"/>
      <c r="C89" t="s">
        <v>191</v>
      </c>
    </row>
    <row r="90" ht="12.75">
      <c r="A90" s="1"/>
    </row>
    <row r="91" spans="1:3" ht="12.75">
      <c r="A91" s="1"/>
      <c r="B91" t="s">
        <v>143</v>
      </c>
      <c r="C91" t="s">
        <v>186</v>
      </c>
    </row>
    <row r="92" spans="1:3" ht="12.75">
      <c r="A92" s="1"/>
      <c r="C92" t="s">
        <v>187</v>
      </c>
    </row>
    <row r="93" spans="1:3" ht="12.75">
      <c r="A93" s="1"/>
      <c r="C93" t="s">
        <v>274</v>
      </c>
    </row>
    <row r="94" spans="1:3" ht="12.75">
      <c r="A94" s="1"/>
      <c r="C94" t="s">
        <v>275</v>
      </c>
    </row>
    <row r="95" ht="12.75">
      <c r="A95" s="1"/>
    </row>
    <row r="96" spans="1:3" ht="12.75">
      <c r="A96" s="1"/>
      <c r="B96" t="s">
        <v>248</v>
      </c>
      <c r="C96" t="s">
        <v>153</v>
      </c>
    </row>
    <row r="97" ht="12.75">
      <c r="A97" s="1"/>
    </row>
    <row r="98" spans="1:10" ht="12.75">
      <c r="A98" s="1"/>
      <c r="B98" s="30"/>
      <c r="D98" s="27"/>
      <c r="E98" s="27"/>
      <c r="F98" s="27"/>
      <c r="G98" s="27"/>
      <c r="H98" s="27"/>
      <c r="I98" s="27"/>
      <c r="J98" s="27"/>
    </row>
    <row r="99" spans="1:10" ht="12.75">
      <c r="A99" s="28" t="s">
        <v>146</v>
      </c>
      <c r="B99" s="28" t="s">
        <v>267</v>
      </c>
      <c r="E99" s="27"/>
      <c r="F99" s="27"/>
      <c r="G99" s="27"/>
      <c r="H99" s="27"/>
      <c r="I99" s="27"/>
      <c r="J99" s="27"/>
    </row>
    <row r="100" spans="1:10" ht="12.75">
      <c r="A100" s="28"/>
      <c r="B100" s="11" t="s">
        <v>268</v>
      </c>
      <c r="E100" s="27"/>
      <c r="F100" s="27"/>
      <c r="G100" s="27"/>
      <c r="H100" s="27"/>
      <c r="I100" s="27"/>
      <c r="J100" s="27"/>
    </row>
    <row r="101" spans="1:10" ht="12.75">
      <c r="A101" s="1"/>
      <c r="E101" s="27"/>
      <c r="F101" s="27"/>
      <c r="G101" s="27"/>
      <c r="H101" s="27"/>
      <c r="I101" s="27"/>
      <c r="J101" s="27"/>
    </row>
    <row r="102" spans="1:10" ht="12.75">
      <c r="A102" s="1"/>
      <c r="B102" t="s">
        <v>124</v>
      </c>
      <c r="C102" t="s">
        <v>10</v>
      </c>
      <c r="D102" t="s">
        <v>161</v>
      </c>
      <c r="E102" s="27"/>
      <c r="F102" s="27"/>
      <c r="G102" s="27"/>
      <c r="H102" s="27"/>
      <c r="I102" s="27"/>
      <c r="J102" s="27"/>
    </row>
    <row r="103" spans="1:10" ht="12.75">
      <c r="A103" s="1"/>
      <c r="D103" t="s">
        <v>269</v>
      </c>
      <c r="E103" s="27"/>
      <c r="F103" s="27"/>
      <c r="G103" s="27"/>
      <c r="H103" s="27"/>
      <c r="I103" s="27"/>
      <c r="J103" s="27"/>
    </row>
    <row r="104" spans="1:10" ht="12.75">
      <c r="A104" s="1"/>
      <c r="D104" t="s">
        <v>162</v>
      </c>
      <c r="E104" s="27"/>
      <c r="F104" s="27"/>
      <c r="G104" s="27"/>
      <c r="H104" s="27"/>
      <c r="I104" s="27"/>
      <c r="J104" s="27"/>
    </row>
    <row r="105" spans="1:10" ht="12.75">
      <c r="A105" s="1"/>
      <c r="E105" s="27"/>
      <c r="F105" s="27"/>
      <c r="G105" s="27"/>
      <c r="H105" s="27"/>
      <c r="I105" s="27"/>
      <c r="J105" s="27"/>
    </row>
    <row r="106" spans="1:10" ht="12.75">
      <c r="A106" s="1"/>
      <c r="B106" s="30"/>
      <c r="C106" t="s">
        <v>11</v>
      </c>
      <c r="D106" s="27" t="s">
        <v>295</v>
      </c>
      <c r="E106" s="27"/>
      <c r="F106" s="27"/>
      <c r="G106" s="27"/>
      <c r="H106" s="27"/>
      <c r="I106" s="27"/>
      <c r="J106" s="27"/>
    </row>
    <row r="107" spans="1:10" ht="12.75">
      <c r="A107" s="1"/>
      <c r="B107" s="30"/>
      <c r="D107" s="34" t="s">
        <v>296</v>
      </c>
      <c r="E107" s="27"/>
      <c r="F107" s="27"/>
      <c r="G107" s="27"/>
      <c r="H107" s="27"/>
      <c r="I107" s="27"/>
      <c r="J107" s="27"/>
    </row>
    <row r="108" spans="1:5" ht="12.75">
      <c r="A108" s="32"/>
      <c r="B108" s="27"/>
      <c r="D108" s="34" t="s">
        <v>297</v>
      </c>
      <c r="E108" s="27"/>
    </row>
    <row r="109" spans="1:5" ht="12.75">
      <c r="A109" s="32"/>
      <c r="B109" s="27"/>
      <c r="D109" s="34"/>
      <c r="E109" s="27"/>
    </row>
    <row r="110" spans="1:5" ht="12.75">
      <c r="A110" s="30" t="s">
        <v>211</v>
      </c>
      <c r="B110" s="27" t="s">
        <v>179</v>
      </c>
      <c r="D110" s="27"/>
      <c r="E110" s="27"/>
    </row>
    <row r="111" spans="1:5" ht="12.75">
      <c r="A111" s="32"/>
      <c r="B111" s="29" t="s">
        <v>180</v>
      </c>
      <c r="D111" s="27"/>
      <c r="E111" s="27"/>
    </row>
    <row r="112" spans="1:5" ht="12.75">
      <c r="A112" s="32"/>
      <c r="B112" s="27"/>
      <c r="D112" s="27"/>
      <c r="E112" s="27"/>
    </row>
    <row r="113" spans="1:5" ht="12.75">
      <c r="A113" s="32"/>
      <c r="B113" s="27" t="s">
        <v>124</v>
      </c>
      <c r="D113" s="27" t="s">
        <v>175</v>
      </c>
      <c r="E113" s="27"/>
    </row>
    <row r="114" spans="1:5" ht="12.75">
      <c r="A114" s="32"/>
      <c r="B114" s="27"/>
      <c r="D114" s="27" t="s">
        <v>163</v>
      </c>
      <c r="E114" s="27"/>
    </row>
    <row r="115" spans="1:5" ht="12.75">
      <c r="A115" s="32"/>
      <c r="B115" s="27"/>
      <c r="D115" s="27" t="s">
        <v>183</v>
      </c>
      <c r="E115" s="27"/>
    </row>
    <row r="116" spans="1:4" ht="12.75">
      <c r="A116" s="28"/>
      <c r="D116" s="34" t="s">
        <v>164</v>
      </c>
    </row>
    <row r="117" ht="12.75">
      <c r="A117" s="1"/>
    </row>
    <row r="118" spans="1:5" ht="12.75">
      <c r="A118" s="1"/>
      <c r="D118" s="11" t="s">
        <v>165</v>
      </c>
      <c r="E118" s="38" t="s">
        <v>166</v>
      </c>
    </row>
    <row r="119" spans="1:5" ht="12.75">
      <c r="A119" s="1"/>
      <c r="D119" t="s">
        <v>177</v>
      </c>
      <c r="E119" s="39">
        <v>801</v>
      </c>
    </row>
    <row r="120" spans="1:5" ht="12.75">
      <c r="A120" s="37"/>
      <c r="D120" t="s">
        <v>178</v>
      </c>
      <c r="E120" s="39">
        <v>110</v>
      </c>
    </row>
    <row r="121" spans="1:5" ht="12.75">
      <c r="A121" s="37"/>
      <c r="D121" t="s">
        <v>184</v>
      </c>
      <c r="E121" s="39">
        <v>3000</v>
      </c>
    </row>
    <row r="122" spans="1:5" ht="13.5" thickBot="1">
      <c r="A122" s="1"/>
      <c r="E122" s="40">
        <f>SUM(E119:E121)</f>
        <v>3911</v>
      </c>
    </row>
    <row r="123" spans="1:5" ht="13.5" thickTop="1">
      <c r="A123" s="1"/>
      <c r="E123" s="27"/>
    </row>
    <row r="124" spans="1:5" ht="12.75">
      <c r="A124" s="1"/>
      <c r="D124" t="s">
        <v>181</v>
      </c>
      <c r="E124" s="27"/>
    </row>
    <row r="125" spans="1:5" ht="12.75">
      <c r="A125" s="1"/>
      <c r="D125" t="s">
        <v>182</v>
      </c>
      <c r="E125" s="27"/>
    </row>
    <row r="126" spans="1:5" ht="12.75">
      <c r="A126" s="1"/>
      <c r="E126" s="27"/>
    </row>
    <row r="127" spans="1:5" ht="12.75">
      <c r="A127" s="28" t="s">
        <v>238</v>
      </c>
      <c r="B127" s="11" t="s">
        <v>167</v>
      </c>
      <c r="E127" s="27"/>
    </row>
    <row r="128" spans="1:5" ht="12.75">
      <c r="A128" s="1"/>
      <c r="E128" s="27"/>
    </row>
    <row r="129" spans="1:5" ht="12.75">
      <c r="A129" s="1"/>
      <c r="B129" t="s">
        <v>124</v>
      </c>
      <c r="D129" t="s">
        <v>239</v>
      </c>
      <c r="E129" s="27"/>
    </row>
    <row r="130" spans="1:5" ht="12.75">
      <c r="A130" s="1"/>
      <c r="D130" t="s">
        <v>240</v>
      </c>
      <c r="E130" s="27"/>
    </row>
    <row r="131" spans="1:5" ht="12.75">
      <c r="A131" s="1"/>
      <c r="D131" t="s">
        <v>241</v>
      </c>
      <c r="E131" s="27"/>
    </row>
    <row r="132" spans="1:5" ht="12.75">
      <c r="A132" s="1"/>
      <c r="D132" t="s">
        <v>242</v>
      </c>
      <c r="E132" s="27"/>
    </row>
    <row r="133" spans="1:5" ht="12.75">
      <c r="A133" s="1"/>
      <c r="D133" t="s">
        <v>243</v>
      </c>
      <c r="E133" s="27"/>
    </row>
    <row r="134" spans="1:5" ht="12.75">
      <c r="A134" s="1"/>
      <c r="E134" s="27"/>
    </row>
    <row r="135" spans="1:5" ht="12.75">
      <c r="A135" s="1"/>
      <c r="E135" s="27"/>
    </row>
    <row r="136" spans="1:5" ht="12.75">
      <c r="A136" s="28" t="s">
        <v>212</v>
      </c>
      <c r="B136" s="11" t="s">
        <v>188</v>
      </c>
      <c r="E136" s="27"/>
    </row>
    <row r="137" spans="1:5" ht="12.75">
      <c r="A137" s="1"/>
      <c r="E137" s="27"/>
    </row>
    <row r="138" spans="1:5" ht="12.75">
      <c r="A138" s="1"/>
      <c r="B138" t="s">
        <v>124</v>
      </c>
      <c r="D138" t="s">
        <v>199</v>
      </c>
      <c r="E138" s="27"/>
    </row>
    <row r="139" spans="1:5" ht="12.75">
      <c r="A139" s="1"/>
      <c r="D139" t="s">
        <v>189</v>
      </c>
      <c r="E139" s="27"/>
    </row>
    <row r="140" spans="1:5" ht="12.75">
      <c r="A140" s="1"/>
      <c r="D140" t="s">
        <v>190</v>
      </c>
      <c r="E140" s="27"/>
    </row>
    <row r="141" spans="1:5" ht="12.75">
      <c r="A141" s="1"/>
      <c r="E141" s="27"/>
    </row>
    <row r="142" spans="1:5" ht="12.75">
      <c r="A142" s="1"/>
      <c r="D142" t="s">
        <v>270</v>
      </c>
      <c r="E142" s="27"/>
    </row>
    <row r="143" spans="1:5" ht="12.75">
      <c r="A143" s="1"/>
      <c r="D143" t="s">
        <v>293</v>
      </c>
      <c r="E143" s="27"/>
    </row>
    <row r="144" spans="1:5" ht="12.75">
      <c r="A144" s="1"/>
      <c r="E144" s="27"/>
    </row>
    <row r="145" spans="1:5" ht="12.75">
      <c r="A145" s="28" t="s">
        <v>213</v>
      </c>
      <c r="B145" s="11" t="s">
        <v>218</v>
      </c>
      <c r="E145" s="27"/>
    </row>
    <row r="146" spans="1:5" ht="12.75">
      <c r="A146" s="1"/>
      <c r="E146" s="27"/>
    </row>
    <row r="147" spans="1:5" ht="12.75">
      <c r="A147" s="1"/>
      <c r="B147" t="s">
        <v>219</v>
      </c>
      <c r="D147" t="s">
        <v>271</v>
      </c>
      <c r="E147" s="27"/>
    </row>
    <row r="148" spans="1:5" ht="12.75">
      <c r="A148" s="1"/>
      <c r="D148" t="s">
        <v>318</v>
      </c>
      <c r="E148" s="27"/>
    </row>
    <row r="149" spans="1:5" ht="12.75">
      <c r="A149" s="1"/>
      <c r="D149" t="s">
        <v>273</v>
      </c>
      <c r="E149" s="27"/>
    </row>
    <row r="150" spans="1:5" ht="12.75">
      <c r="A150" s="1"/>
      <c r="D150" t="s">
        <v>292</v>
      </c>
      <c r="E150" s="27"/>
    </row>
    <row r="151" spans="1:5" ht="12.75">
      <c r="A151" s="1"/>
      <c r="D151" t="s">
        <v>272</v>
      </c>
      <c r="E151" s="27"/>
    </row>
    <row r="152" spans="1:5" ht="12.75">
      <c r="A152" s="1"/>
      <c r="E152" s="27"/>
    </row>
    <row r="153" spans="1:5" ht="12.75">
      <c r="A153" s="28" t="s">
        <v>214</v>
      </c>
      <c r="B153" t="s">
        <v>202</v>
      </c>
      <c r="E153" s="27"/>
    </row>
    <row r="154" spans="1:5" ht="12.75">
      <c r="A154" s="1"/>
      <c r="B154" s="11" t="s">
        <v>220</v>
      </c>
      <c r="E154" s="27"/>
    </row>
    <row r="155" spans="1:5" ht="12.75">
      <c r="A155" s="1"/>
      <c r="E155" s="27"/>
    </row>
    <row r="156" spans="1:5" ht="12.75">
      <c r="A156" s="1"/>
      <c r="B156" t="s">
        <v>124</v>
      </c>
      <c r="C156" t="s">
        <v>192</v>
      </c>
      <c r="D156" t="s">
        <v>221</v>
      </c>
      <c r="E156" s="27"/>
    </row>
    <row r="157" spans="1:5" ht="12.75">
      <c r="A157" s="1"/>
      <c r="D157" t="s">
        <v>193</v>
      </c>
      <c r="E157" s="27"/>
    </row>
    <row r="158" spans="1:5" ht="12.75">
      <c r="A158" s="1"/>
      <c r="D158" t="s">
        <v>222</v>
      </c>
      <c r="E158" s="27"/>
    </row>
    <row r="159" spans="1:5" ht="12.75">
      <c r="A159" s="1"/>
      <c r="D159" t="s">
        <v>194</v>
      </c>
      <c r="E159" s="27"/>
    </row>
    <row r="160" spans="1:5" ht="12.75">
      <c r="A160" s="1"/>
      <c r="D160" t="s">
        <v>195</v>
      </c>
      <c r="E160" s="27"/>
    </row>
    <row r="161" spans="1:5" ht="12.75">
      <c r="A161" s="1"/>
      <c r="E161" s="27"/>
    </row>
    <row r="162" spans="1:5" ht="12.75">
      <c r="A162" s="1"/>
      <c r="C162" t="s">
        <v>143</v>
      </c>
      <c r="D162" t="s">
        <v>276</v>
      </c>
      <c r="E162" s="27"/>
    </row>
    <row r="163" spans="1:5" ht="12.75">
      <c r="A163" s="1"/>
      <c r="D163" t="s">
        <v>277</v>
      </c>
      <c r="E163" s="27"/>
    </row>
    <row r="164" spans="1:5" ht="12.75">
      <c r="A164" s="1"/>
      <c r="D164" t="s">
        <v>278</v>
      </c>
      <c r="E164" s="27"/>
    </row>
    <row r="165" spans="1:5" ht="12.75">
      <c r="A165" s="1"/>
      <c r="E165" s="27"/>
    </row>
    <row r="166" spans="1:5" ht="12.75">
      <c r="A166" s="1"/>
      <c r="E166" s="27"/>
    </row>
    <row r="167" spans="1:5" ht="12.75">
      <c r="A167" s="1"/>
      <c r="C167" t="s">
        <v>196</v>
      </c>
      <c r="E167" s="27"/>
    </row>
    <row r="168" spans="1:5" ht="12.75">
      <c r="A168" s="1"/>
      <c r="E168" s="27"/>
    </row>
    <row r="169" spans="1:5" ht="12.75">
      <c r="A169" s="1"/>
      <c r="C169" t="s">
        <v>10</v>
      </c>
      <c r="D169" t="s">
        <v>279</v>
      </c>
      <c r="E169" s="27"/>
    </row>
    <row r="170" spans="1:5" ht="12.75">
      <c r="A170" s="1"/>
      <c r="E170" s="27"/>
    </row>
    <row r="171" spans="1:5" ht="12.75">
      <c r="A171" s="1"/>
      <c r="C171" t="s">
        <v>11</v>
      </c>
      <c r="D171" t="s">
        <v>280</v>
      </c>
      <c r="E171" s="27"/>
    </row>
    <row r="172" spans="1:5" ht="12.75">
      <c r="A172" s="1"/>
      <c r="E172" s="27"/>
    </row>
    <row r="173" spans="1:5" ht="12.75">
      <c r="A173" s="1"/>
      <c r="C173" t="s">
        <v>12</v>
      </c>
      <c r="D173" t="s">
        <v>223</v>
      </c>
      <c r="E173" s="27"/>
    </row>
    <row r="174" spans="1:5" ht="12.75">
      <c r="A174" s="1"/>
      <c r="E174" s="27"/>
    </row>
    <row r="175" spans="1:5" ht="12.75">
      <c r="A175" s="1"/>
      <c r="E175" s="27"/>
    </row>
    <row r="176" spans="1:5" ht="12.75">
      <c r="A176" s="28" t="s">
        <v>244</v>
      </c>
      <c r="B176" t="s">
        <v>249</v>
      </c>
      <c r="E176" s="27"/>
    </row>
    <row r="177" spans="1:5" ht="12.75">
      <c r="A177" s="1"/>
      <c r="B177" s="11" t="s">
        <v>250</v>
      </c>
      <c r="E177" s="27"/>
    </row>
    <row r="178" spans="1:5" ht="12.75">
      <c r="A178" s="1"/>
      <c r="E178" s="27"/>
    </row>
    <row r="179" spans="1:5" ht="12.75">
      <c r="A179" s="1"/>
      <c r="B179" t="s">
        <v>124</v>
      </c>
      <c r="C179" t="s">
        <v>251</v>
      </c>
      <c r="E179" s="27"/>
    </row>
    <row r="180" spans="1:5" ht="12.75">
      <c r="A180" s="1"/>
      <c r="C180" t="s">
        <v>224</v>
      </c>
      <c r="E180" s="27"/>
    </row>
    <row r="181" spans="1:5" ht="12.75">
      <c r="A181" s="1"/>
      <c r="C181" t="s">
        <v>252</v>
      </c>
      <c r="E181" s="27"/>
    </row>
    <row r="182" spans="1:5" ht="12.75">
      <c r="A182" s="1"/>
      <c r="E182" s="27"/>
    </row>
    <row r="183" spans="1:5" ht="12.75">
      <c r="A183" s="1"/>
      <c r="C183" t="s">
        <v>198</v>
      </c>
      <c r="E183" s="27"/>
    </row>
    <row r="184" spans="1:5" ht="12.75">
      <c r="A184" s="1"/>
      <c r="C184" t="s">
        <v>197</v>
      </c>
      <c r="E184" s="27"/>
    </row>
    <row r="185" spans="1:5" ht="12.75">
      <c r="A185" s="1"/>
      <c r="E185" s="27"/>
    </row>
    <row r="186" ht="12.75">
      <c r="A186" s="1"/>
    </row>
    <row r="187" spans="1:2" ht="12.75">
      <c r="A187" s="1" t="s">
        <v>47</v>
      </c>
      <c r="B187" s="4" t="s">
        <v>73</v>
      </c>
    </row>
    <row r="188" ht="12.75">
      <c r="A188" s="1"/>
    </row>
    <row r="189" spans="1:2" ht="12.75">
      <c r="A189" s="1"/>
      <c r="B189" t="s">
        <v>314</v>
      </c>
    </row>
    <row r="190" spans="1:2" ht="12.75">
      <c r="A190" s="1"/>
      <c r="B190" t="s">
        <v>319</v>
      </c>
    </row>
    <row r="191" spans="1:2" ht="12.75">
      <c r="A191" s="1"/>
      <c r="B191" t="s">
        <v>313</v>
      </c>
    </row>
    <row r="192" spans="1:2" ht="12.75">
      <c r="A192" s="1"/>
      <c r="B192" t="s">
        <v>275</v>
      </c>
    </row>
    <row r="193" ht="12.75">
      <c r="A193" s="1"/>
    </row>
    <row r="194" spans="1:2" ht="12.75">
      <c r="A194" s="28"/>
      <c r="B194" s="28" t="s">
        <v>316</v>
      </c>
    </row>
    <row r="195" spans="1:2" ht="12.75">
      <c r="A195" s="1"/>
      <c r="B195" t="s">
        <v>315</v>
      </c>
    </row>
    <row r="196" ht="12.75">
      <c r="A196" s="1"/>
    </row>
    <row r="197" ht="12.75">
      <c r="A197" s="1"/>
    </row>
    <row r="198" spans="1:8" ht="12.75">
      <c r="A198" s="1" t="s">
        <v>55</v>
      </c>
      <c r="B198" s="4" t="s">
        <v>74</v>
      </c>
      <c r="E198" s="12" t="s">
        <v>75</v>
      </c>
      <c r="F198" s="12" t="s">
        <v>76</v>
      </c>
      <c r="G198" s="12"/>
      <c r="H198" s="12" t="s">
        <v>77</v>
      </c>
    </row>
    <row r="199" spans="1:8" ht="12.75">
      <c r="A199" s="1"/>
      <c r="E199" s="2" t="s">
        <v>9</v>
      </c>
      <c r="F199" s="2" t="s">
        <v>9</v>
      </c>
      <c r="G199" s="2"/>
      <c r="H199" s="2" t="s">
        <v>9</v>
      </c>
    </row>
    <row r="200" spans="3:8" ht="12.75">
      <c r="C200" t="s">
        <v>78</v>
      </c>
      <c r="E200" s="35">
        <v>128417</v>
      </c>
      <c r="F200" s="35">
        <f>85183</f>
        <v>85183</v>
      </c>
      <c r="G200" s="19"/>
      <c r="H200" s="19">
        <f>SUM(E200:G200)</f>
        <v>213600</v>
      </c>
    </row>
    <row r="201" spans="1:8" ht="12.75">
      <c r="A201" s="1"/>
      <c r="C201" t="s">
        <v>79</v>
      </c>
      <c r="E201" s="35">
        <f>274177-150000</f>
        <v>124177</v>
      </c>
      <c r="F201" s="19">
        <f>15936+3883</f>
        <v>19819</v>
      </c>
      <c r="G201" s="19"/>
      <c r="H201" s="19">
        <f>SUM(E201:G201)</f>
        <v>143996</v>
      </c>
    </row>
    <row r="202" spans="1:8" ht="12.75">
      <c r="A202" s="1"/>
      <c r="C202" t="s">
        <v>312</v>
      </c>
      <c r="E202" s="19">
        <v>150000</v>
      </c>
      <c r="F202" s="19">
        <v>0</v>
      </c>
      <c r="G202" s="19"/>
      <c r="H202" s="19">
        <f>SUM(E202:G202)</f>
        <v>150000</v>
      </c>
    </row>
    <row r="203" spans="1:8" ht="13.5" thickBot="1">
      <c r="A203" s="1"/>
      <c r="E203" s="20">
        <f>SUM(E200:E202)</f>
        <v>402594</v>
      </c>
      <c r="F203" s="20">
        <f>SUM(F200:F202)</f>
        <v>105002</v>
      </c>
      <c r="G203" s="20"/>
      <c r="H203" s="20">
        <f>SUM(H200:H202)</f>
        <v>507596</v>
      </c>
    </row>
    <row r="204" ht="13.5" thickTop="1">
      <c r="A204" s="1"/>
    </row>
    <row r="205" spans="1:3" ht="12.75">
      <c r="A205" s="1"/>
      <c r="C205" s="11" t="s">
        <v>80</v>
      </c>
    </row>
    <row r="206" spans="1:8" ht="15">
      <c r="A206" s="1"/>
      <c r="C206" t="s">
        <v>81</v>
      </c>
      <c r="E206" s="25" t="s">
        <v>245</v>
      </c>
      <c r="F206" s="36"/>
      <c r="G206" s="18"/>
      <c r="H206" s="18"/>
    </row>
    <row r="207" spans="1:8" ht="12.75">
      <c r="A207" s="1"/>
      <c r="C207" t="s">
        <v>82</v>
      </c>
      <c r="E207" s="25" t="s">
        <v>145</v>
      </c>
      <c r="F207" s="18"/>
      <c r="G207" s="18"/>
      <c r="H207" s="18"/>
    </row>
    <row r="208" ht="12.75">
      <c r="A208" s="1"/>
    </row>
    <row r="209" spans="1:8" ht="12.75">
      <c r="A209" s="1"/>
      <c r="E209" s="25"/>
      <c r="F209" s="18"/>
      <c r="G209" s="18"/>
      <c r="H209" s="18"/>
    </row>
    <row r="210" spans="1:8" ht="12.75">
      <c r="A210" s="1"/>
      <c r="B210" t="s">
        <v>144</v>
      </c>
      <c r="E210" s="25"/>
      <c r="F210" s="18"/>
      <c r="G210" s="18"/>
      <c r="H210" s="18"/>
    </row>
    <row r="211" spans="1:8" ht="12.75">
      <c r="A211" s="1"/>
      <c r="B211" t="s">
        <v>247</v>
      </c>
      <c r="E211" s="25"/>
      <c r="F211" s="18"/>
      <c r="G211" s="18"/>
      <c r="H211" s="18"/>
    </row>
    <row r="212" spans="1:8" ht="12.75">
      <c r="A212" s="1"/>
      <c r="B212" t="s">
        <v>131</v>
      </c>
      <c r="E212" s="25"/>
      <c r="F212" s="18"/>
      <c r="G212" s="18"/>
      <c r="H212" s="18"/>
    </row>
    <row r="213" spans="1:8" ht="12.75">
      <c r="A213" s="1"/>
      <c r="B213" t="s">
        <v>132</v>
      </c>
      <c r="E213" s="25"/>
      <c r="F213" s="18"/>
      <c r="G213" s="18"/>
      <c r="H213" s="18"/>
    </row>
    <row r="214" ht="12.75">
      <c r="A214" s="1"/>
    </row>
    <row r="215" spans="1:2" ht="12.75">
      <c r="A215" s="1" t="s">
        <v>57</v>
      </c>
      <c r="B215" s="4" t="s">
        <v>83</v>
      </c>
    </row>
    <row r="216" ht="12.75">
      <c r="A216" s="1"/>
    </row>
    <row r="217" spans="1:2" ht="12.75">
      <c r="A217" s="1"/>
      <c r="B217" t="s">
        <v>148</v>
      </c>
    </row>
    <row r="218" spans="1:2" ht="12.75">
      <c r="A218" s="1"/>
      <c r="B218" t="s">
        <v>246</v>
      </c>
    </row>
    <row r="219" ht="12.75">
      <c r="A219" s="1"/>
    </row>
    <row r="220" spans="1:2" ht="12.75">
      <c r="A220" s="1" t="s">
        <v>59</v>
      </c>
      <c r="B220" s="4" t="s">
        <v>85</v>
      </c>
    </row>
    <row r="221" ht="12.75">
      <c r="A221" s="1"/>
    </row>
    <row r="222" spans="1:2" ht="12.75">
      <c r="A222" s="1"/>
      <c r="B222" t="s">
        <v>86</v>
      </c>
    </row>
    <row r="223" spans="1:3" ht="12.75">
      <c r="A223" s="1"/>
      <c r="C223" s="31"/>
    </row>
    <row r="224" spans="1:2" ht="12.75">
      <c r="A224" s="1" t="s">
        <v>61</v>
      </c>
      <c r="B224" s="4" t="s">
        <v>88</v>
      </c>
    </row>
    <row r="225" ht="12.75">
      <c r="A225" s="1"/>
    </row>
    <row r="226" spans="1:10" ht="12.75">
      <c r="A226" s="1"/>
      <c r="B226" s="31" t="s">
        <v>149</v>
      </c>
      <c r="D226" s="31"/>
      <c r="E226" s="31"/>
      <c r="F226" s="31"/>
      <c r="G226" s="31"/>
      <c r="H226" s="31"/>
      <c r="I226" s="31"/>
      <c r="J226" s="31"/>
    </row>
    <row r="227" spans="1:2" ht="12.75">
      <c r="A227" s="1"/>
      <c r="B227" t="s">
        <v>150</v>
      </c>
    </row>
    <row r="228" spans="1:2" ht="12.75">
      <c r="A228" s="1"/>
      <c r="B228" t="s">
        <v>151</v>
      </c>
    </row>
    <row r="229" spans="1:2" ht="12.75">
      <c r="A229" s="1"/>
      <c r="B229" t="s">
        <v>152</v>
      </c>
    </row>
    <row r="230" ht="12.75">
      <c r="A230" s="1"/>
    </row>
    <row r="231" spans="1:2" ht="12.75">
      <c r="A231" s="1"/>
      <c r="B231" t="s">
        <v>123</v>
      </c>
    </row>
    <row r="232" spans="1:2" ht="12.75">
      <c r="A232" s="1"/>
      <c r="B232" t="s">
        <v>109</v>
      </c>
    </row>
    <row r="233" spans="1:2" ht="12.75">
      <c r="A233" s="1"/>
      <c r="B233" t="s">
        <v>140</v>
      </c>
    </row>
    <row r="234" spans="1:2" ht="12.75">
      <c r="A234" s="1"/>
      <c r="B234" t="s">
        <v>110</v>
      </c>
    </row>
    <row r="235" spans="1:2" ht="12.75">
      <c r="A235" s="1"/>
      <c r="B235" s="3" t="s">
        <v>111</v>
      </c>
    </row>
    <row r="236" ht="12.75">
      <c r="A236" s="1"/>
    </row>
    <row r="237" spans="1:2" ht="12.75">
      <c r="A237" s="1"/>
      <c r="B237" t="s">
        <v>141</v>
      </c>
    </row>
    <row r="238" spans="1:2" ht="12.75">
      <c r="A238" s="1"/>
      <c r="B238" t="s">
        <v>112</v>
      </c>
    </row>
    <row r="239" spans="1:2" ht="12.75">
      <c r="A239" s="1"/>
      <c r="B239" t="s">
        <v>113</v>
      </c>
    </row>
    <row r="240" ht="12.75">
      <c r="A240" s="1"/>
    </row>
    <row r="241" spans="1:2" ht="12.75">
      <c r="A241" s="1"/>
      <c r="B241" t="s">
        <v>114</v>
      </c>
    </row>
    <row r="242" spans="1:2" ht="12.75">
      <c r="A242" s="1"/>
      <c r="B242" t="s">
        <v>115</v>
      </c>
    </row>
    <row r="243" ht="12.75">
      <c r="A243" s="1"/>
    </row>
    <row r="244" spans="1:2" ht="12.75">
      <c r="A244" s="1"/>
      <c r="B244" t="s">
        <v>116</v>
      </c>
    </row>
    <row r="245" spans="1:2" ht="12.75">
      <c r="A245" s="1"/>
      <c r="B245" t="s">
        <v>117</v>
      </c>
    </row>
    <row r="246" spans="1:2" ht="12.75">
      <c r="A246" s="1"/>
      <c r="B246" t="s">
        <v>118</v>
      </c>
    </row>
    <row r="247" spans="1:2" ht="12.75">
      <c r="A247" s="1"/>
      <c r="B247" t="s">
        <v>119</v>
      </c>
    </row>
    <row r="248" spans="1:2" ht="12.75">
      <c r="A248" s="1"/>
      <c r="B248" t="s">
        <v>120</v>
      </c>
    </row>
    <row r="249" ht="12.75">
      <c r="A249" s="1"/>
    </row>
    <row r="250" spans="1:2" ht="12.75">
      <c r="A250" s="1"/>
      <c r="B250" t="s">
        <v>121</v>
      </c>
    </row>
    <row r="251" spans="1:2" ht="12.75">
      <c r="A251" s="1"/>
      <c r="B251" t="s">
        <v>122</v>
      </c>
    </row>
    <row r="252" spans="1:2" ht="12.75">
      <c r="A252" s="1"/>
      <c r="B252" t="s">
        <v>254</v>
      </c>
    </row>
    <row r="253" spans="1:2" ht="12.75">
      <c r="A253" s="1"/>
      <c r="B253" s="3"/>
    </row>
    <row r="254" spans="1:2" ht="12.75">
      <c r="A254" s="1"/>
      <c r="B254" t="s">
        <v>255</v>
      </c>
    </row>
    <row r="255" spans="1:2" ht="12.75">
      <c r="A255" s="1"/>
      <c r="B255" t="s">
        <v>298</v>
      </c>
    </row>
    <row r="256" spans="1:2" ht="12.75">
      <c r="A256" s="1"/>
      <c r="B256" t="s">
        <v>256</v>
      </c>
    </row>
    <row r="257" spans="1:2" ht="12.75">
      <c r="A257" s="1"/>
      <c r="B257" t="s">
        <v>257</v>
      </c>
    </row>
    <row r="258" spans="1:2" ht="12.75">
      <c r="A258" s="1"/>
      <c r="B258" t="s">
        <v>299</v>
      </c>
    </row>
    <row r="259" ht="12.75">
      <c r="A259" s="1"/>
    </row>
    <row r="260" spans="1:2" ht="12.75">
      <c r="A260" s="1"/>
      <c r="B260" t="s">
        <v>281</v>
      </c>
    </row>
    <row r="261" spans="1:2" ht="12.75">
      <c r="A261" s="1"/>
      <c r="B261" t="s">
        <v>282</v>
      </c>
    </row>
    <row r="262" spans="1:2" ht="12.75">
      <c r="A262" s="1"/>
      <c r="B262" s="43"/>
    </row>
    <row r="263" spans="1:2" ht="12.75">
      <c r="A263" s="1" t="s">
        <v>84</v>
      </c>
      <c r="B263" s="4" t="s">
        <v>90</v>
      </c>
    </row>
    <row r="264" spans="1:8" ht="12.75">
      <c r="A264" s="1"/>
      <c r="B264" s="4"/>
      <c r="H264" s="2" t="s">
        <v>91</v>
      </c>
    </row>
    <row r="265" spans="1:8" ht="12.75">
      <c r="A265" s="1"/>
      <c r="E265" s="2"/>
      <c r="F265" s="2" t="s">
        <v>92</v>
      </c>
      <c r="G265" s="2"/>
      <c r="H265" s="2" t="s">
        <v>93</v>
      </c>
    </row>
    <row r="266" spans="1:8" ht="12.75">
      <c r="A266" s="1"/>
      <c r="E266" s="2"/>
      <c r="F266" s="2" t="s">
        <v>94</v>
      </c>
      <c r="G266" s="2"/>
      <c r="H266" s="2" t="s">
        <v>95</v>
      </c>
    </row>
    <row r="267" spans="1:8" ht="12.75">
      <c r="A267" s="1"/>
      <c r="B267" s="4" t="s">
        <v>96</v>
      </c>
      <c r="E267" s="12" t="s">
        <v>205</v>
      </c>
      <c r="F267" s="12" t="s">
        <v>13</v>
      </c>
      <c r="G267" s="12"/>
      <c r="H267" s="12" t="s">
        <v>97</v>
      </c>
    </row>
    <row r="268" spans="1:8" ht="12.75">
      <c r="A268" s="1"/>
      <c r="E268" s="2" t="s">
        <v>9</v>
      </c>
      <c r="F268" s="2" t="s">
        <v>9</v>
      </c>
      <c r="G268" s="2"/>
      <c r="H268" s="2" t="s">
        <v>9</v>
      </c>
    </row>
    <row r="269" spans="1:8" ht="12.75">
      <c r="A269" s="1"/>
      <c r="B269" t="s">
        <v>133</v>
      </c>
      <c r="E269" s="6">
        <v>2933</v>
      </c>
      <c r="F269" s="6">
        <v>-6361</v>
      </c>
      <c r="G269" s="6"/>
      <c r="H269" s="6">
        <v>332742</v>
      </c>
    </row>
    <row r="270" spans="1:8" ht="12.75">
      <c r="A270" s="1"/>
      <c r="B270" t="s">
        <v>127</v>
      </c>
      <c r="E270" s="6">
        <v>502193</v>
      </c>
      <c r="F270" s="6">
        <v>69925</v>
      </c>
      <c r="G270" s="6"/>
      <c r="H270" s="6">
        <v>185498</v>
      </c>
    </row>
    <row r="271" spans="1:8" ht="12.75">
      <c r="A271" s="1"/>
      <c r="B271" t="s">
        <v>98</v>
      </c>
      <c r="E271" s="6">
        <v>5036</v>
      </c>
      <c r="F271" s="6">
        <v>1291</v>
      </c>
      <c r="G271" s="6"/>
      <c r="H271" s="6">
        <v>16073</v>
      </c>
    </row>
    <row r="272" spans="1:8" ht="12.75">
      <c r="A272" s="1"/>
      <c r="B272" t="s">
        <v>99</v>
      </c>
      <c r="E272" s="6">
        <v>19145</v>
      </c>
      <c r="F272" s="6">
        <v>1143</v>
      </c>
      <c r="G272" s="6"/>
      <c r="H272" s="6">
        <v>-13855</v>
      </c>
    </row>
    <row r="273" spans="1:8" ht="12.75">
      <c r="A273" s="1"/>
      <c r="B273" t="s">
        <v>100</v>
      </c>
      <c r="E273" s="6">
        <f>26659-5036</f>
        <v>21623</v>
      </c>
      <c r="F273" s="6">
        <f>1678-1291</f>
        <v>387</v>
      </c>
      <c r="G273" s="6"/>
      <c r="H273" s="6">
        <f>17882-16073</f>
        <v>1809</v>
      </c>
    </row>
    <row r="274" spans="1:8" ht="12.75">
      <c r="A274" s="1"/>
      <c r="B274" t="s">
        <v>101</v>
      </c>
      <c r="E274" s="6">
        <v>6046</v>
      </c>
      <c r="F274" s="6">
        <v>-3213</v>
      </c>
      <c r="G274" s="6"/>
      <c r="H274" s="6">
        <v>-13936</v>
      </c>
    </row>
    <row r="275" spans="1:8" ht="12.75">
      <c r="A275" s="1"/>
      <c r="B275" t="s">
        <v>173</v>
      </c>
      <c r="E275" s="6">
        <v>10776</v>
      </c>
      <c r="F275" s="6">
        <v>-9197</v>
      </c>
      <c r="G275" s="6"/>
      <c r="H275" s="6">
        <v>1704</v>
      </c>
    </row>
    <row r="276" spans="1:8" ht="13.5" thickBot="1">
      <c r="A276" s="1"/>
      <c r="E276" s="26">
        <f>SUM(E269:E275)</f>
        <v>567752</v>
      </c>
      <c r="F276" s="26">
        <f>SUM(F269:F275)</f>
        <v>53975</v>
      </c>
      <c r="G276" s="26"/>
      <c r="H276" s="26">
        <f>SUM(H269:H275)</f>
        <v>510035</v>
      </c>
    </row>
    <row r="277" spans="1:8" ht="13.5" thickTop="1">
      <c r="A277" s="1"/>
      <c r="E277" s="6"/>
      <c r="F277" s="6"/>
      <c r="G277" s="6"/>
      <c r="H277" s="6"/>
    </row>
    <row r="278" ht="12.75">
      <c r="A278" s="1"/>
    </row>
    <row r="279" spans="1:2" ht="12.75">
      <c r="A279" s="1" t="s">
        <v>87</v>
      </c>
      <c r="B279" s="4" t="s">
        <v>215</v>
      </c>
    </row>
    <row r="280" spans="1:2" ht="12.75">
      <c r="A280" s="1"/>
      <c r="B280" s="4"/>
    </row>
    <row r="281" spans="1:2" ht="12.75">
      <c r="A281" s="1"/>
      <c r="B281" s="28" t="s">
        <v>260</v>
      </c>
    </row>
    <row r="282" spans="1:2" ht="12.75">
      <c r="A282" s="1"/>
      <c r="B282" s="28" t="s">
        <v>261</v>
      </c>
    </row>
    <row r="283" ht="12.75">
      <c r="A283" s="1"/>
    </row>
    <row r="284" spans="1:2" ht="12.75">
      <c r="A284" s="1"/>
      <c r="B284" t="s">
        <v>283</v>
      </c>
    </row>
    <row r="285" spans="1:2" ht="12.75">
      <c r="A285" s="1"/>
      <c r="B285" t="s">
        <v>286</v>
      </c>
    </row>
    <row r="286" spans="1:2" ht="12.75">
      <c r="A286" s="1"/>
      <c r="B286" t="s">
        <v>284</v>
      </c>
    </row>
    <row r="287" ht="12.75">
      <c r="A287" s="1"/>
    </row>
    <row r="288" spans="1:2" ht="12.75">
      <c r="A288" s="1"/>
      <c r="B288" t="s">
        <v>285</v>
      </c>
    </row>
    <row r="289" spans="1:2" ht="12.75">
      <c r="A289" s="1"/>
      <c r="B289" t="s">
        <v>176</v>
      </c>
    </row>
    <row r="290" ht="12.75">
      <c r="A290" s="1"/>
    </row>
    <row r="291" ht="12.75">
      <c r="A291" s="1"/>
    </row>
    <row r="292" spans="1:2" ht="12.75">
      <c r="A292" s="1" t="s">
        <v>89</v>
      </c>
      <c r="B292" s="4" t="s">
        <v>103</v>
      </c>
    </row>
    <row r="293" ht="12.75">
      <c r="A293" s="1"/>
    </row>
    <row r="294" spans="1:2" ht="12.75">
      <c r="A294" s="1"/>
      <c r="B294" t="s">
        <v>262</v>
      </c>
    </row>
    <row r="295" spans="1:2" ht="12.75">
      <c r="A295" s="1"/>
      <c r="B295" t="s">
        <v>263</v>
      </c>
    </row>
    <row r="296" spans="1:2" ht="12.75">
      <c r="A296" s="1"/>
      <c r="B296" t="s">
        <v>264</v>
      </c>
    </row>
    <row r="297" ht="12.75">
      <c r="A297" s="1"/>
    </row>
    <row r="298" spans="1:2" ht="12.75">
      <c r="A298" s="1"/>
      <c r="B298" t="s">
        <v>265</v>
      </c>
    </row>
    <row r="299" spans="1:2" ht="12.75">
      <c r="A299" s="1"/>
      <c r="B299" t="s">
        <v>287</v>
      </c>
    </row>
    <row r="300" spans="1:2" ht="12.75">
      <c r="A300" s="1"/>
      <c r="B300" t="s">
        <v>288</v>
      </c>
    </row>
    <row r="301" ht="12.75">
      <c r="A301" s="1"/>
    </row>
    <row r="302" ht="12.75">
      <c r="A302" s="1"/>
    </row>
    <row r="303" spans="1:2" ht="12.75">
      <c r="A303" s="1" t="s">
        <v>216</v>
      </c>
      <c r="B303" s="4" t="s">
        <v>217</v>
      </c>
    </row>
    <row r="304" spans="1:2" ht="12.75">
      <c r="A304" s="1"/>
      <c r="B304" s="4"/>
    </row>
    <row r="305" spans="1:2" ht="12.75">
      <c r="A305" s="28"/>
      <c r="B305" s="28" t="s">
        <v>300</v>
      </c>
    </row>
    <row r="306" spans="1:2" ht="12.75">
      <c r="A306" s="1"/>
      <c r="B306" t="s">
        <v>301</v>
      </c>
    </row>
    <row r="307" spans="1:2" ht="12.75">
      <c r="A307" s="1"/>
      <c r="B307" t="s">
        <v>302</v>
      </c>
    </row>
    <row r="308" ht="12.75">
      <c r="A308" s="1"/>
    </row>
    <row r="309" spans="1:2" ht="12.75">
      <c r="A309" s="1" t="s">
        <v>102</v>
      </c>
      <c r="B309" s="4" t="s">
        <v>71</v>
      </c>
    </row>
    <row r="310" ht="12.75">
      <c r="A310" s="1"/>
    </row>
    <row r="311" spans="1:2" ht="12.75">
      <c r="A311" s="1"/>
      <c r="B311" t="s">
        <v>72</v>
      </c>
    </row>
    <row r="312" ht="12.75">
      <c r="A312" s="1"/>
    </row>
    <row r="313" ht="12.75">
      <c r="A313" s="1"/>
    </row>
    <row r="314" spans="1:2" ht="12.75">
      <c r="A314" s="1" t="s">
        <v>104</v>
      </c>
      <c r="B314" s="4" t="s">
        <v>105</v>
      </c>
    </row>
    <row r="315" ht="12.75">
      <c r="A315" s="1"/>
    </row>
    <row r="316" spans="1:2" ht="12.75">
      <c r="A316" s="1"/>
      <c r="B316" t="s">
        <v>306</v>
      </c>
    </row>
    <row r="317" spans="1:2" ht="12.75">
      <c r="A317" s="1"/>
      <c r="B317" t="s">
        <v>307</v>
      </c>
    </row>
    <row r="318" spans="1:2" ht="12.75">
      <c r="A318" s="1"/>
      <c r="B318" t="s">
        <v>308</v>
      </c>
    </row>
    <row r="319" ht="12.75">
      <c r="A319" s="1"/>
    </row>
    <row r="320" ht="12.75">
      <c r="A320" s="1"/>
    </row>
    <row r="321" spans="1:2" ht="12.75">
      <c r="A321" s="1" t="s">
        <v>106</v>
      </c>
      <c r="B321" s="4" t="s">
        <v>154</v>
      </c>
    </row>
    <row r="322" ht="12.75">
      <c r="A322" s="1"/>
    </row>
    <row r="323" spans="1:2" ht="12.75">
      <c r="A323" s="1"/>
      <c r="B323" t="s">
        <v>0</v>
      </c>
    </row>
    <row r="324" spans="1:2" ht="12.75">
      <c r="A324" s="1"/>
      <c r="B324" t="s">
        <v>228</v>
      </c>
    </row>
    <row r="325" spans="1:2" ht="12.75">
      <c r="A325" s="1"/>
      <c r="B325" s="4"/>
    </row>
    <row r="326" spans="1:2" ht="12.75">
      <c r="A326" s="1" t="s">
        <v>107</v>
      </c>
      <c r="B326" s="4" t="s">
        <v>108</v>
      </c>
    </row>
    <row r="327" ht="12.75">
      <c r="A327" s="1"/>
    </row>
    <row r="328" spans="1:2" ht="12.75">
      <c r="A328" s="28" t="s">
        <v>142</v>
      </c>
      <c r="B328" t="s">
        <v>1</v>
      </c>
    </row>
    <row r="329" spans="1:2" ht="12.75">
      <c r="A329" s="28"/>
      <c r="B329" s="28" t="s">
        <v>309</v>
      </c>
    </row>
    <row r="330" spans="1:2" ht="12.75">
      <c r="A330" s="28"/>
      <c r="B330" t="s">
        <v>310</v>
      </c>
    </row>
    <row r="331" ht="12.75">
      <c r="A331" s="28"/>
    </row>
    <row r="332" spans="1:2" ht="12.75">
      <c r="A332" s="28" t="s">
        <v>143</v>
      </c>
      <c r="B332" t="s">
        <v>311</v>
      </c>
    </row>
    <row r="333" ht="12.75">
      <c r="A333" s="28"/>
    </row>
    <row r="334" ht="12.75">
      <c r="A334" s="1"/>
    </row>
    <row r="335" ht="12.75">
      <c r="A335" s="1"/>
    </row>
  </sheetData>
  <printOptions/>
  <pageMargins left="0.75" right="0" top="0.75" bottom="0.75" header="0.5" footer="0.5"/>
  <pageSetup horizontalDpi="600" verticalDpi="600" orientation="portrait" scale="73" r:id="rId1"/>
  <rowBreaks count="3" manualBreakCount="3">
    <brk id="55" max="255" man="1"/>
    <brk id="125" max="255" man="1"/>
    <brk id="2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TALAM CORPORATION BHD</dc:creator>
  <cp:keywords/>
  <dc:description/>
  <cp:lastModifiedBy>Unknown User</cp:lastModifiedBy>
  <cp:lastPrinted>2001-03-31T02:12:50Z</cp:lastPrinted>
  <dcterms:created xsi:type="dcterms:W3CDTF">1999-08-24T07:03:38Z</dcterms:created>
  <dcterms:modified xsi:type="dcterms:W3CDTF">2001-03-29T09:34:13Z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