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510" windowHeight="4440" activeTab="1"/>
  </bookViews>
  <sheets>
    <sheet name="BS" sheetId="1" r:id="rId1"/>
    <sheet name="Notes" sheetId="2" r:id="rId2"/>
  </sheets>
  <definedNames>
    <definedName name="_xlnm.Print_Titles" localSheetId="1">'Notes'!$1:$3</definedName>
  </definedNames>
  <calcPr fullCalcOnLoad="1"/>
</workbook>
</file>

<file path=xl/sharedStrings.xml><?xml version="1.0" encoding="utf-8"?>
<sst xmlns="http://schemas.openxmlformats.org/spreadsheetml/2006/main" count="280" uniqueCount="246">
  <si>
    <t>Talam Corporation Berhad (1120-H)</t>
  </si>
  <si>
    <t>Current</t>
  </si>
  <si>
    <t>Preceding Year</t>
  </si>
  <si>
    <t>Year</t>
  </si>
  <si>
    <t>Corresponding</t>
  </si>
  <si>
    <t>Quarter</t>
  </si>
  <si>
    <t>Period</t>
  </si>
  <si>
    <t>RM000</t>
  </si>
  <si>
    <t>Turnover</t>
  </si>
  <si>
    <t>Exceptional items</t>
  </si>
  <si>
    <t>Taxation</t>
  </si>
  <si>
    <t>Extraordinary items</t>
  </si>
  <si>
    <t>As at end</t>
  </si>
  <si>
    <t>As at</t>
  </si>
  <si>
    <t>of current</t>
  </si>
  <si>
    <t>Preceding</t>
  </si>
  <si>
    <t>quarter</t>
  </si>
  <si>
    <t>financial</t>
  </si>
  <si>
    <t>year end</t>
  </si>
  <si>
    <t>1)</t>
  </si>
  <si>
    <t>Fixed Assets</t>
  </si>
  <si>
    <t>2)</t>
  </si>
  <si>
    <t>Land and Development Expenditure</t>
  </si>
  <si>
    <t>3)</t>
  </si>
  <si>
    <t>Investments in Associated Companies</t>
  </si>
  <si>
    <t>4)</t>
  </si>
  <si>
    <t>Long Term Investments</t>
  </si>
  <si>
    <t>5)</t>
  </si>
  <si>
    <t>Intangible Assets</t>
  </si>
  <si>
    <t>6)</t>
  </si>
  <si>
    <t>Current Assets</t>
  </si>
  <si>
    <t>Stocks</t>
  </si>
  <si>
    <t>Development properties</t>
  </si>
  <si>
    <t>Trade Debtors</t>
  </si>
  <si>
    <t>Other debtors</t>
  </si>
  <si>
    <t>Deposits with financial institutions</t>
  </si>
  <si>
    <t>Cash and bank balances</t>
  </si>
  <si>
    <t>7)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</si>
  <si>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</si>
  <si>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</si>
  <si>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</si>
  <si>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</si>
  <si>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</si>
  <si>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</si>
  <si>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8)</t>
  </si>
  <si>
    <t>9)</t>
  </si>
  <si>
    <t>Shareholders' Funds</t>
  </si>
  <si>
    <t>Share Capital</t>
  </si>
  <si>
    <t>Reserves</t>
  </si>
  <si>
    <t>Share Premium</t>
  </si>
  <si>
    <t>Foreign Exchange Reserve</t>
  </si>
  <si>
    <t>Capital Reserve</t>
  </si>
  <si>
    <t>Retained Profit</t>
  </si>
  <si>
    <t>Others</t>
  </si>
  <si>
    <t>10)</t>
  </si>
  <si>
    <t>Minority Interests</t>
  </si>
  <si>
    <t>11)</t>
  </si>
  <si>
    <t>Long Term Borrowings</t>
  </si>
  <si>
    <t>12)</t>
  </si>
  <si>
    <t>Deferred Taxation</t>
  </si>
  <si>
    <t>13)</t>
  </si>
  <si>
    <t>Other Long Term Liabilities</t>
  </si>
  <si>
    <t>Net tangible assets per share (sen)</t>
  </si>
  <si>
    <t>Accounting policies</t>
  </si>
  <si>
    <t xml:space="preserve">The Company and the Group has adopted the same accounting policies and methods of computation in its quarterly </t>
  </si>
  <si>
    <t>There is no extraordinary items during this quarter.</t>
  </si>
  <si>
    <t>Deferred taxation and/or adjustments of under or over-provision in respect of prior year</t>
  </si>
  <si>
    <t>Over/(under)provision in prior year</t>
  </si>
  <si>
    <t>Pre-acquisition profits / (loss)</t>
  </si>
  <si>
    <t>Purchase or disposal of quoted securities</t>
  </si>
  <si>
    <t>There is no purchase or disposal of quoted securities.</t>
  </si>
  <si>
    <t>Effects of changes in the composition of the company</t>
  </si>
  <si>
    <t>Status of corporate proposals announced</t>
  </si>
  <si>
    <t>Comments about the seasonality or cyclicality of operations.</t>
  </si>
  <si>
    <t>The business operations of the Group is not affected by any seasonality.</t>
  </si>
  <si>
    <t>Shares and securities</t>
  </si>
  <si>
    <t>Group borrowings</t>
  </si>
  <si>
    <t>Secured</t>
  </si>
  <si>
    <t>Unsecured</t>
  </si>
  <si>
    <t>Total</t>
  </si>
  <si>
    <t>Short term borrowings</t>
  </si>
  <si>
    <t>Long term borrowings</t>
  </si>
  <si>
    <t>Currencies of debts</t>
  </si>
  <si>
    <t>In RM</t>
  </si>
  <si>
    <t>In RMB</t>
  </si>
  <si>
    <t>Contingent liabilities</t>
  </si>
  <si>
    <t>14)</t>
  </si>
  <si>
    <t>Details of financial instruments with off balance sheet risk.</t>
  </si>
  <si>
    <t>There is no financial instruments with off balance sheet risk.</t>
  </si>
  <si>
    <t>15)</t>
  </si>
  <si>
    <t xml:space="preserve">Details of pending litigations </t>
  </si>
  <si>
    <t>16)</t>
  </si>
  <si>
    <t>Segmental results</t>
  </si>
  <si>
    <t xml:space="preserve">Net </t>
  </si>
  <si>
    <t>Profit</t>
  </si>
  <si>
    <t>Tangible</t>
  </si>
  <si>
    <t>Before</t>
  </si>
  <si>
    <t>Assets</t>
  </si>
  <si>
    <t>By activity</t>
  </si>
  <si>
    <t>Employed</t>
  </si>
  <si>
    <t>Leasing</t>
  </si>
  <si>
    <t>Manufacturing</t>
  </si>
  <si>
    <t>Trading</t>
  </si>
  <si>
    <t>Education</t>
  </si>
  <si>
    <t>17)</t>
  </si>
  <si>
    <t>Explanation on material changes in profit before taxation.</t>
  </si>
  <si>
    <t>18)</t>
  </si>
  <si>
    <t>Review of results</t>
  </si>
  <si>
    <t>19)</t>
  </si>
  <si>
    <t>Prospect for current year</t>
  </si>
  <si>
    <t>20)</t>
  </si>
  <si>
    <t>21)</t>
  </si>
  <si>
    <t>Dividends</t>
  </si>
  <si>
    <t>Company</t>
  </si>
  <si>
    <t>There is no issuances and repayment of debt and equity securities, share buy-backs, share cancellations, shares</t>
  </si>
  <si>
    <t>held as treasury shares and resale of treasury shares for the current financial year to date.</t>
  </si>
  <si>
    <t xml:space="preserve">Maxisegar Sdn. Bhd. ("Maxisegar"), Silver Concept agreed to sell and Maxisegar agreed to purchase 1,142.48 acres </t>
  </si>
  <si>
    <t xml:space="preserve">2749, 2750 in the Mukim of Batang Kali and Lot No. 1070 in the Mukim of Rasa, all in the District of Ulu Selangor </t>
  </si>
  <si>
    <t>(the "Lands').</t>
  </si>
  <si>
    <t>subsequently on or about 30 June 1997, the sum of RM20,364,080.00 to Silver Concept's solicitors as second</t>
  </si>
  <si>
    <t>installment.</t>
  </si>
  <si>
    <t>The said agreement envisaged Maxisegar would need a loan from financial institutions to pay the balance of purchase</t>
  </si>
  <si>
    <t>price, in this case, the sum of RM175,000,000.00 to complete the purchase of the Lands.</t>
  </si>
  <si>
    <t>However, due to the financial turmoil faced by Malaysia and the tight liquidity conditions faced by local financial</t>
  </si>
  <si>
    <t>institutions in 1997, and the guidelines then imposed by Bank Negara Malaysia which restricted the extension of</t>
  </si>
  <si>
    <t>loans to the broad property sector particularly for projects for which construction work had not commenced, Maxisegar</t>
  </si>
  <si>
    <t xml:space="preserve">was unable to secure any loans from financial institutions to complete the aforesaid purchase, thus making the </t>
  </si>
  <si>
    <t>performance of the Agreement by Maxisegar impossible.</t>
  </si>
  <si>
    <t>On 29 December 1997, Maxisegar issued a Writ against Silver Concept claiming the refund of RM42,071,200.00 paid</t>
  </si>
  <si>
    <t>to Silver Concept as aforesaid on the ground that the said contract had been frustrated vide the Kuala Lumpur High</t>
  </si>
  <si>
    <t>Pursuant to Order of Court dated 18 July 1998, Silver Concept's solicitors have paid the sum of RM21,945,318.45  being</t>
  </si>
  <si>
    <t>Court Civil Suit No. S3-22-600-1997. Silver Concept has filed their defence and counter-claim for specific performance.</t>
  </si>
  <si>
    <t xml:space="preserve">By an agreement in writing dated 31 March 1997 made between Silver Concept Sdn. Bhd. ("Silver Concept") and </t>
  </si>
  <si>
    <t>Status:</t>
  </si>
  <si>
    <t>Profits/(loss) on sales of investments and/or properties for the current financial year to date.</t>
  </si>
  <si>
    <t>31.1.2000</t>
  </si>
  <si>
    <t>Property development &amp; constructions</t>
  </si>
  <si>
    <t xml:space="preserve">Current </t>
  </si>
  <si>
    <t xml:space="preserve">Year </t>
  </si>
  <si>
    <t>To date</t>
  </si>
  <si>
    <t xml:space="preserve">unsecured borrowings is by the Leasing and Trading Division which is used to provide back to back financing to </t>
  </si>
  <si>
    <t>contractors for the construction of our own housing development projects.</t>
  </si>
  <si>
    <t>Investment holding</t>
  </si>
  <si>
    <t>UNAUDITED BALANCE SHEET</t>
  </si>
  <si>
    <t>financial statements as compared with the last audited financial statements of 31st January 2000.</t>
  </si>
  <si>
    <t>There is no exceptional items during the quarter under review.</t>
  </si>
  <si>
    <t>Proposed acquisition of the remaining 40% equity interest in Expand Factor Sdn Bhd for a cash consideration of RM12.8 million.</t>
  </si>
  <si>
    <t>9.2)</t>
  </si>
  <si>
    <t>The Directors did not recommend any payment of interim dividend.</t>
  </si>
  <si>
    <t>Investment in subsidiaries</t>
  </si>
  <si>
    <t xml:space="preserve">    deconsolidated</t>
  </si>
  <si>
    <t>Net Current  Assets</t>
  </si>
  <si>
    <t>9.3)</t>
  </si>
  <si>
    <t>Proposed disposal of Mid-Point shopping centre for a consideration of RM42.8 million.</t>
  </si>
  <si>
    <t>9.4)</t>
  </si>
  <si>
    <t>Item</t>
  </si>
  <si>
    <t>Effective</t>
  </si>
  <si>
    <t>Interest (%)</t>
  </si>
  <si>
    <t>Amount due from customers for contract works</t>
  </si>
  <si>
    <t>Due from Associated Companies</t>
  </si>
  <si>
    <t xml:space="preserve">of land held under Lot Nos. 2418, 1695, 1848, 1849, 535, 536, 537, 546, 547, 548, 2741, 2742, 2743, 2744, 2745, 2748, </t>
  </si>
  <si>
    <t>Pursuant to the said agreement, Maxisegar first paid Silver Concept the sum of RM21,707,120.00 as 10% deposit and</t>
  </si>
  <si>
    <t>the second installment together with interest accrued thereon in the court and the case is currently pending outcome of the trial.</t>
  </si>
  <si>
    <t>Taking of evidence was completed on 26th January 2000 and written and oral submission on 25th August 2000. Judgement has</t>
  </si>
  <si>
    <t>9.1 )</t>
  </si>
  <si>
    <t xml:space="preserve">Proposed issue of RM150,000,000 nominal value of 5.0% secured serial bonds together with 107,650,000 detachable </t>
  </si>
  <si>
    <t>warrants 2000/2005;</t>
  </si>
  <si>
    <t>Proposed offer for sale by the primary subscriber of the rights to allotment of up to 107,650,000 detachable warrants</t>
  </si>
  <si>
    <t xml:space="preserve">2000/2005 in Talam Corporation Berhad to the shareholders of Talam on a basis of one (1) warrant for every two (2) </t>
  </si>
  <si>
    <t>existing ordinary shares held on a renounceable basis;</t>
  </si>
  <si>
    <t>Proposed establishment of an employees' share option scheme;</t>
  </si>
  <si>
    <t>Proposed increase in authorised share capital from RM250,000,000 comprising 250,000,000 ordinary shares of</t>
  </si>
  <si>
    <t>RM1.00  each to RM500,000,000 comprising 500,000,000 ordinary shares of RM1.00 each.</t>
  </si>
  <si>
    <t>(collectively known as "Proposals")</t>
  </si>
  <si>
    <t>(a)</t>
  </si>
  <si>
    <t>(b)</t>
  </si>
  <si>
    <t>The RMB141.7 million debt or its equivalent of RM65.0 million is a revolving credit facility granted to a subsidiary</t>
  </si>
  <si>
    <t xml:space="preserve"> 141.7 million </t>
  </si>
  <si>
    <t>ending 31st January 2001 to be better than the previous year's results.</t>
  </si>
  <si>
    <t xml:space="preserve">Barring unforeseen circumstances, the Directors expect the results of the Company and Group for the current financial year </t>
  </si>
  <si>
    <t>31.10.2000</t>
  </si>
  <si>
    <t>31.10.1999</t>
  </si>
  <si>
    <t>AS AT 31ST OCTOBER 2000</t>
  </si>
  <si>
    <t>Notes as at 31st October 2000</t>
  </si>
  <si>
    <t>The pre-acquisition profits arising from the acquisition of additional 40% interest in Expand Factor Sdn Bhd</t>
  </si>
  <si>
    <t>8.1)</t>
  </si>
  <si>
    <t>8.2)</t>
  </si>
  <si>
    <t>8.3)</t>
  </si>
  <si>
    <t>Maxcourt Hotels International Management Co Ltd</t>
  </si>
  <si>
    <t>Kimpton Properties Limited</t>
  </si>
  <si>
    <t>8.3.1</t>
  </si>
  <si>
    <t>8.3.2</t>
  </si>
  <si>
    <t>8.3.3</t>
  </si>
  <si>
    <t>Teras Teladan Sdn Bhd</t>
  </si>
  <si>
    <t xml:space="preserve"> 388.1 million </t>
  </si>
  <si>
    <t xml:space="preserve">in The People's Republic of China to part-finance the construction of a hotel. Another RM60.9 million of the </t>
  </si>
  <si>
    <t xml:space="preserve">been reserved. The decision is expected on or before end of March 2001. The Directors of Maxisegar, with the advice from its </t>
  </si>
  <si>
    <t>( c)</t>
  </si>
  <si>
    <t xml:space="preserve">The authorised share capital of Talam Corporation Berhad was increased from RM250,000,000 comprising </t>
  </si>
  <si>
    <t xml:space="preserve">250,000,000 ordinary shares of RM1.00  each to RM500,000,000 comprising 500,000,000 ordinary shares </t>
  </si>
  <si>
    <t>of RM1.00 each on 10th October 2000.</t>
  </si>
  <si>
    <t>During the quarter under review, the changes in the composition of the company were as follows:</t>
  </si>
  <si>
    <t>The Company has acquired additional 40% equity interest in Expand Factor Sdn Bhd, thus increasing the</t>
  </si>
  <si>
    <t>effective interest of the Company to 100%.</t>
  </si>
  <si>
    <t>The Group has struck off the following dormant companies from the Registrar of Companies' register:</t>
  </si>
  <si>
    <t xml:space="preserve">The Company's subsidiary, Maximix Sdn Bhd has acquired and subscribed 17,500 ordinary shares of </t>
  </si>
  <si>
    <t>RM1.00 each representing 70% of the issued and paid-up share capital of Perkasa Jati Holdings Sdn Bhd.</t>
  </si>
  <si>
    <t>legal adviser, are confident of the outcome of the case.</t>
  </si>
  <si>
    <t>The Group has provided corporate guarantee of RM10.33m to  former subsidiaries for banking facilities. The Group</t>
  </si>
  <si>
    <t>is contingently liable up to the principal amount outstanding amounting to RM6.3 million as at October 2000.</t>
  </si>
  <si>
    <t xml:space="preserve">Save as disclosed below, Talam and/or its subsidiaries are not engaged in any material litigation either as plaintiff or </t>
  </si>
  <si>
    <t>defendant and the Directors of Talam have no knowledge of any proceedings pending or threatened against the Talam</t>
  </si>
  <si>
    <t>Group or of any other facts likely to give rise to any proceedings which might materially affect the position and</t>
  </si>
  <si>
    <t>business of Talam and/or its subsidiaries.</t>
  </si>
  <si>
    <t>10th October 2000.</t>
  </si>
  <si>
    <t xml:space="preserve">The Company has received the proceeds from the bond issues amounting to RM126,747,600 on 9th </t>
  </si>
  <si>
    <t>detachable warrants at 21.6 sen per warrant.</t>
  </si>
  <si>
    <t>Prospectus on the renounceable offer for sale by Arab Malaysian Merchant Bank Berhad on the 107,650,000</t>
  </si>
  <si>
    <t>detachable warrants of Talam Corporation Berhad has been despatched to the shareholders on 14th December 2000.</t>
  </si>
  <si>
    <t>(d)</t>
  </si>
  <si>
    <t>(e)</t>
  </si>
  <si>
    <t>Utilisation of proceeds arising from the issuance of RM150,000,000 nominal value of 5.0% secured serial bonds</t>
  </si>
  <si>
    <t xml:space="preserve">The proceeds of RM126,747,600 arising from the bond issues were utilised to redeem existing loans of </t>
  </si>
  <si>
    <t>Variances on profit forecasts and profit guarantee (only applicable to the final quarter)</t>
  </si>
  <si>
    <t>The improvement for the year under review as compared to similar period last year were mainly attributed to our aggressive</t>
  </si>
  <si>
    <t>marketing campaigns and the cummulative locked in sales in our Saujana Puchong, Danau Putra and Bukit Sentosa III projects.</t>
  </si>
  <si>
    <t xml:space="preserve">respectively. These results showed an improvement of 24.4% or RM80.9 million in turnover, while profit before taxation </t>
  </si>
  <si>
    <t>and RM1.7 million for defraying incidental expenses of the proposals.</t>
  </si>
  <si>
    <t>RM90.8 million, RM6.0 million towards payment to contractors, RM14.2 million towards working capital</t>
  </si>
  <si>
    <t>was RM7.37 million.</t>
  </si>
  <si>
    <t>The shareholders had approved the above Proposals in an Extraordinary General Meeting  convened on</t>
  </si>
  <si>
    <t>The employees' share option scheme is pending implementation.</t>
  </si>
  <si>
    <t>28th November 2000.</t>
  </si>
  <si>
    <t>There is an unutilised amount of  RM14.0 million currently placed in short term deposits.</t>
  </si>
  <si>
    <t xml:space="preserve">For the year under review, the Group's turnover and profit before taxation were RM412.5 million and RM42.4 million </t>
  </si>
  <si>
    <t>recorded an improvement of 77.1% or RM18.5 million.</t>
  </si>
  <si>
    <t>Not applicable in this quarter.</t>
  </si>
  <si>
    <t>completion and expected to be handed over in the next quarter.</t>
  </si>
  <si>
    <t xml:space="preserve">The decrease in profit before taxation is in line with the decrease in turnover achieved this quarter. However, the management </t>
  </si>
  <si>
    <t xml:space="preserve">expects the performance for the forthcoming quarter to be improved as most of it's products in Bukit Sentosa III are nearing to </t>
  </si>
  <si>
    <t xml:space="preserve">During the quarter under review, turnover decreased 22.9% from RM163.8 million in the second quarter to RM126.2 million </t>
  </si>
  <si>
    <t>while profit before taxation decreased 23.6% from RM17.4 million to RM13.3 million this quarter.</t>
  </si>
  <si>
    <t>The proposed acquisition was completed on 6th October 2000.</t>
  </si>
  <si>
    <t xml:space="preserve">The proposed disposal was approved by The Foreign Investment Committee vide its letter dated </t>
  </si>
  <si>
    <t xml:space="preserve">November 2000. The remaining proceeds of RM23,252,400 is to be derived from the issuance of 107,650,000 </t>
  </si>
  <si>
    <t>There is no profits/(loss) on sales on investments and/or properties for the current financial year to date.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</si>
</sst>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"/>
    <numFmt numFmtId="167" formatCode="0.0000"/>
    <numFmt numFmtId="168" formatCode="0.000"/>
    <numFmt numFmtId="169" formatCode="_(* #,##0.0_);_(* \(#,##0.0\);_(* &quot;-&quot;?_);_(@_)"/>
    <numFmt numFmtId="170" formatCode="0.0000000"/>
    <numFmt numFmtId="171" formatCode="0.000000"/>
    <numFmt numFmtId="172" formatCode="0.00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dd\-mmm\-yy"/>
    <numFmt numFmtId="177" formatCode="0.000000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14" fontId="1" fillId="0" borderId="1" xfId="0" applyNumberFormat="1" applyFont="1" applyBorder="1" applyAlignment="1">
      <alignment horizontal="center"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5" fontId="1" fillId="0" borderId="1" xfId="15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43" fontId="1" fillId="0" borderId="4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Alignment="1">
      <alignment/>
    </xf>
    <xf numFmtId="165" fontId="0" fillId="0" borderId="5" xfId="15" applyNumberFormat="1" applyBorder="1" applyAlignment="1">
      <alignment/>
    </xf>
    <xf numFmtId="165" fontId="0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5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165" fontId="0" fillId="0" borderId="0" xfId="15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 quotePrefix="1">
      <alignment horizontal="center"/>
    </xf>
    <xf numFmtId="165" fontId="4" fillId="0" borderId="0" xfId="15" applyNumberFormat="1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5" sqref="A15"/>
    </sheetView>
  </sheetViews>
  <sheetFormatPr defaultColWidth="9.140625" defaultRowHeight="12.75"/>
  <cols>
    <col min="1" max="1" width="3.8515625" style="0" customWidth="1"/>
    <col min="2" max="2" width="3.57421875" style="0" customWidth="1"/>
    <col min="5" max="5" width="21.421875" style="0" customWidth="1"/>
    <col min="6" max="6" width="14.421875" style="0" customWidth="1"/>
    <col min="7" max="7" width="14.8515625" style="0" customWidth="1"/>
  </cols>
  <sheetData>
    <row r="1" spans="1:7" ht="12.75">
      <c r="A1" s="1" t="s">
        <v>0</v>
      </c>
      <c r="G1" s="1"/>
    </row>
    <row r="3" spans="1:8" ht="12.75">
      <c r="A3" s="1" t="s">
        <v>143</v>
      </c>
      <c r="B3" s="1"/>
      <c r="C3" s="1"/>
      <c r="D3" s="1"/>
      <c r="E3" s="1"/>
      <c r="F3" s="1"/>
      <c r="G3" s="1"/>
      <c r="H3" s="1"/>
    </row>
    <row r="4" spans="1:8" ht="12.75">
      <c r="A4" s="1" t="s">
        <v>182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2" t="s">
        <v>12</v>
      </c>
      <c r="G5" s="2" t="s">
        <v>13</v>
      </c>
      <c r="H5" s="1"/>
    </row>
    <row r="6" spans="1:8" ht="12.75">
      <c r="A6" s="1"/>
      <c r="B6" s="1"/>
      <c r="C6" s="1"/>
      <c r="D6" s="1"/>
      <c r="E6" s="1"/>
      <c r="F6" s="2" t="s">
        <v>14</v>
      </c>
      <c r="G6" s="2" t="s">
        <v>15</v>
      </c>
      <c r="H6" s="1"/>
    </row>
    <row r="7" spans="1:8" ht="12.75">
      <c r="A7" s="1"/>
      <c r="B7" s="1"/>
      <c r="C7" s="1"/>
      <c r="D7" s="1"/>
      <c r="E7" s="1"/>
      <c r="F7" s="2" t="s">
        <v>16</v>
      </c>
      <c r="G7" s="2" t="s">
        <v>17</v>
      </c>
      <c r="H7" s="1"/>
    </row>
    <row r="8" spans="1:8" ht="12.75">
      <c r="A8" s="2"/>
      <c r="B8" s="1"/>
      <c r="C8" s="1"/>
      <c r="D8" s="1"/>
      <c r="E8" s="1"/>
      <c r="F8" s="2"/>
      <c r="G8" s="2" t="s">
        <v>18</v>
      </c>
      <c r="H8" s="1"/>
    </row>
    <row r="9" spans="1:8" ht="12.75">
      <c r="A9" s="2"/>
      <c r="B9" s="1"/>
      <c r="C9" s="1"/>
      <c r="D9" s="1"/>
      <c r="E9" s="1"/>
      <c r="F9" s="5" t="s">
        <v>180</v>
      </c>
      <c r="G9" s="5" t="s">
        <v>135</v>
      </c>
      <c r="H9" s="1"/>
    </row>
    <row r="10" spans="1:8" ht="12.75">
      <c r="A10" s="2"/>
      <c r="B10" s="1"/>
      <c r="C10" s="1"/>
      <c r="D10" s="1"/>
      <c r="E10" s="1"/>
      <c r="F10" s="2" t="s">
        <v>7</v>
      </c>
      <c r="G10" s="2" t="s">
        <v>7</v>
      </c>
      <c r="H10" s="1"/>
    </row>
    <row r="11" ht="12.75">
      <c r="A11" s="7"/>
    </row>
    <row r="12" spans="1:7" ht="12.75">
      <c r="A12" s="7" t="s">
        <v>19</v>
      </c>
      <c r="B12" t="s">
        <v>20</v>
      </c>
      <c r="F12" s="6">
        <v>193938</v>
      </c>
      <c r="G12" s="6">
        <v>195462</v>
      </c>
    </row>
    <row r="13" spans="1:7" ht="12.75">
      <c r="A13" s="7" t="s">
        <v>21</v>
      </c>
      <c r="B13" t="s">
        <v>22</v>
      </c>
      <c r="F13" s="22">
        <f>177087+29</f>
        <v>177116</v>
      </c>
      <c r="G13" s="22">
        <v>167649</v>
      </c>
    </row>
    <row r="14" spans="1:7" ht="12.75">
      <c r="A14" s="7" t="s">
        <v>23</v>
      </c>
      <c r="B14" t="s">
        <v>24</v>
      </c>
      <c r="F14" s="6">
        <f>31918+748</f>
        <v>32666</v>
      </c>
      <c r="G14" s="6">
        <f>31028-5000</f>
        <v>26028</v>
      </c>
    </row>
    <row r="15" spans="1:7" ht="12.75">
      <c r="A15" s="7" t="s">
        <v>25</v>
      </c>
      <c r="B15" t="s">
        <v>26</v>
      </c>
      <c r="F15" s="6">
        <f>292528+332</f>
        <v>292860</v>
      </c>
      <c r="G15" s="6">
        <f>332+293289+384</f>
        <v>294005</v>
      </c>
    </row>
    <row r="16" spans="1:7" ht="12.75">
      <c r="A16" s="7" t="s">
        <v>27</v>
      </c>
      <c r="B16" t="s">
        <v>28</v>
      </c>
      <c r="F16" s="22">
        <f>17703+12129+9216-1482</f>
        <v>37566</v>
      </c>
      <c r="G16" s="22">
        <v>43595</v>
      </c>
    </row>
    <row r="17" spans="1:7" ht="12.75">
      <c r="A17" s="7"/>
      <c r="F17" s="6"/>
      <c r="G17" s="6"/>
    </row>
    <row r="18" spans="1:7" ht="12.75">
      <c r="A18" s="7" t="s">
        <v>29</v>
      </c>
      <c r="B18" s="4" t="s">
        <v>30</v>
      </c>
      <c r="F18" s="6"/>
      <c r="G18" s="6"/>
    </row>
    <row r="19" spans="1:7" ht="12.75">
      <c r="A19" s="7"/>
      <c r="B19" s="4"/>
      <c r="C19" t="s">
        <v>149</v>
      </c>
      <c r="F19" s="6"/>
      <c r="G19" s="6"/>
    </row>
    <row r="20" spans="1:7" ht="12.75">
      <c r="A20" s="7"/>
      <c r="B20" s="4"/>
      <c r="C20" s="3" t="s">
        <v>150</v>
      </c>
      <c r="F20" s="6">
        <v>0</v>
      </c>
      <c r="G20" s="6">
        <v>13574</v>
      </c>
    </row>
    <row r="21" spans="1:7" ht="12.75">
      <c r="A21" s="7"/>
      <c r="B21" s="4"/>
      <c r="C21" t="s">
        <v>159</v>
      </c>
      <c r="F21" s="6">
        <f>16650-3477</f>
        <v>13173</v>
      </c>
      <c r="G21" s="22">
        <f>8638+5000</f>
        <v>13638</v>
      </c>
    </row>
    <row r="22" spans="1:7" ht="12.75">
      <c r="A22" s="7"/>
      <c r="C22" t="s">
        <v>31</v>
      </c>
      <c r="F22" s="22">
        <v>28124</v>
      </c>
      <c r="G22" s="22">
        <v>19794</v>
      </c>
    </row>
    <row r="23" spans="1:7" ht="12.75">
      <c r="A23" s="7"/>
      <c r="C23" t="s">
        <v>32</v>
      </c>
      <c r="F23" s="6">
        <f>418635+7919</f>
        <v>426554</v>
      </c>
      <c r="G23" s="6">
        <v>361385</v>
      </c>
    </row>
    <row r="24" spans="1:7" ht="12.75">
      <c r="A24" s="7"/>
      <c r="C24" t="s">
        <v>158</v>
      </c>
      <c r="F24" s="6">
        <v>979</v>
      </c>
      <c r="G24" s="6">
        <v>323</v>
      </c>
    </row>
    <row r="25" spans="1:7" ht="12.75">
      <c r="A25" s="7"/>
      <c r="C25" t="s">
        <v>33</v>
      </c>
      <c r="F25" s="6">
        <v>161857</v>
      </c>
      <c r="G25" s="6">
        <v>167463</v>
      </c>
    </row>
    <row r="26" spans="1:7" ht="12.75">
      <c r="A26" s="7"/>
      <c r="C26" t="s">
        <v>34</v>
      </c>
      <c r="F26" s="22">
        <f>81854</f>
        <v>81854</v>
      </c>
      <c r="G26" s="22">
        <v>100618</v>
      </c>
    </row>
    <row r="27" spans="1:7" ht="12.75">
      <c r="A27" s="7"/>
      <c r="C27" t="s">
        <v>35</v>
      </c>
      <c r="F27" s="6">
        <v>1427</v>
      </c>
      <c r="G27" s="6">
        <v>3187</v>
      </c>
    </row>
    <row r="28" spans="1:7" ht="12.75">
      <c r="A28" s="7"/>
      <c r="C28" t="s">
        <v>36</v>
      </c>
      <c r="F28" s="6">
        <v>26634</v>
      </c>
      <c r="G28" s="6">
        <v>31635</v>
      </c>
    </row>
    <row r="29" spans="1:9" ht="12.75">
      <c r="A29" s="7"/>
      <c r="F29" s="13">
        <f>SUM(F19:F28)</f>
        <v>740602</v>
      </c>
      <c r="G29" s="13">
        <f>SUM(G19:G28)</f>
        <v>711617</v>
      </c>
      <c r="I29" s="25"/>
    </row>
    <row r="30" spans="1:7" ht="12.75">
      <c r="A30" s="7"/>
      <c r="F30" s="6"/>
      <c r="G30" s="6"/>
    </row>
    <row r="31" spans="1:7" ht="12.75">
      <c r="A31" s="7" t="s">
        <v>37</v>
      </c>
      <c r="B31" s="4" t="s">
        <v>38</v>
      </c>
      <c r="F31" s="6"/>
      <c r="G31" s="6"/>
    </row>
    <row r="32" spans="1:7" ht="12.75">
      <c r="A32" s="7"/>
      <c r="C32" t="s">
        <v>39</v>
      </c>
      <c r="F32" s="6">
        <f>46946+16249+144624+5336+37483</f>
        <v>250638</v>
      </c>
      <c r="G32" s="6">
        <v>281069</v>
      </c>
    </row>
    <row r="33" spans="1:7" ht="12.75">
      <c r="A33" s="7"/>
      <c r="C33" t="s">
        <v>40</v>
      </c>
      <c r="F33" s="6">
        <f>82681+58693</f>
        <v>141374</v>
      </c>
      <c r="G33" s="6">
        <v>148892</v>
      </c>
    </row>
    <row r="34" spans="1:7" ht="12.75">
      <c r="A34" s="7"/>
      <c r="C34" t="s">
        <v>41</v>
      </c>
      <c r="F34" s="6">
        <v>156539</v>
      </c>
      <c r="G34" s="6">
        <v>176004</v>
      </c>
    </row>
    <row r="35" spans="1:7" ht="12.75">
      <c r="A35" s="7"/>
      <c r="C35" t="s">
        <v>42</v>
      </c>
      <c r="F35" s="6">
        <v>85132</v>
      </c>
      <c r="G35" s="6">
        <v>73246</v>
      </c>
    </row>
    <row r="36" spans="1:7" ht="12.75">
      <c r="A36" s="7"/>
      <c r="C36" t="s">
        <v>43</v>
      </c>
      <c r="F36" s="6">
        <v>0</v>
      </c>
      <c r="G36" s="6">
        <v>4306</v>
      </c>
    </row>
    <row r="37" spans="1:7" ht="12.75">
      <c r="A37" s="7"/>
      <c r="F37" s="13">
        <f>SUM(F32:F36)</f>
        <v>633683</v>
      </c>
      <c r="G37" s="13">
        <f>SUM(G32:G36)</f>
        <v>683517</v>
      </c>
    </row>
    <row r="38" spans="1:7" ht="12.75">
      <c r="A38" s="7"/>
      <c r="F38" s="14"/>
      <c r="G38" s="14"/>
    </row>
    <row r="39" spans="1:7" ht="12.75">
      <c r="A39" s="7" t="s">
        <v>44</v>
      </c>
      <c r="B39" s="1" t="s">
        <v>151</v>
      </c>
      <c r="C39" s="1"/>
      <c r="D39" s="1"/>
      <c r="F39" s="6">
        <f>F29-F37</f>
        <v>106919</v>
      </c>
      <c r="G39" s="6">
        <f>G29-G37</f>
        <v>28100</v>
      </c>
    </row>
    <row r="40" spans="1:7" ht="13.5" thickBot="1">
      <c r="A40" s="7"/>
      <c r="F40" s="15">
        <f>SUM(F12:F16)+F39</f>
        <v>841065</v>
      </c>
      <c r="G40" s="15">
        <f>SUM(G12:G16)+G39</f>
        <v>754839</v>
      </c>
    </row>
    <row r="41" spans="1:7" ht="12.75">
      <c r="A41" s="7"/>
      <c r="F41" s="6"/>
      <c r="G41" s="6"/>
    </row>
    <row r="42" spans="1:7" ht="12.75">
      <c r="A42" s="7"/>
      <c r="F42" s="6"/>
      <c r="G42" s="6"/>
    </row>
    <row r="43" spans="1:7" ht="12.75">
      <c r="A43" s="7" t="s">
        <v>45</v>
      </c>
      <c r="B43" s="4" t="s">
        <v>46</v>
      </c>
      <c r="F43" s="6"/>
      <c r="G43" s="6"/>
    </row>
    <row r="44" spans="1:7" ht="12.75">
      <c r="A44" s="7"/>
      <c r="F44" s="6"/>
      <c r="G44" s="6"/>
    </row>
    <row r="45" spans="1:7" ht="12.75">
      <c r="A45" s="7"/>
      <c r="B45" t="s">
        <v>47</v>
      </c>
      <c r="F45" s="6">
        <v>215300</v>
      </c>
      <c r="G45" s="6">
        <v>195765</v>
      </c>
    </row>
    <row r="46" spans="1:7" ht="12.75">
      <c r="A46" s="7"/>
      <c r="B46" t="s">
        <v>48</v>
      </c>
      <c r="F46" s="6"/>
      <c r="G46" s="6"/>
    </row>
    <row r="47" spans="1:7" ht="12.75">
      <c r="A47" s="7"/>
      <c r="C47" t="s">
        <v>49</v>
      </c>
      <c r="F47" s="6">
        <v>158400</v>
      </c>
      <c r="G47" s="6">
        <v>153045</v>
      </c>
    </row>
    <row r="48" spans="1:7" ht="12.75">
      <c r="A48" s="7"/>
      <c r="C48" t="s">
        <v>50</v>
      </c>
      <c r="F48" s="6">
        <v>10255</v>
      </c>
      <c r="G48" s="6">
        <v>11515</v>
      </c>
    </row>
    <row r="49" spans="1:7" ht="12.75">
      <c r="A49" s="7"/>
      <c r="C49" t="s">
        <v>51</v>
      </c>
      <c r="F49" s="6">
        <v>11201</v>
      </c>
      <c r="G49" s="6">
        <v>11201</v>
      </c>
    </row>
    <row r="50" spans="1:7" ht="12.75">
      <c r="A50" s="7"/>
      <c r="C50" t="s">
        <v>52</v>
      </c>
      <c r="E50" s="25"/>
      <c r="F50" s="6">
        <f>139657+748</f>
        <v>140405</v>
      </c>
      <c r="G50" s="6">
        <v>121879</v>
      </c>
    </row>
    <row r="51" spans="1:7" ht="12.75">
      <c r="A51" s="7"/>
      <c r="F51" s="6"/>
      <c r="G51" s="6"/>
    </row>
    <row r="52" spans="1:7" ht="12.75">
      <c r="A52" s="7" t="s">
        <v>54</v>
      </c>
      <c r="B52" t="s">
        <v>55</v>
      </c>
      <c r="F52" s="6">
        <v>37663</v>
      </c>
      <c r="G52" s="6">
        <v>44480</v>
      </c>
    </row>
    <row r="53" spans="1:7" ht="12.75">
      <c r="A53" s="7" t="s">
        <v>56</v>
      </c>
      <c r="B53" t="s">
        <v>57</v>
      </c>
      <c r="F53" s="22">
        <f>192149+7003+3287</f>
        <v>202439</v>
      </c>
      <c r="G53" s="6">
        <v>152052</v>
      </c>
    </row>
    <row r="54" spans="1:7" ht="12.75">
      <c r="A54" s="7" t="s">
        <v>58</v>
      </c>
      <c r="B54" t="s">
        <v>59</v>
      </c>
      <c r="F54" s="6">
        <v>2843</v>
      </c>
      <c r="G54" s="6">
        <v>2172</v>
      </c>
    </row>
    <row r="55" spans="1:7" ht="12.75">
      <c r="A55" s="7" t="s">
        <v>60</v>
      </c>
      <c r="B55" t="s">
        <v>61</v>
      </c>
      <c r="F55" s="6">
        <v>62559</v>
      </c>
      <c r="G55" s="6">
        <v>62730</v>
      </c>
    </row>
    <row r="56" spans="1:7" ht="13.5" thickBot="1">
      <c r="A56" s="7"/>
      <c r="F56" s="15">
        <f>SUM(F45:F55)</f>
        <v>841065</v>
      </c>
      <c r="G56" s="15">
        <f>SUM(G45:G55)</f>
        <v>754839</v>
      </c>
    </row>
    <row r="57" spans="1:7" ht="12.75">
      <c r="A57" s="7"/>
      <c r="F57" s="6"/>
      <c r="G57" s="6"/>
    </row>
    <row r="58" spans="1:7" ht="13.5" thickBot="1">
      <c r="A58" s="18" t="s">
        <v>58</v>
      </c>
      <c r="B58" s="1" t="s">
        <v>62</v>
      </c>
      <c r="C58" s="1"/>
      <c r="D58" s="1"/>
      <c r="E58" s="1"/>
      <c r="F58" s="16">
        <f>SUM(F45:F51)/F45*100-F16/F45*100</f>
        <v>231.30283325592197</v>
      </c>
      <c r="G58" s="16">
        <f>SUM(G45:G51)/G45*100-G16/G45*100</f>
        <v>229.7703879651623</v>
      </c>
    </row>
    <row r="59" ht="13.5" thickTop="1">
      <c r="F59" s="24"/>
    </row>
    <row r="60" ht="12.75">
      <c r="F60" s="25"/>
    </row>
  </sheetData>
  <printOptions/>
  <pageMargins left="0.75" right="0.75" top="0.5" bottom="0.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3"/>
  <sheetViews>
    <sheetView tabSelected="1" workbookViewId="0" topLeftCell="A19">
      <selection activeCell="B38" sqref="B38"/>
    </sheetView>
  </sheetViews>
  <sheetFormatPr defaultColWidth="9.140625" defaultRowHeight="12.75"/>
  <cols>
    <col min="1" max="1" width="4.57421875" style="0" customWidth="1"/>
    <col min="2" max="2" width="8.00390625" style="0" customWidth="1"/>
    <col min="3" max="3" width="2.7109375" style="0" customWidth="1"/>
    <col min="4" max="4" width="28.8515625" style="0" customWidth="1"/>
    <col min="5" max="5" width="13.421875" style="0" customWidth="1"/>
    <col min="6" max="6" width="14.421875" style="0" customWidth="1"/>
    <col min="7" max="7" width="1.57421875" style="0" customWidth="1"/>
    <col min="8" max="8" width="12.7109375" style="0" customWidth="1"/>
    <col min="9" max="9" width="15.8515625" style="0" customWidth="1"/>
    <col min="10" max="10" width="16.7109375" style="0" customWidth="1"/>
  </cols>
  <sheetData>
    <row r="1" ht="12.75">
      <c r="A1" s="1" t="s">
        <v>0</v>
      </c>
    </row>
    <row r="3" ht="12.75">
      <c r="A3" s="4" t="s">
        <v>183</v>
      </c>
    </row>
    <row r="5" spans="1:2" ht="12.75">
      <c r="A5" s="1" t="s">
        <v>19</v>
      </c>
      <c r="B5" s="4" t="s">
        <v>63</v>
      </c>
    </row>
    <row r="6" ht="12.75">
      <c r="A6" s="1"/>
    </row>
    <row r="7" spans="1:2" ht="12.75">
      <c r="A7" s="1"/>
      <c r="B7" t="s">
        <v>64</v>
      </c>
    </row>
    <row r="8" spans="1:2" ht="12.75">
      <c r="A8" s="1"/>
      <c r="B8" t="s">
        <v>144</v>
      </c>
    </row>
    <row r="9" ht="12.75">
      <c r="A9" s="1"/>
    </row>
    <row r="10" spans="1:2" ht="12.75">
      <c r="A10" s="1" t="s">
        <v>21</v>
      </c>
      <c r="B10" s="4" t="s">
        <v>9</v>
      </c>
    </row>
    <row r="11" ht="12.75">
      <c r="A11" s="1"/>
    </row>
    <row r="12" spans="1:2" ht="12.75">
      <c r="A12" s="1"/>
      <c r="B12" t="s">
        <v>145</v>
      </c>
    </row>
    <row r="13" ht="12.75">
      <c r="A13" s="1"/>
    </row>
    <row r="14" spans="1:2" ht="12.75">
      <c r="A14" s="1" t="s">
        <v>23</v>
      </c>
      <c r="B14" s="4" t="s">
        <v>11</v>
      </c>
    </row>
    <row r="15" ht="12.75">
      <c r="A15" s="1"/>
    </row>
    <row r="16" spans="1:2" ht="12.75">
      <c r="A16" s="1"/>
      <c r="B16" t="s">
        <v>65</v>
      </c>
    </row>
    <row r="17" ht="12.75">
      <c r="A17" s="1"/>
    </row>
    <row r="18" spans="1:2" ht="12.75">
      <c r="A18" s="1" t="s">
        <v>25</v>
      </c>
      <c r="B18" s="1" t="s">
        <v>66</v>
      </c>
    </row>
    <row r="19" spans="1:2" ht="12.75">
      <c r="A19" s="1"/>
      <c r="B19" s="1"/>
    </row>
    <row r="20" ht="12.75">
      <c r="A20" s="1"/>
    </row>
    <row r="21" spans="1:10" ht="12.75">
      <c r="A21" s="1"/>
      <c r="E21" s="2" t="s">
        <v>137</v>
      </c>
      <c r="F21" s="2" t="s">
        <v>2</v>
      </c>
      <c r="G21" s="2"/>
      <c r="H21" s="2" t="s">
        <v>1</v>
      </c>
      <c r="I21" s="2" t="s">
        <v>2</v>
      </c>
      <c r="J21" s="2"/>
    </row>
    <row r="22" spans="1:10" ht="12.75">
      <c r="A22" s="1"/>
      <c r="E22" s="2" t="s">
        <v>3</v>
      </c>
      <c r="F22" s="2" t="s">
        <v>4</v>
      </c>
      <c r="G22" s="2"/>
      <c r="H22" s="2" t="s">
        <v>138</v>
      </c>
      <c r="I22" s="2" t="s">
        <v>4</v>
      </c>
      <c r="J22" s="2"/>
    </row>
    <row r="23" spans="1:10" ht="12.75">
      <c r="A23" s="1"/>
      <c r="E23" s="2" t="s">
        <v>5</v>
      </c>
      <c r="F23" s="2" t="s">
        <v>5</v>
      </c>
      <c r="G23" s="2"/>
      <c r="H23" s="2" t="s">
        <v>139</v>
      </c>
      <c r="I23" s="2" t="s">
        <v>6</v>
      </c>
      <c r="J23" s="2"/>
    </row>
    <row r="24" spans="1:9" ht="12.75">
      <c r="A24" s="1"/>
      <c r="E24" s="8" t="s">
        <v>180</v>
      </c>
      <c r="F24" s="9" t="s">
        <v>181</v>
      </c>
      <c r="G24" s="9"/>
      <c r="H24" s="9" t="str">
        <f>+E24</f>
        <v>31.10.2000</v>
      </c>
      <c r="I24" s="9" t="str">
        <f>+F24</f>
        <v>31.10.1999</v>
      </c>
    </row>
    <row r="25" spans="1:9" ht="12.75">
      <c r="A25" s="1"/>
      <c r="E25" s="2" t="s">
        <v>7</v>
      </c>
      <c r="F25" s="2" t="s">
        <v>7</v>
      </c>
      <c r="G25" s="2"/>
      <c r="H25" s="2" t="s">
        <v>7</v>
      </c>
      <c r="I25" s="2" t="s">
        <v>7</v>
      </c>
    </row>
    <row r="26" spans="1:9" ht="12.75">
      <c r="A26" s="1"/>
      <c r="E26" s="2"/>
      <c r="F26" s="2"/>
      <c r="G26" s="2"/>
      <c r="H26" s="2"/>
      <c r="I26" s="2"/>
    </row>
    <row r="27" spans="1:9" ht="12.75">
      <c r="A27" s="1"/>
      <c r="B27" t="s">
        <v>59</v>
      </c>
      <c r="E27" s="26">
        <f>117-42-32</f>
        <v>43</v>
      </c>
      <c r="F27" s="19">
        <v>276</v>
      </c>
      <c r="G27" s="19"/>
      <c r="H27" s="26">
        <f>285+78-42-32</f>
        <v>289</v>
      </c>
      <c r="I27" s="26">
        <v>674</v>
      </c>
    </row>
    <row r="28" spans="1:9" ht="12.75">
      <c r="A28" s="1"/>
      <c r="B28" t="s">
        <v>67</v>
      </c>
      <c r="E28" s="19">
        <v>0</v>
      </c>
      <c r="F28" s="19"/>
      <c r="G28" s="19"/>
      <c r="H28" s="19">
        <v>0</v>
      </c>
      <c r="I28" s="26"/>
    </row>
    <row r="29" spans="1:9" ht="12.75">
      <c r="A29" s="1"/>
      <c r="E29" s="19"/>
      <c r="F29" s="19"/>
      <c r="G29" s="19"/>
      <c r="H29" s="19"/>
      <c r="I29" s="19"/>
    </row>
    <row r="30" spans="1:2" ht="12.75">
      <c r="A30" s="1" t="s">
        <v>27</v>
      </c>
      <c r="B30" s="4" t="s">
        <v>68</v>
      </c>
    </row>
    <row r="31" ht="12.75">
      <c r="A31" s="1"/>
    </row>
    <row r="32" spans="1:2" ht="12.75">
      <c r="A32" s="1"/>
      <c r="B32" t="s">
        <v>184</v>
      </c>
    </row>
    <row r="33" spans="1:5" ht="12.75">
      <c r="A33" s="1"/>
      <c r="B33" s="29" t="s">
        <v>229</v>
      </c>
      <c r="C33" s="29"/>
      <c r="D33" s="29"/>
      <c r="E33" s="29"/>
    </row>
    <row r="34" ht="12.75">
      <c r="A34" s="1"/>
    </row>
    <row r="35" spans="1:2" ht="12.75">
      <c r="A35" s="1" t="s">
        <v>29</v>
      </c>
      <c r="B35" s="4" t="s">
        <v>134</v>
      </c>
    </row>
    <row r="36" spans="1:2" ht="12.75">
      <c r="A36" s="1"/>
      <c r="B36" s="10"/>
    </row>
    <row r="37" spans="1:2" ht="12.75">
      <c r="A37" s="1"/>
      <c r="B37" t="s">
        <v>245</v>
      </c>
    </row>
    <row r="38" ht="12.75">
      <c r="A38" s="1"/>
    </row>
    <row r="39" spans="1:2" ht="12.75">
      <c r="A39" s="1" t="s">
        <v>37</v>
      </c>
      <c r="B39" s="4" t="s">
        <v>69</v>
      </c>
    </row>
    <row r="40" ht="12.75">
      <c r="A40" s="1"/>
    </row>
    <row r="41" spans="1:2" ht="12.75">
      <c r="A41" s="1"/>
      <c r="B41" t="s">
        <v>70</v>
      </c>
    </row>
    <row r="42" ht="12.75">
      <c r="A42" s="1"/>
    </row>
    <row r="43" spans="1:2" ht="12.75">
      <c r="A43" s="1" t="s">
        <v>44</v>
      </c>
      <c r="B43" s="4" t="s">
        <v>71</v>
      </c>
    </row>
    <row r="44" ht="12.75">
      <c r="A44" s="1"/>
    </row>
    <row r="45" spans="1:2" ht="12.75">
      <c r="A45" s="1"/>
      <c r="B45" t="s">
        <v>201</v>
      </c>
    </row>
    <row r="46" ht="12.75">
      <c r="A46" s="1"/>
    </row>
    <row r="47" spans="1:6" ht="12.75">
      <c r="A47" s="1"/>
      <c r="B47" t="s">
        <v>185</v>
      </c>
      <c r="C47" t="s">
        <v>202</v>
      </c>
      <c r="F47" s="7"/>
    </row>
    <row r="48" spans="1:8" ht="12.75">
      <c r="A48" s="1"/>
      <c r="B48" s="23"/>
      <c r="C48" t="s">
        <v>203</v>
      </c>
      <c r="D48" s="11"/>
      <c r="F48" s="23"/>
      <c r="H48" s="11"/>
    </row>
    <row r="49" spans="1:8" ht="12.75">
      <c r="A49" s="1"/>
      <c r="B49" s="23"/>
      <c r="D49" s="11"/>
      <c r="F49" s="23"/>
      <c r="H49" s="11"/>
    </row>
    <row r="50" spans="1:6" ht="12.75">
      <c r="A50" s="1"/>
      <c r="B50" s="33" t="s">
        <v>186</v>
      </c>
      <c r="C50" t="s">
        <v>205</v>
      </c>
      <c r="F50" s="7"/>
    </row>
    <row r="51" spans="1:6" ht="12.75">
      <c r="A51" s="1"/>
      <c r="B51" s="33"/>
      <c r="C51" t="s">
        <v>206</v>
      </c>
      <c r="F51" s="7"/>
    </row>
    <row r="52" spans="1:6" ht="12.75">
      <c r="A52" s="1"/>
      <c r="B52" s="33"/>
      <c r="F52" s="7"/>
    </row>
    <row r="53" spans="1:6" ht="12.75">
      <c r="A53" s="1"/>
      <c r="B53" s="37" t="s">
        <v>187</v>
      </c>
      <c r="C53" s="33" t="s">
        <v>204</v>
      </c>
      <c r="F53" s="7"/>
    </row>
    <row r="54" spans="1:6" ht="12.75">
      <c r="A54" s="1"/>
      <c r="F54" s="7" t="s">
        <v>156</v>
      </c>
    </row>
    <row r="55" spans="1:6" ht="12.75">
      <c r="A55" s="1"/>
      <c r="B55" s="23" t="s">
        <v>155</v>
      </c>
      <c r="D55" s="11" t="s">
        <v>113</v>
      </c>
      <c r="F55" s="23" t="s">
        <v>157</v>
      </c>
    </row>
    <row r="56" spans="1:6" ht="12.75">
      <c r="A56" s="1"/>
      <c r="B56" s="38" t="s">
        <v>190</v>
      </c>
      <c r="D56" s="29" t="s">
        <v>188</v>
      </c>
      <c r="F56" s="18">
        <v>100</v>
      </c>
    </row>
    <row r="57" spans="1:6" ht="12.75">
      <c r="A57" s="1"/>
      <c r="B57" s="38" t="s">
        <v>191</v>
      </c>
      <c r="C57" s="29"/>
      <c r="D57" s="29" t="s">
        <v>189</v>
      </c>
      <c r="F57" s="18">
        <v>100</v>
      </c>
    </row>
    <row r="58" spans="1:6" ht="12.75">
      <c r="A58" s="1"/>
      <c r="B58" s="18" t="s">
        <v>192</v>
      </c>
      <c r="D58" s="29" t="s">
        <v>193</v>
      </c>
      <c r="F58" s="18">
        <v>88</v>
      </c>
    </row>
    <row r="59" spans="1:2" ht="12.75">
      <c r="A59" s="1"/>
      <c r="B59" s="4"/>
    </row>
    <row r="60" spans="1:2" ht="12.75">
      <c r="A60" s="1"/>
      <c r="B60" s="4"/>
    </row>
    <row r="61" spans="1:2" ht="12.75">
      <c r="A61" s="1" t="s">
        <v>45</v>
      </c>
      <c r="B61" s="4" t="s">
        <v>72</v>
      </c>
    </row>
    <row r="62" ht="12.75">
      <c r="A62" s="1"/>
    </row>
    <row r="63" spans="1:2" ht="12.75">
      <c r="A63" s="29" t="s">
        <v>164</v>
      </c>
      <c r="B63" t="s">
        <v>165</v>
      </c>
    </row>
    <row r="64" spans="1:2" ht="12.75">
      <c r="A64" s="1"/>
      <c r="B64" t="s">
        <v>166</v>
      </c>
    </row>
    <row r="65" ht="12.75">
      <c r="A65" s="1"/>
    </row>
    <row r="66" spans="1:2" ht="12.75">
      <c r="A66" s="1"/>
      <c r="B66" t="s">
        <v>167</v>
      </c>
    </row>
    <row r="67" spans="1:2" ht="12.75">
      <c r="A67" s="1"/>
      <c r="B67" t="s">
        <v>168</v>
      </c>
    </row>
    <row r="68" spans="1:2" ht="12.75">
      <c r="A68" s="1"/>
      <c r="B68" t="s">
        <v>169</v>
      </c>
    </row>
    <row r="69" ht="12.75">
      <c r="A69" s="1"/>
    </row>
    <row r="70" spans="1:2" ht="12.75">
      <c r="A70" s="1"/>
      <c r="B70" t="s">
        <v>170</v>
      </c>
    </row>
    <row r="71" ht="12.75">
      <c r="A71" s="1"/>
    </row>
    <row r="72" spans="1:2" ht="12.75">
      <c r="A72" s="1"/>
      <c r="B72" t="s">
        <v>171</v>
      </c>
    </row>
    <row r="73" spans="1:2" ht="12.75">
      <c r="A73" s="1"/>
      <c r="B73" t="s">
        <v>172</v>
      </c>
    </row>
    <row r="74" spans="1:9" ht="12.75">
      <c r="A74" s="1"/>
      <c r="B74" s="35" t="s">
        <v>173</v>
      </c>
      <c r="C74" s="35"/>
      <c r="D74" s="35"/>
      <c r="E74" s="35"/>
      <c r="F74" s="35"/>
      <c r="G74" s="35"/>
      <c r="H74" s="35"/>
      <c r="I74" s="35"/>
    </row>
    <row r="75" spans="1:9" ht="12.75">
      <c r="A75" s="1"/>
      <c r="B75" s="28"/>
      <c r="C75" s="28"/>
      <c r="D75" s="28"/>
      <c r="E75" s="28"/>
      <c r="F75" s="28"/>
      <c r="G75" s="28"/>
      <c r="H75" s="28"/>
      <c r="I75" s="28"/>
    </row>
    <row r="76" spans="1:2" ht="12.75">
      <c r="A76" s="1"/>
      <c r="B76" s="11" t="s">
        <v>133</v>
      </c>
    </row>
    <row r="77" spans="1:3" ht="12.75">
      <c r="A77" s="1"/>
      <c r="B77" t="s">
        <v>174</v>
      </c>
      <c r="C77" t="s">
        <v>230</v>
      </c>
    </row>
    <row r="78" spans="1:3" ht="12.75">
      <c r="A78" s="1"/>
      <c r="C78" t="s">
        <v>214</v>
      </c>
    </row>
    <row r="79" ht="12.75">
      <c r="A79" s="1"/>
    </row>
    <row r="80" spans="1:3" ht="12.75">
      <c r="A80" s="1"/>
      <c r="B80" t="s">
        <v>175</v>
      </c>
      <c r="C80" t="s">
        <v>215</v>
      </c>
    </row>
    <row r="81" spans="1:3" ht="12.75">
      <c r="A81" s="1"/>
      <c r="C81" t="s">
        <v>244</v>
      </c>
    </row>
    <row r="82" spans="1:3" ht="12.75">
      <c r="A82" s="1"/>
      <c r="C82" t="s">
        <v>216</v>
      </c>
    </row>
    <row r="83" ht="12.75">
      <c r="A83" s="1"/>
    </row>
    <row r="84" spans="1:3" ht="12.75">
      <c r="A84" s="1"/>
      <c r="B84" t="s">
        <v>197</v>
      </c>
      <c r="C84" t="s">
        <v>217</v>
      </c>
    </row>
    <row r="85" spans="1:3" ht="12.75">
      <c r="A85" s="1"/>
      <c r="C85" t="s">
        <v>218</v>
      </c>
    </row>
    <row r="86" ht="12.75">
      <c r="A86" s="1"/>
    </row>
    <row r="87" spans="1:3" ht="12.75">
      <c r="A87" s="1"/>
      <c r="B87" t="s">
        <v>219</v>
      </c>
      <c r="C87" t="s">
        <v>198</v>
      </c>
    </row>
    <row r="88" spans="1:3" ht="12.75">
      <c r="A88" s="1"/>
      <c r="C88" t="s">
        <v>199</v>
      </c>
    </row>
    <row r="89" spans="1:3" ht="12.75">
      <c r="A89" s="1"/>
      <c r="C89" t="s">
        <v>200</v>
      </c>
    </row>
    <row r="90" ht="12.75">
      <c r="A90" s="1"/>
    </row>
    <row r="91" spans="1:3" ht="12.75">
      <c r="A91" s="1"/>
      <c r="B91" s="3" t="s">
        <v>220</v>
      </c>
      <c r="C91" t="s">
        <v>231</v>
      </c>
    </row>
    <row r="92" spans="1:3" ht="12.75">
      <c r="A92" s="1"/>
      <c r="C92" s="28"/>
    </row>
    <row r="93" spans="1:3" ht="12.75">
      <c r="A93" s="1"/>
      <c r="C93" s="28"/>
    </row>
    <row r="94" spans="1:3" ht="12.75">
      <c r="A94" s="1"/>
      <c r="C94" s="28"/>
    </row>
    <row r="95" spans="1:10" ht="12.75">
      <c r="A95" s="31" t="s">
        <v>147</v>
      </c>
      <c r="B95" s="30" t="s">
        <v>146</v>
      </c>
      <c r="C95" s="28"/>
      <c r="D95" s="28"/>
      <c r="E95" s="28"/>
      <c r="F95" s="28"/>
      <c r="G95" s="28"/>
      <c r="H95" s="28"/>
      <c r="I95" s="28"/>
      <c r="J95" s="28"/>
    </row>
    <row r="96" spans="1:10" ht="12.75">
      <c r="A96" s="1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2.75">
      <c r="A97" s="1"/>
      <c r="B97" s="30" t="s">
        <v>133</v>
      </c>
      <c r="C97" s="28"/>
      <c r="D97" s="28" t="s">
        <v>242</v>
      </c>
      <c r="E97" s="28"/>
      <c r="F97" s="28"/>
      <c r="G97" s="28"/>
      <c r="H97" s="28"/>
      <c r="I97" s="28"/>
      <c r="J97" s="28"/>
    </row>
    <row r="98" spans="1:10" ht="12.75">
      <c r="A98" s="1"/>
      <c r="B98" s="32"/>
      <c r="C98" s="28"/>
      <c r="D98" s="28"/>
      <c r="E98" s="28"/>
      <c r="F98" s="28"/>
      <c r="G98" s="28"/>
      <c r="H98" s="28"/>
      <c r="I98" s="28"/>
      <c r="J98" s="28"/>
    </row>
    <row r="99" spans="1:10" ht="12.75">
      <c r="A99" s="1"/>
      <c r="B99" s="32"/>
      <c r="D99" s="28"/>
      <c r="E99" s="28"/>
      <c r="F99" s="28"/>
      <c r="G99" s="28"/>
      <c r="H99" s="28"/>
      <c r="I99" s="28"/>
      <c r="J99" s="28"/>
    </row>
    <row r="100" spans="1:10" ht="12.75">
      <c r="A100" s="29" t="s">
        <v>152</v>
      </c>
      <c r="B100" s="30" t="s">
        <v>153</v>
      </c>
      <c r="D100" s="28"/>
      <c r="E100" s="28"/>
      <c r="F100" s="28"/>
      <c r="G100" s="28"/>
      <c r="H100" s="28"/>
      <c r="I100" s="28"/>
      <c r="J100" s="28"/>
    </row>
    <row r="101" spans="1:10" ht="12.75">
      <c r="A101" s="1"/>
      <c r="B101" s="32"/>
      <c r="C101" s="28"/>
      <c r="D101" s="28"/>
      <c r="E101" s="28"/>
      <c r="F101" s="28"/>
      <c r="G101" s="28"/>
      <c r="H101" s="28"/>
      <c r="I101" s="28"/>
      <c r="J101" s="28"/>
    </row>
    <row r="102" spans="1:4" ht="12.75">
      <c r="A102" s="1"/>
      <c r="B102" s="11" t="s">
        <v>133</v>
      </c>
      <c r="D102" s="28" t="s">
        <v>243</v>
      </c>
    </row>
    <row r="103" spans="1:4" ht="12.75">
      <c r="A103" s="1"/>
      <c r="D103" t="s">
        <v>232</v>
      </c>
    </row>
    <row r="104" spans="1:5" ht="12.75">
      <c r="A104" s="34"/>
      <c r="B104" s="28"/>
      <c r="D104" s="28"/>
      <c r="E104" s="28"/>
    </row>
    <row r="105" spans="1:2" ht="12.75">
      <c r="A105" s="29" t="s">
        <v>154</v>
      </c>
      <c r="B105" s="11" t="s">
        <v>221</v>
      </c>
    </row>
    <row r="106" ht="12.75">
      <c r="A106" s="1"/>
    </row>
    <row r="107" spans="1:4" ht="12.75">
      <c r="A107" s="1"/>
      <c r="B107" t="s">
        <v>133</v>
      </c>
      <c r="D107" t="s">
        <v>222</v>
      </c>
    </row>
    <row r="108" spans="1:4" ht="12.75">
      <c r="A108" s="1"/>
      <c r="D108" t="s">
        <v>228</v>
      </c>
    </row>
    <row r="109" spans="1:4" ht="12.75">
      <c r="A109" s="40"/>
      <c r="D109" t="s">
        <v>227</v>
      </c>
    </row>
    <row r="110" spans="1:4" ht="12.75">
      <c r="A110" s="40"/>
      <c r="D110" t="s">
        <v>233</v>
      </c>
    </row>
    <row r="111" ht="12.75">
      <c r="A111" s="1"/>
    </row>
    <row r="112" ht="12.75">
      <c r="A112" s="1"/>
    </row>
    <row r="113" spans="1:2" ht="12.75">
      <c r="A113" s="29" t="s">
        <v>54</v>
      </c>
      <c r="B113" s="4" t="s">
        <v>73</v>
      </c>
    </row>
    <row r="114" ht="12.75">
      <c r="A114" s="1"/>
    </row>
    <row r="115" spans="1:2" ht="12.75">
      <c r="A115" s="1"/>
      <c r="B115" t="s">
        <v>74</v>
      </c>
    </row>
    <row r="116" ht="12.75">
      <c r="A116" s="1"/>
    </row>
    <row r="117" spans="1:2" ht="12.75">
      <c r="A117" s="1" t="s">
        <v>56</v>
      </c>
      <c r="B117" s="4" t="s">
        <v>75</v>
      </c>
    </row>
    <row r="118" ht="12.75">
      <c r="A118" s="1"/>
    </row>
    <row r="119" spans="1:2" ht="12.75">
      <c r="A119" s="1"/>
      <c r="B119" t="s">
        <v>114</v>
      </c>
    </row>
    <row r="120" spans="1:2" ht="12.75">
      <c r="A120" s="1"/>
      <c r="B120" t="s">
        <v>115</v>
      </c>
    </row>
    <row r="121" ht="12.75">
      <c r="A121" s="1"/>
    </row>
    <row r="122" ht="12.75">
      <c r="A122" s="1"/>
    </row>
    <row r="123" spans="1:8" ht="12.75">
      <c r="A123" s="1" t="s">
        <v>58</v>
      </c>
      <c r="B123" s="4" t="s">
        <v>76</v>
      </c>
      <c r="E123" s="12" t="s">
        <v>77</v>
      </c>
      <c r="F123" s="12" t="s">
        <v>78</v>
      </c>
      <c r="G123" s="12"/>
      <c r="H123" s="12" t="s">
        <v>79</v>
      </c>
    </row>
    <row r="124" spans="1:8" ht="12.75">
      <c r="A124" s="1"/>
      <c r="E124" s="2" t="s">
        <v>7</v>
      </c>
      <c r="F124" s="2" t="s">
        <v>7</v>
      </c>
      <c r="G124" s="2"/>
      <c r="H124" s="2" t="s">
        <v>7</v>
      </c>
    </row>
    <row r="125" spans="3:8" ht="12.75">
      <c r="C125" t="s">
        <v>80</v>
      </c>
      <c r="E125" s="36">
        <f>147309</f>
        <v>147309</v>
      </c>
      <c r="F125" s="36">
        <f>103327+2</f>
        <v>103329</v>
      </c>
      <c r="G125" s="20"/>
      <c r="H125" s="20">
        <f>SUM(E125:G125)</f>
        <v>250638</v>
      </c>
    </row>
    <row r="126" spans="1:8" ht="12.75">
      <c r="A126" s="1"/>
      <c r="C126" t="s">
        <v>81</v>
      </c>
      <c r="E126" s="20">
        <f>190516</f>
        <v>190516</v>
      </c>
      <c r="F126" s="20">
        <f>8636+3287</f>
        <v>11923</v>
      </c>
      <c r="G126" s="20"/>
      <c r="H126" s="20">
        <f>SUM(E126:G126)</f>
        <v>202439</v>
      </c>
    </row>
    <row r="127" spans="1:8" ht="13.5" thickBot="1">
      <c r="A127" s="1"/>
      <c r="E127" s="21">
        <f>SUM(E125:E126)</f>
        <v>337825</v>
      </c>
      <c r="F127" s="21">
        <f>SUM(F125:F126)</f>
        <v>115252</v>
      </c>
      <c r="G127" s="21">
        <f>SUM(G125:G126)</f>
        <v>0</v>
      </c>
      <c r="H127" s="21">
        <f>SUM(H125:H126)</f>
        <v>453077</v>
      </c>
    </row>
    <row r="128" ht="13.5" thickTop="1">
      <c r="A128" s="1"/>
    </row>
    <row r="129" spans="1:3" ht="12.75">
      <c r="A129" s="1"/>
      <c r="C129" s="11" t="s">
        <v>82</v>
      </c>
    </row>
    <row r="130" spans="1:8" ht="15">
      <c r="A130" s="1"/>
      <c r="C130" t="s">
        <v>83</v>
      </c>
      <c r="E130" s="26" t="s">
        <v>194</v>
      </c>
      <c r="F130" s="39"/>
      <c r="G130" s="19"/>
      <c r="H130" s="19"/>
    </row>
    <row r="131" spans="1:8" ht="12.75">
      <c r="A131" s="1"/>
      <c r="C131" t="s">
        <v>84</v>
      </c>
      <c r="E131" s="26" t="s">
        <v>177</v>
      </c>
      <c r="F131" s="19"/>
      <c r="G131" s="19"/>
      <c r="H131" s="19"/>
    </row>
    <row r="132" ht="12.75">
      <c r="A132" s="1"/>
    </row>
    <row r="133" ht="12.75">
      <c r="A133" s="1"/>
    </row>
    <row r="134" ht="12.75">
      <c r="A134" s="1"/>
    </row>
    <row r="135" spans="1:8" ht="12.75">
      <c r="A135" s="1"/>
      <c r="E135" s="26"/>
      <c r="F135" s="19"/>
      <c r="G135" s="19"/>
      <c r="H135" s="19"/>
    </row>
    <row r="136" spans="1:8" ht="12.75">
      <c r="A136" s="1"/>
      <c r="B136" t="s">
        <v>176</v>
      </c>
      <c r="E136" s="26"/>
      <c r="F136" s="19"/>
      <c r="G136" s="19"/>
      <c r="H136" s="19"/>
    </row>
    <row r="137" spans="1:8" ht="12.75">
      <c r="A137" s="1"/>
      <c r="B137" t="s">
        <v>195</v>
      </c>
      <c r="E137" s="26"/>
      <c r="F137" s="19"/>
      <c r="G137" s="19"/>
      <c r="H137" s="19"/>
    </row>
    <row r="138" spans="1:8" ht="12.75">
      <c r="A138" s="1"/>
      <c r="B138" t="s">
        <v>140</v>
      </c>
      <c r="E138" s="26"/>
      <c r="F138" s="19"/>
      <c r="G138" s="19"/>
      <c r="H138" s="19"/>
    </row>
    <row r="139" spans="1:8" ht="12.75">
      <c r="A139" s="1"/>
      <c r="B139" t="s">
        <v>141</v>
      </c>
      <c r="E139" s="26"/>
      <c r="F139" s="19"/>
      <c r="G139" s="19"/>
      <c r="H139" s="19"/>
    </row>
    <row r="140" ht="12.75">
      <c r="A140" s="1"/>
    </row>
    <row r="141" spans="1:2" ht="12.75">
      <c r="A141" s="1" t="s">
        <v>60</v>
      </c>
      <c r="B141" s="4" t="s">
        <v>85</v>
      </c>
    </row>
    <row r="142" ht="12.75">
      <c r="A142" s="1"/>
    </row>
    <row r="143" spans="1:2" ht="12.75">
      <c r="A143" s="1"/>
      <c r="B143" t="s">
        <v>208</v>
      </c>
    </row>
    <row r="144" spans="1:2" ht="12.75">
      <c r="A144" s="1"/>
      <c r="B144" t="s">
        <v>209</v>
      </c>
    </row>
    <row r="145" ht="12.75">
      <c r="A145" s="1"/>
    </row>
    <row r="146" spans="1:2" ht="12.75">
      <c r="A146" s="1" t="s">
        <v>86</v>
      </c>
      <c r="B146" s="4" t="s">
        <v>87</v>
      </c>
    </row>
    <row r="147" ht="12.75">
      <c r="A147" s="1"/>
    </row>
    <row r="148" spans="1:2" ht="12.75">
      <c r="A148" s="1"/>
      <c r="B148" t="s">
        <v>88</v>
      </c>
    </row>
    <row r="149" spans="1:3" ht="12.75">
      <c r="A149" s="1"/>
      <c r="C149" s="33"/>
    </row>
    <row r="150" spans="1:2" ht="12.75">
      <c r="A150" s="1" t="s">
        <v>89</v>
      </c>
      <c r="B150" s="4" t="s">
        <v>90</v>
      </c>
    </row>
    <row r="151" ht="12.75">
      <c r="A151" s="1"/>
    </row>
    <row r="152" spans="1:10" ht="12.75">
      <c r="A152" s="1"/>
      <c r="B152" s="33" t="s">
        <v>210</v>
      </c>
      <c r="D152" s="33"/>
      <c r="E152" s="33"/>
      <c r="F152" s="33"/>
      <c r="G152" s="33"/>
      <c r="H152" s="33"/>
      <c r="I152" s="33"/>
      <c r="J152" s="33"/>
    </row>
    <row r="153" spans="1:2" ht="12.75">
      <c r="A153" s="1"/>
      <c r="B153" t="s">
        <v>211</v>
      </c>
    </row>
    <row r="154" spans="1:2" ht="12.75">
      <c r="A154" s="1"/>
      <c r="B154" t="s">
        <v>212</v>
      </c>
    </row>
    <row r="155" spans="1:2" ht="12.75">
      <c r="A155" s="1"/>
      <c r="B155" t="s">
        <v>213</v>
      </c>
    </row>
    <row r="156" ht="12.75">
      <c r="A156" s="1"/>
    </row>
    <row r="157" spans="1:2" ht="12.75">
      <c r="A157" s="1"/>
      <c r="B157" t="s">
        <v>132</v>
      </c>
    </row>
    <row r="158" spans="1:2" ht="12.75">
      <c r="A158" s="1"/>
      <c r="B158" t="s">
        <v>116</v>
      </c>
    </row>
    <row r="159" spans="1:2" ht="12.75">
      <c r="A159" s="1"/>
      <c r="B159" t="s">
        <v>160</v>
      </c>
    </row>
    <row r="160" spans="1:2" ht="12.75">
      <c r="A160" s="1"/>
      <c r="B160" t="s">
        <v>117</v>
      </c>
    </row>
    <row r="161" spans="1:2" ht="12.75">
      <c r="A161" s="1"/>
      <c r="B161" s="3" t="s">
        <v>118</v>
      </c>
    </row>
    <row r="162" ht="12.75">
      <c r="A162" s="1"/>
    </row>
    <row r="163" spans="1:2" ht="12.75">
      <c r="A163" s="1"/>
      <c r="B163" t="s">
        <v>161</v>
      </c>
    </row>
    <row r="164" spans="1:2" ht="12.75">
      <c r="A164" s="1"/>
      <c r="B164" t="s">
        <v>119</v>
      </c>
    </row>
    <row r="165" spans="1:2" ht="12.75">
      <c r="A165" s="1"/>
      <c r="B165" t="s">
        <v>120</v>
      </c>
    </row>
    <row r="166" ht="12.75">
      <c r="A166" s="1"/>
    </row>
    <row r="167" spans="1:2" ht="12.75">
      <c r="A167" s="1"/>
      <c r="B167" t="s">
        <v>121</v>
      </c>
    </row>
    <row r="168" spans="1:2" ht="12.75">
      <c r="A168" s="1"/>
      <c r="B168" t="s">
        <v>122</v>
      </c>
    </row>
    <row r="169" ht="12.75">
      <c r="A169" s="1"/>
    </row>
    <row r="170" spans="1:2" ht="12.75">
      <c r="A170" s="1"/>
      <c r="B170" t="s">
        <v>123</v>
      </c>
    </row>
    <row r="171" spans="1:2" ht="12.75">
      <c r="A171" s="1"/>
      <c r="B171" t="s">
        <v>124</v>
      </c>
    </row>
    <row r="172" spans="1:2" ht="12.75">
      <c r="A172" s="1"/>
      <c r="B172" t="s">
        <v>125</v>
      </c>
    </row>
    <row r="173" spans="1:2" ht="12.75">
      <c r="A173" s="1"/>
      <c r="B173" t="s">
        <v>126</v>
      </c>
    </row>
    <row r="174" spans="1:2" ht="12.75">
      <c r="A174" s="1"/>
      <c r="B174" t="s">
        <v>127</v>
      </c>
    </row>
    <row r="175" ht="12.75">
      <c r="A175" s="1"/>
    </row>
    <row r="176" spans="1:2" ht="12.75">
      <c r="A176" s="1"/>
      <c r="B176" t="s">
        <v>128</v>
      </c>
    </row>
    <row r="177" spans="1:2" ht="12.75">
      <c r="A177" s="1"/>
      <c r="B177" t="s">
        <v>129</v>
      </c>
    </row>
    <row r="178" spans="1:2" ht="12.75">
      <c r="A178" s="1"/>
      <c r="B178" t="s">
        <v>131</v>
      </c>
    </row>
    <row r="179" spans="1:2" ht="12.75">
      <c r="A179" s="1"/>
      <c r="B179" s="3"/>
    </row>
    <row r="180" spans="1:2" ht="12.75">
      <c r="A180" s="1"/>
      <c r="B180" t="s">
        <v>130</v>
      </c>
    </row>
    <row r="181" spans="1:2" ht="12.75">
      <c r="A181" s="1"/>
      <c r="B181" t="s">
        <v>162</v>
      </c>
    </row>
    <row r="182" spans="1:2" ht="12.75">
      <c r="A182" s="1"/>
      <c r="B182" t="s">
        <v>163</v>
      </c>
    </row>
    <row r="183" spans="1:2" ht="12.75">
      <c r="A183" s="1"/>
      <c r="B183" t="s">
        <v>196</v>
      </c>
    </row>
    <row r="184" spans="1:2" ht="12.75">
      <c r="A184" s="1"/>
      <c r="B184" t="s">
        <v>207</v>
      </c>
    </row>
    <row r="185" ht="12.75">
      <c r="A185" s="1"/>
    </row>
    <row r="186" ht="12.75">
      <c r="A186" s="1"/>
    </row>
    <row r="187" ht="12.75">
      <c r="A187" s="1"/>
    </row>
    <row r="188" spans="1:2" ht="12.75">
      <c r="A188" s="1" t="s">
        <v>91</v>
      </c>
      <c r="B188" s="4" t="s">
        <v>92</v>
      </c>
    </row>
    <row r="189" spans="1:8" ht="12.75">
      <c r="A189" s="1"/>
      <c r="B189" s="4"/>
      <c r="H189" s="2" t="s">
        <v>93</v>
      </c>
    </row>
    <row r="190" spans="1:8" ht="12.75">
      <c r="A190" s="1"/>
      <c r="E190" s="2"/>
      <c r="F190" s="2" t="s">
        <v>94</v>
      </c>
      <c r="G190" s="2"/>
      <c r="H190" s="2" t="s">
        <v>95</v>
      </c>
    </row>
    <row r="191" spans="1:8" ht="12.75">
      <c r="A191" s="1"/>
      <c r="E191" s="2"/>
      <c r="F191" s="2" t="s">
        <v>96</v>
      </c>
      <c r="G191" s="2"/>
      <c r="H191" s="2" t="s">
        <v>97</v>
      </c>
    </row>
    <row r="192" spans="1:8" ht="12.75">
      <c r="A192" s="1"/>
      <c r="B192" s="4" t="s">
        <v>98</v>
      </c>
      <c r="E192" s="12" t="s">
        <v>8</v>
      </c>
      <c r="F192" s="12" t="s">
        <v>10</v>
      </c>
      <c r="G192" s="12"/>
      <c r="H192" s="12" t="s">
        <v>99</v>
      </c>
    </row>
    <row r="193" spans="1:8" ht="12.75">
      <c r="A193" s="1"/>
      <c r="E193" s="2" t="s">
        <v>7</v>
      </c>
      <c r="F193" s="2" t="s">
        <v>7</v>
      </c>
      <c r="G193" s="2"/>
      <c r="H193" s="2" t="s">
        <v>7</v>
      </c>
    </row>
    <row r="194" spans="1:8" ht="12.75">
      <c r="A194" s="1"/>
      <c r="B194" t="s">
        <v>142</v>
      </c>
      <c r="E194" s="6">
        <v>2294</v>
      </c>
      <c r="F194" s="6">
        <v>-6275</v>
      </c>
      <c r="G194" s="6">
        <v>350344</v>
      </c>
      <c r="H194" s="6">
        <f>350344-27277</f>
        <v>323067</v>
      </c>
    </row>
    <row r="195" spans="1:8" ht="12.75">
      <c r="A195" s="1"/>
      <c r="B195" t="s">
        <v>136</v>
      </c>
      <c r="E195" s="6">
        <v>364459</v>
      </c>
      <c r="F195" s="6">
        <v>56469</v>
      </c>
      <c r="G195" s="6"/>
      <c r="H195" s="6">
        <v>184354</v>
      </c>
    </row>
    <row r="196" spans="1:8" ht="12.75">
      <c r="A196" s="1"/>
      <c r="B196" t="s">
        <v>100</v>
      </c>
      <c r="E196" s="6">
        <v>3634</v>
      </c>
      <c r="F196" s="6">
        <v>539</v>
      </c>
      <c r="G196" s="6">
        <v>15490</v>
      </c>
      <c r="H196" s="6">
        <v>15490</v>
      </c>
    </row>
    <row r="197" spans="1:8" ht="12.75">
      <c r="A197" s="1"/>
      <c r="B197" t="s">
        <v>101</v>
      </c>
      <c r="E197" s="6">
        <f>14223+1</f>
        <v>14224</v>
      </c>
      <c r="F197" s="6">
        <v>1361</v>
      </c>
      <c r="G197" s="6"/>
      <c r="H197" s="6">
        <v>-13804</v>
      </c>
    </row>
    <row r="198" spans="1:8" ht="12.75">
      <c r="A198" s="1"/>
      <c r="B198" t="s">
        <v>102</v>
      </c>
      <c r="E198" s="6">
        <f>15395</f>
        <v>15395</v>
      </c>
      <c r="F198" s="6">
        <v>356</v>
      </c>
      <c r="G198" s="6"/>
      <c r="H198" s="6">
        <f>1908-90</f>
        <v>1818</v>
      </c>
    </row>
    <row r="199" spans="1:8" ht="12.75">
      <c r="A199" s="1"/>
      <c r="B199" t="s">
        <v>103</v>
      </c>
      <c r="E199" s="6">
        <f>4918</f>
        <v>4918</v>
      </c>
      <c r="F199" s="6">
        <v>-1320</v>
      </c>
      <c r="G199" s="6"/>
      <c r="H199" s="6">
        <f>-11958</f>
        <v>-11958</v>
      </c>
    </row>
    <row r="200" spans="1:8" ht="12.75">
      <c r="A200" s="1"/>
      <c r="B200" t="s">
        <v>53</v>
      </c>
      <c r="E200" s="6">
        <v>7534</v>
      </c>
      <c r="F200" s="6">
        <v>-8697</v>
      </c>
      <c r="G200" s="6"/>
      <c r="H200" s="6">
        <v>-972</v>
      </c>
    </row>
    <row r="201" spans="1:8" ht="12.75">
      <c r="A201" s="1"/>
      <c r="E201" s="17"/>
      <c r="F201" s="17"/>
      <c r="G201" s="17"/>
      <c r="H201" s="17"/>
    </row>
    <row r="202" spans="1:8" ht="13.5" thickBot="1">
      <c r="A202" s="1"/>
      <c r="E202" s="27">
        <f>SUM(E194:E201)</f>
        <v>412458</v>
      </c>
      <c r="F202" s="27">
        <f>SUM(F194:F201)</f>
        <v>42433</v>
      </c>
      <c r="G202" s="27"/>
      <c r="H202" s="27">
        <f>SUM(H194:H201)</f>
        <v>497995</v>
      </c>
    </row>
    <row r="203" spans="1:8" ht="13.5" thickTop="1">
      <c r="A203" s="1"/>
      <c r="E203" s="6"/>
      <c r="F203" s="6"/>
      <c r="G203" s="6"/>
      <c r="H203" s="6"/>
    </row>
    <row r="204" ht="12.75">
      <c r="A204" s="1"/>
    </row>
    <row r="205" spans="1:2" ht="12.75">
      <c r="A205" s="1" t="s">
        <v>104</v>
      </c>
      <c r="B205" s="4" t="s">
        <v>105</v>
      </c>
    </row>
    <row r="206" spans="1:2" ht="12.75">
      <c r="A206" s="1"/>
      <c r="B206" s="4"/>
    </row>
    <row r="207" spans="1:2" ht="12.75">
      <c r="A207" s="1"/>
      <c r="B207" s="4"/>
    </row>
    <row r="208" spans="1:2" ht="12.75">
      <c r="A208" s="1"/>
      <c r="B208" s="29" t="s">
        <v>240</v>
      </c>
    </row>
    <row r="209" spans="1:2" ht="12.75">
      <c r="A209" s="1"/>
      <c r="B209" s="29" t="s">
        <v>241</v>
      </c>
    </row>
    <row r="210" ht="12.75">
      <c r="A210" s="1"/>
    </row>
    <row r="211" spans="1:2" ht="12.75">
      <c r="A211" s="1"/>
      <c r="B211" t="s">
        <v>238</v>
      </c>
    </row>
    <row r="212" spans="1:2" ht="12.75">
      <c r="A212" s="1"/>
      <c r="B212" t="s">
        <v>239</v>
      </c>
    </row>
    <row r="213" spans="1:2" ht="12.75">
      <c r="A213" s="1"/>
      <c r="B213" t="s">
        <v>237</v>
      </c>
    </row>
    <row r="214" ht="12.75">
      <c r="A214" s="1"/>
    </row>
    <row r="215" ht="12.75">
      <c r="A215" s="1"/>
    </row>
    <row r="216" spans="1:2" ht="12.75">
      <c r="A216" s="1" t="s">
        <v>106</v>
      </c>
      <c r="B216" s="4" t="s">
        <v>107</v>
      </c>
    </row>
    <row r="217" ht="12.75">
      <c r="A217" s="1"/>
    </row>
    <row r="218" ht="12.75">
      <c r="A218" s="1"/>
    </row>
    <row r="219" spans="1:2" ht="12.75">
      <c r="A219" s="1"/>
      <c r="B219" t="s">
        <v>234</v>
      </c>
    </row>
    <row r="220" spans="1:2" ht="12.75">
      <c r="A220" s="1"/>
      <c r="B220" t="s">
        <v>226</v>
      </c>
    </row>
    <row r="221" spans="1:2" ht="12.75">
      <c r="A221" s="1"/>
      <c r="B221" t="s">
        <v>235</v>
      </c>
    </row>
    <row r="222" ht="12.75">
      <c r="A222" s="1"/>
    </row>
    <row r="223" spans="1:2" ht="12.75">
      <c r="A223" s="1"/>
      <c r="B223" t="s">
        <v>224</v>
      </c>
    </row>
    <row r="224" spans="1:2" ht="12.75">
      <c r="A224" s="1"/>
      <c r="B224" t="s">
        <v>225</v>
      </c>
    </row>
    <row r="225" ht="12.75">
      <c r="A225" s="1"/>
    </row>
    <row r="226" ht="12.75">
      <c r="A226" s="1"/>
    </row>
    <row r="227" ht="12.75">
      <c r="A227" s="1"/>
    </row>
    <row r="228" spans="1:2" ht="12.75">
      <c r="A228" s="1" t="s">
        <v>108</v>
      </c>
      <c r="B228" s="4" t="s">
        <v>109</v>
      </c>
    </row>
    <row r="229" ht="12.75">
      <c r="A229" s="1"/>
    </row>
    <row r="230" spans="1:2" ht="12.75">
      <c r="A230" s="1"/>
      <c r="B230" t="s">
        <v>179</v>
      </c>
    </row>
    <row r="231" spans="1:2" ht="12.75">
      <c r="A231" s="1"/>
      <c r="B231" t="s">
        <v>178</v>
      </c>
    </row>
    <row r="232" ht="12.75">
      <c r="A232" s="1"/>
    </row>
    <row r="233" ht="12.75">
      <c r="A233" s="1"/>
    </row>
    <row r="234" spans="1:2" ht="12.75">
      <c r="A234" s="1" t="s">
        <v>110</v>
      </c>
      <c r="B234" s="4" t="s">
        <v>223</v>
      </c>
    </row>
    <row r="235" ht="12.75">
      <c r="A235" s="1"/>
    </row>
    <row r="236" spans="1:2" ht="12.75">
      <c r="A236" s="1"/>
      <c r="B236" t="s">
        <v>236</v>
      </c>
    </row>
    <row r="237" spans="1:2" ht="12.75">
      <c r="A237" s="1"/>
      <c r="B237" s="4"/>
    </row>
    <row r="238" spans="1:2" ht="12.75">
      <c r="A238" s="1" t="s">
        <v>111</v>
      </c>
      <c r="B238" s="4" t="s">
        <v>112</v>
      </c>
    </row>
    <row r="239" ht="12.75">
      <c r="A239" s="1"/>
    </row>
    <row r="240" spans="1:2" ht="12.75">
      <c r="A240" s="1"/>
      <c r="B240" t="s">
        <v>148</v>
      </c>
    </row>
    <row r="241" spans="1:2" ht="12.75">
      <c r="A241" s="1"/>
      <c r="B241" s="29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</sheetData>
  <printOptions/>
  <pageMargins left="0.75" right="0" top="0.75" bottom="0.75" header="0.5" footer="0.5"/>
  <pageSetup horizontalDpi="600" verticalDpi="600" orientation="portrait" scale="80" r:id="rId1"/>
  <rowBreaks count="3" manualBreakCount="3">
    <brk id="58" max="255" man="1"/>
    <brk id="120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Talam Corp</cp:lastModifiedBy>
  <cp:lastPrinted>2000-12-23T02:58:46Z</cp:lastPrinted>
  <dcterms:created xsi:type="dcterms:W3CDTF">1999-08-24T07:03:38Z</dcterms:created>
  <dcterms:modified xsi:type="dcterms:W3CDTF">2000-12-23T03:04:39Z</dcterms:modified>
  <cp:category/>
  <cp:version/>
  <cp:contentType/>
  <cp:contentStatus/>
</cp:coreProperties>
</file>