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510" windowHeight="4500" activeTab="1"/>
  </bookViews>
  <sheets>
    <sheet name="BS" sheetId="1" r:id="rId1"/>
    <sheet name="Notes" sheetId="2" r:id="rId2"/>
  </sheets>
  <definedNames>
    <definedName name="_xlnm.Print_Titles" localSheetId="1">'Notes'!$1:$3</definedName>
  </definedNames>
  <calcPr fullCalcOnLoad="1"/>
</workbook>
</file>

<file path=xl/sharedStrings.xml><?xml version="1.0" encoding="utf-8"?>
<sst xmlns="http://schemas.openxmlformats.org/spreadsheetml/2006/main" count="282" uniqueCount="240">
  <si>
    <t>Talam Corporation Berhad (1120-H)</t>
  </si>
  <si>
    <t>Current</t>
  </si>
  <si>
    <t>Preceding Year</t>
  </si>
  <si>
    <t>Year</t>
  </si>
  <si>
    <t>Corresponding</t>
  </si>
  <si>
    <t>Quarter</t>
  </si>
  <si>
    <t>Period</t>
  </si>
  <si>
    <t>RM000</t>
  </si>
  <si>
    <t>Turnover</t>
  </si>
  <si>
    <t>Exceptional items</t>
  </si>
  <si>
    <t>Taxation</t>
  </si>
  <si>
    <t>Extraordinary items</t>
  </si>
  <si>
    <t>As at end</t>
  </si>
  <si>
    <t>As at</t>
  </si>
  <si>
    <t>of current</t>
  </si>
  <si>
    <t>Preceding</t>
  </si>
  <si>
    <t>quarter</t>
  </si>
  <si>
    <t>financial</t>
  </si>
  <si>
    <t>year end</t>
  </si>
  <si>
    <t>1)</t>
  </si>
  <si>
    <t>Fixed Assets</t>
  </si>
  <si>
    <t>2)</t>
  </si>
  <si>
    <t>Land and Development Expenditure</t>
  </si>
  <si>
    <t>3)</t>
  </si>
  <si>
    <t>Investments in Associated Companies</t>
  </si>
  <si>
    <t>4)</t>
  </si>
  <si>
    <t>Long Term Investments</t>
  </si>
  <si>
    <t>5)</t>
  </si>
  <si>
    <t>Intangible Assets</t>
  </si>
  <si>
    <t>6)</t>
  </si>
  <si>
    <t>Current Assets</t>
  </si>
  <si>
    <t>Stocks</t>
  </si>
  <si>
    <t>Development properties</t>
  </si>
  <si>
    <t>Trade Debtors</t>
  </si>
  <si>
    <t>Other debtors</t>
  </si>
  <si>
    <t>Deposits with financial institutions</t>
  </si>
  <si>
    <t>Cash and bank balances</t>
  </si>
  <si>
    <t>7)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</si>
  <si>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</si>
  <si>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</si>
  <si>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</si>
  <si>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</si>
  <si>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</si>
  <si>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</si>
  <si>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8)</t>
  </si>
  <si>
    <t>9)</t>
  </si>
  <si>
    <t>Shareholders' Funds</t>
  </si>
  <si>
    <t>Share Capital</t>
  </si>
  <si>
    <t>Reserves</t>
  </si>
  <si>
    <t>Share Premium</t>
  </si>
  <si>
    <t>Foreign Exchange Reserve</t>
  </si>
  <si>
    <t>Capital Reserve</t>
  </si>
  <si>
    <t>Retained Profit</t>
  </si>
  <si>
    <t>Others</t>
  </si>
  <si>
    <t>10)</t>
  </si>
  <si>
    <t>Minority Interests</t>
  </si>
  <si>
    <t>11)</t>
  </si>
  <si>
    <t>Long Term Borrowings</t>
  </si>
  <si>
    <t>12)</t>
  </si>
  <si>
    <t>Deferred Taxation</t>
  </si>
  <si>
    <t>13)</t>
  </si>
  <si>
    <t>Other Long Term Liabilities</t>
  </si>
  <si>
    <t>Net tangible assets per share (sen)</t>
  </si>
  <si>
    <t>Accounting policies</t>
  </si>
  <si>
    <t xml:space="preserve">The Company and the Group has adopted the same accounting policies and methods of computation in its quarterly </t>
  </si>
  <si>
    <t>There is no extraordinary items during this quarter.</t>
  </si>
  <si>
    <t>Deferred taxation and/or adjustments of under or over-provision in respect of prior year</t>
  </si>
  <si>
    <t>Over/(under)provision in prior year</t>
  </si>
  <si>
    <t>Pre-acquisition profits / (loss)</t>
  </si>
  <si>
    <t>There is no pre-acquisition profits/(loss) for the current financial year to date.</t>
  </si>
  <si>
    <t>Purchase or disposal of quoted securities</t>
  </si>
  <si>
    <t>There is no purchase or disposal of quoted securities.</t>
  </si>
  <si>
    <t>Effects of changes in the composition of the company</t>
  </si>
  <si>
    <t>Status of corporate proposals announced</t>
  </si>
  <si>
    <t>Comments about the seasonality or cyclicality of operations.</t>
  </si>
  <si>
    <t>The business operations of the Group is not affected by any seasonality.</t>
  </si>
  <si>
    <t>Shares and securities</t>
  </si>
  <si>
    <t>Group borrowings</t>
  </si>
  <si>
    <t>Secured</t>
  </si>
  <si>
    <t>Unsecured</t>
  </si>
  <si>
    <t>Total</t>
  </si>
  <si>
    <t>Short term borrowings</t>
  </si>
  <si>
    <t>Long term borrowings</t>
  </si>
  <si>
    <t>Currencies of debts</t>
  </si>
  <si>
    <t>In RM</t>
  </si>
  <si>
    <t>In RMB</t>
  </si>
  <si>
    <t>Contingent liabilities</t>
  </si>
  <si>
    <t>14)</t>
  </si>
  <si>
    <t>Details of financial instruments with off balance sheet risk.</t>
  </si>
  <si>
    <t>There is no financial instruments with off balance sheet risk.</t>
  </si>
  <si>
    <t>15)</t>
  </si>
  <si>
    <t xml:space="preserve">Details of pending litigations </t>
  </si>
  <si>
    <t>16)</t>
  </si>
  <si>
    <t>Segmental results</t>
  </si>
  <si>
    <t xml:space="preserve">Net </t>
  </si>
  <si>
    <t>Profit</t>
  </si>
  <si>
    <t>Tangible</t>
  </si>
  <si>
    <t>Before</t>
  </si>
  <si>
    <t>Assets</t>
  </si>
  <si>
    <t>By activity</t>
  </si>
  <si>
    <t>Employed</t>
  </si>
  <si>
    <t>Leasing</t>
  </si>
  <si>
    <t>Manufacturing</t>
  </si>
  <si>
    <t>Trading</t>
  </si>
  <si>
    <t>Education</t>
  </si>
  <si>
    <t>17)</t>
  </si>
  <si>
    <t>Explanation on material changes in profit before taxation.</t>
  </si>
  <si>
    <t>18)</t>
  </si>
  <si>
    <t>Review of results</t>
  </si>
  <si>
    <t>19)</t>
  </si>
  <si>
    <t>Prospect for current year</t>
  </si>
  <si>
    <t>20)</t>
  </si>
  <si>
    <t>Variances on profit forecasts and profit guarantee.</t>
  </si>
  <si>
    <t>There is no profit forecasted / guaranteed</t>
  </si>
  <si>
    <t>21)</t>
  </si>
  <si>
    <t>Dividends</t>
  </si>
  <si>
    <t>Company</t>
  </si>
  <si>
    <t>The Group has provided corporate guarantee of RM10.33m to  former subsidiaries for banking facilities.</t>
  </si>
  <si>
    <t>There is no issuances and repayment of debt and equity securities, share buy-backs, share cancellations, shares</t>
  </si>
  <si>
    <t>held as treasury shares and resale of treasury shares for the current financial year to date.</t>
  </si>
  <si>
    <t xml:space="preserve">Save as disclosed below, Talam and its subsidiaries are not engaged in any material litigation either as plaintiff or </t>
  </si>
  <si>
    <t>defendant and the Directors of Talam have no knowledge of any proceedings pending or threatened against Talam</t>
  </si>
  <si>
    <t>and its subsidiaries or of any other facts likely to give rise to any proceedings which might materially affect the</t>
  </si>
  <si>
    <t>position and business of Talam and its subsidiaries:-</t>
  </si>
  <si>
    <t xml:space="preserve">Maxisegar Sdn. Bhd. ("Maxisegar"), Silver Concept agreed to sell and Maxisegar agreed to purchase 1,142.48 acres </t>
  </si>
  <si>
    <t xml:space="preserve">2749, 2750 in the Mukim of Batang Kali and Lot No. 1070 in the Mukim of Rasa, all in the District of Ulu Selangor </t>
  </si>
  <si>
    <t>(the "Lands').</t>
  </si>
  <si>
    <t>subsequently on or about 30 June 1997, the sum of RM20,364,080.00 to Silver Concept's solicitors as second</t>
  </si>
  <si>
    <t>installment.</t>
  </si>
  <si>
    <t>The said agreement envisaged Maxisegar would need a loan from financial institutions to pay the balance of purchase</t>
  </si>
  <si>
    <t>price, in this case, the sum of RM175,000,000.00 to complete the purchase of the Lands.</t>
  </si>
  <si>
    <t>However, due to the financial turmoil faced by Malaysia and the tight liquidity conditions faced by local financial</t>
  </si>
  <si>
    <t>institutions in 1997, and the guidelines then imposed by Bank Negara Malaysia which restricted the extension of</t>
  </si>
  <si>
    <t>loans to the broad property sector particularly for projects for which construction work had not commenced, Maxisegar</t>
  </si>
  <si>
    <t xml:space="preserve">was unable to secure any loans from financial institutions to complete the aforesaid purchase, thus making the </t>
  </si>
  <si>
    <t>performance of the Agreement by Maxisegar impossible.</t>
  </si>
  <si>
    <t>On 29 December 1997, Maxisegar issued a Writ against Silver Concept claiming the refund of RM42,071,200.00 paid</t>
  </si>
  <si>
    <t>to Silver Concept as aforesaid on the ground that the said contract had been frustrated vide the Kuala Lumpur High</t>
  </si>
  <si>
    <t>Pursuant to Order of Court dated 18 July 1998, Silver Concept's solicitors have paid the sum of RM21,945,318.45  being</t>
  </si>
  <si>
    <t>Court Civil Suit No. S3-22-600-1997. Silver Concept has filed their defence and counter-claim for specific performance.</t>
  </si>
  <si>
    <t xml:space="preserve">By an agreement in writing dated 31 March 1997 made between Silver Concept Sdn. Bhd. ("Silver Concept") and </t>
  </si>
  <si>
    <t>Status:</t>
  </si>
  <si>
    <t>Profits/(loss) on sales of investments and/or properties for the current financial year to date.</t>
  </si>
  <si>
    <t>31.1.2000</t>
  </si>
  <si>
    <t>Property development &amp; constructions</t>
  </si>
  <si>
    <t xml:space="preserve">Current </t>
  </si>
  <si>
    <t xml:space="preserve">Year </t>
  </si>
  <si>
    <t>To date</t>
  </si>
  <si>
    <t xml:space="preserve">unsecured borrowings is by the Leasing and Trading Division which is used to provide back to back financing to </t>
  </si>
  <si>
    <t>contractors for the construction of our own housing development projects.</t>
  </si>
  <si>
    <t>Investment holding</t>
  </si>
  <si>
    <t>UNAUDITED BALANCE SHEET</t>
  </si>
  <si>
    <t>financial statements as compared with the last audited financial statements of 31st January 2000.</t>
  </si>
  <si>
    <t>There is no exceptional items during the quarter under review.</t>
  </si>
  <si>
    <t>There is no sales of investments  and/or properties during the current quarter under review.</t>
  </si>
  <si>
    <t>Proposed acquisition of the remaining 40% equity interest in Expand Factor Sdn Bhd for a cash consideration of RM12.8 million.</t>
  </si>
  <si>
    <t>9.2)</t>
  </si>
  <si>
    <t>The Directors did not recommend any payment of interim dividend.</t>
  </si>
  <si>
    <t>Investment in subsidiaries</t>
  </si>
  <si>
    <t xml:space="preserve">    deconsolidated</t>
  </si>
  <si>
    <t>Net Current  Assets</t>
  </si>
  <si>
    <t>9.3)</t>
  </si>
  <si>
    <t>Proposed disposal of Mid-Point shopping centre for a consideration of RM42.8 million.</t>
  </si>
  <si>
    <t>AS AT 31ST JULY 2000</t>
  </si>
  <si>
    <t>31.7.2000</t>
  </si>
  <si>
    <t>31.7.1999</t>
  </si>
  <si>
    <t>Notes as at 31st July 2000</t>
  </si>
  <si>
    <t>9.4)</t>
  </si>
  <si>
    <t>Utilisation of proceeds from 10% private placement share issues of up to 19,535,300 new ordinary shares of RM1 each at RM1.28</t>
  </si>
  <si>
    <t>During the quarter under review, the Group has deconsolidated the accounts of the following companies</t>
  </si>
  <si>
    <t>which the Directors deemed as temporary investment:</t>
  </si>
  <si>
    <t>Item</t>
  </si>
  <si>
    <t>Effective</t>
  </si>
  <si>
    <t>Interest (%)</t>
  </si>
  <si>
    <t>Reasons</t>
  </si>
  <si>
    <t>Talam Management Services (HK) Ltd</t>
  </si>
  <si>
    <t>HPC Development (HK) Ltd</t>
  </si>
  <si>
    <t>Korwin Company Ltd</t>
  </si>
  <si>
    <t>The Group is contingently liable up to the amount outstanding amounting to RM7.1 million as at July 2000.</t>
  </si>
  <si>
    <t>Amount due from customers for contract works</t>
  </si>
  <si>
    <t>Due from Associated Companies</t>
  </si>
  <si>
    <t xml:space="preserve">of land held under Lot Nos. 2418, 1695, 1848, 1849, 535, 536, 537, 546, 547, 548, 2741, 2742, 2743, 2744, 2745, 2748, </t>
  </si>
  <si>
    <t>Pursuant to the said agreement, Maxisegar first paid Silver Concept the sum of RM21,707,120.00 as 10% deposit and</t>
  </si>
  <si>
    <t>the second installment together with interest accrued thereon in the court and the case is currently pending outcome of the trial.</t>
  </si>
  <si>
    <t>Taking of evidence was completed on 26th January 2000 and written and oral submission on 25th August 2000. Judgement has</t>
  </si>
  <si>
    <t xml:space="preserve">been reserved. The decision is expected in October 2000. The Directors of Maxisegar, with the advice from its legal advisers, are </t>
  </si>
  <si>
    <t>confident of the outcome of the case.</t>
  </si>
  <si>
    <t>9.1 )</t>
  </si>
  <si>
    <t xml:space="preserve">Proposed issue of RM150,000,000 nominal value of 5.0% secured serial bonds together with 107,650,000 detachable </t>
  </si>
  <si>
    <t>warrants 2000/2005;</t>
  </si>
  <si>
    <t>Proposed offer for sale by the primary subscriber of the rights to allotment of up to 107,650,000 detachable warrants</t>
  </si>
  <si>
    <t xml:space="preserve">2000/2005 in Talam Corporation Berhad to the shareholders of Talam on a basis of one (1) warrant for every two (2) </t>
  </si>
  <si>
    <t>existing ordinary shares held on a renounceable basis;</t>
  </si>
  <si>
    <t>Proposed establishment of an employees' share option scheme;</t>
  </si>
  <si>
    <t>Proposed increase in authorised share capital from RM250,000,000 comprising 250,000,000 ordinary shares of</t>
  </si>
  <si>
    <t>RM1.00  each to RM500,000,000 comprising 500,000,000 ordinary shares of RM1.00 each.</t>
  </si>
  <si>
    <t>(collectively known as "Proposals")</t>
  </si>
  <si>
    <t>(a)</t>
  </si>
  <si>
    <t>(b)</t>
  </si>
  <si>
    <t xml:space="preserve">vide its letter dated 23rd August 2000 approved the Proposals as proposed. An announcement in respect of the SC </t>
  </si>
  <si>
    <t>approval has been made to the Kuala Lumpur Stock Exchange on 28th August 2000.</t>
  </si>
  <si>
    <t>Application has been submitted to the Foreign Investment Committee on 17th July 2000 and the FIC vide its letter</t>
  </si>
  <si>
    <t>The proposed disposal of Mid-Point shopping centre is subject to the approval of the Foreign Investment Committee</t>
  </si>
  <si>
    <t>Proceeds of RM25 million arising from the private placement issues as listed on the Kuala Lumpur Stock Exchange in</t>
  </si>
  <si>
    <t>March 2000 were fully utilised in July 2000 in the manner as approved by the Securities Commission whereby RM7.7</t>
  </si>
  <si>
    <t>(c )</t>
  </si>
  <si>
    <t>on 10th October 2000.</t>
  </si>
  <si>
    <t>million was paid to contractors, RM9.7 million to financial institutions to reduce bank borrowings and RM7.5 million for</t>
  </si>
  <si>
    <t>working capital and RM114,000 for expenses connected with the private placement exercise.</t>
  </si>
  <si>
    <t xml:space="preserve">Application on the Proposals was submitted to the Securities Commission ("SC") on 20th June 2000 and the SC has </t>
  </si>
  <si>
    <t xml:space="preserve">Application on the Proposals was submitted to Bank Negara Malaysia ("BNM") on 30th June 2000. BNM has vide its </t>
  </si>
  <si>
    <t>letter dated 5th July 2000 informed that its approval on the Proposals is not required.</t>
  </si>
  <si>
    <t>The Company shall seek its shareholders' approval on the Proposals in an Extraordinary General Meeting to be held</t>
  </si>
  <si>
    <t>dated 11th September 2000 has approved the application.</t>
  </si>
  <si>
    <t>and struck off the following dormant companies from Registrar of Companies:</t>
  </si>
  <si>
    <t>Advantact Sdn Bhd</t>
  </si>
  <si>
    <t>Imbasan Semangat Sdn Bhd</t>
  </si>
  <si>
    <t xml:space="preserve"> 397.6 million </t>
  </si>
  <si>
    <t xml:space="preserve">in The People's Republic of China to part-finance the construction of a hotel. Another RM62.8 million of the </t>
  </si>
  <si>
    <t>authorities.</t>
  </si>
  <si>
    <t>and consent to transfer by Pihak Berkuasa Negeri. The said approvals have yet to be obtained from the relevant</t>
  </si>
  <si>
    <t xml:space="preserve">The Company had on 7th July 2000 informed the Securities Commission the variation in the utilisation of proceeds </t>
  </si>
  <si>
    <t>of RM3.9 million which had been earmarked for payment of Saujana Puchong project costs be re-allocated</t>
  </si>
  <si>
    <t>towards payments to contractors for construction work done in relation to Bukit Sentosa III project.</t>
  </si>
  <si>
    <t>The RMB141.7 million debt or its equivalent of RM65.0 million is a revolving credit facility granted to a subsidiary</t>
  </si>
  <si>
    <t xml:space="preserve"> 141.7 million </t>
  </si>
  <si>
    <t>In the process of being deregistered</t>
  </si>
  <si>
    <t>ending 31st January 2001 to be better than the previous year's results.</t>
  </si>
  <si>
    <t xml:space="preserve">Barring unforeseen circumstances, the Directors expect the results of the Company and Group for the current financial year </t>
  </si>
  <si>
    <t>current quarter. Profit before taxation increased 48.7% from RM11.7 million in the first quarter to RM17.4 million this quarter.</t>
  </si>
  <si>
    <t>The increase in turnover was in tandem with the progressive billings arising from the higher lock in sales that were</t>
  </si>
  <si>
    <t xml:space="preserve">For the half year under review, the Group's turnover and profit before taxation were RM286.2 million and RM29.1 million </t>
  </si>
  <si>
    <t xml:space="preserve">respectively. These results showed an improvement of 30.8% or RM67.3 million in turnover, while profit before taxation </t>
  </si>
  <si>
    <t>recorded an improvement of 109.5% or RM15.2 million.</t>
  </si>
  <si>
    <t>The strong results in the half year under review were mainly attributed by the improved economic situation of the country,</t>
  </si>
  <si>
    <t xml:space="preserve">which has translated in a higher demand for our houses which mainly caters for the medium and low medium cost market. </t>
  </si>
  <si>
    <t>The higher profit margin achieved also contributed to the impressive results.</t>
  </si>
  <si>
    <t>achieved through aggressive marketing campaigns since the launch of Saujana Puchong and Danau Putra projects,</t>
  </si>
  <si>
    <t>which also contributed to the higher profit before taxation as a result of  better profit margin from its products.</t>
  </si>
  <si>
    <t>During the quarter under, turnover rose 33.7% from RM122.5 million in the previous quarter to RM163.8 million in the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</si>
</sst>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0.0000"/>
    <numFmt numFmtId="168" formatCode="0.000"/>
    <numFmt numFmtId="169" formatCode="_(* #,##0.0_);_(* \(#,##0.0\);_(* &quot;-&quot;?_);_(@_)"/>
    <numFmt numFmtId="170" formatCode="0.0000000"/>
    <numFmt numFmtId="171" formatCode="0.000000"/>
    <numFmt numFmtId="172" formatCode="0.0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dd\-mmm\-yy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14" fontId="1" fillId="0" borderId="1" xfId="0" applyNumberFormat="1" applyFont="1" applyBorder="1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5" fontId="1" fillId="0" borderId="1" xfId="15" applyNumberFormat="1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15" applyNumberFormat="1" applyBorder="1" applyAlignment="1">
      <alignment/>
    </xf>
    <xf numFmtId="43" fontId="1" fillId="0" borderId="4" xfId="15" applyNumberFormat="1" applyFont="1" applyBorder="1" applyAlignment="1">
      <alignment/>
    </xf>
    <xf numFmtId="165" fontId="0" fillId="0" borderId="1" xfId="15" applyNumberFormat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Alignment="1">
      <alignment/>
    </xf>
    <xf numFmtId="165" fontId="0" fillId="0" borderId="5" xfId="15" applyNumberFormat="1" applyBorder="1" applyAlignment="1">
      <alignment/>
    </xf>
    <xf numFmtId="165" fontId="0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5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165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3.57421875" style="0" customWidth="1"/>
    <col min="5" max="5" width="21.421875" style="0" customWidth="1"/>
    <col min="6" max="6" width="14.421875" style="0" customWidth="1"/>
    <col min="7" max="7" width="14.8515625" style="0" customWidth="1"/>
  </cols>
  <sheetData>
    <row r="1" ht="12.75">
      <c r="A1" s="1" t="s">
        <v>0</v>
      </c>
    </row>
    <row r="3" spans="1:8" ht="12.75">
      <c r="A3" s="1" t="s">
        <v>151</v>
      </c>
      <c r="B3" s="1"/>
      <c r="C3" s="1"/>
      <c r="D3" s="1"/>
      <c r="E3" s="1"/>
      <c r="F3" s="1"/>
      <c r="G3" s="1"/>
      <c r="H3" s="1"/>
    </row>
    <row r="4" spans="1:8" ht="12.75">
      <c r="A4" s="1" t="s">
        <v>163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2" t="s">
        <v>12</v>
      </c>
      <c r="G5" s="2" t="s">
        <v>13</v>
      </c>
      <c r="H5" s="1"/>
    </row>
    <row r="6" spans="1:8" ht="12.75">
      <c r="A6" s="1"/>
      <c r="B6" s="1"/>
      <c r="C6" s="1"/>
      <c r="D6" s="1"/>
      <c r="E6" s="1"/>
      <c r="F6" s="2" t="s">
        <v>14</v>
      </c>
      <c r="G6" s="2" t="s">
        <v>15</v>
      </c>
      <c r="H6" s="1"/>
    </row>
    <row r="7" spans="1:8" ht="12.75">
      <c r="A7" s="1"/>
      <c r="B7" s="1"/>
      <c r="C7" s="1"/>
      <c r="D7" s="1"/>
      <c r="E7" s="1"/>
      <c r="F7" s="2" t="s">
        <v>16</v>
      </c>
      <c r="G7" s="2" t="s">
        <v>17</v>
      </c>
      <c r="H7" s="1"/>
    </row>
    <row r="8" spans="1:8" ht="12.75">
      <c r="A8" s="2"/>
      <c r="B8" s="1"/>
      <c r="C8" s="1"/>
      <c r="D8" s="1"/>
      <c r="E8" s="1"/>
      <c r="F8" s="2"/>
      <c r="G8" s="2" t="s">
        <v>18</v>
      </c>
      <c r="H8" s="1"/>
    </row>
    <row r="9" spans="1:8" ht="12.75">
      <c r="A9" s="2"/>
      <c r="B9" s="1"/>
      <c r="C9" s="1"/>
      <c r="D9" s="1"/>
      <c r="E9" s="1"/>
      <c r="F9" s="5" t="s">
        <v>164</v>
      </c>
      <c r="G9" s="5" t="s">
        <v>143</v>
      </c>
      <c r="H9" s="1"/>
    </row>
    <row r="10" spans="1:8" ht="12.75">
      <c r="A10" s="2"/>
      <c r="B10" s="1"/>
      <c r="C10" s="1"/>
      <c r="D10" s="1"/>
      <c r="E10" s="1"/>
      <c r="F10" s="2" t="s">
        <v>7</v>
      </c>
      <c r="G10" s="2" t="s">
        <v>7</v>
      </c>
      <c r="H10" s="1"/>
    </row>
    <row r="11" ht="12.75">
      <c r="A11" s="7"/>
    </row>
    <row r="12" spans="1:7" ht="12.75">
      <c r="A12" s="7" t="s">
        <v>19</v>
      </c>
      <c r="B12" t="s">
        <v>20</v>
      </c>
      <c r="F12" s="6">
        <v>196626</v>
      </c>
      <c r="G12" s="6">
        <v>195462</v>
      </c>
    </row>
    <row r="13" spans="1:7" ht="12.75">
      <c r="A13" s="7" t="s">
        <v>21</v>
      </c>
      <c r="B13" t="s">
        <v>22</v>
      </c>
      <c r="F13" s="22">
        <f>176452+29</f>
        <v>176481</v>
      </c>
      <c r="G13" s="22">
        <v>167649</v>
      </c>
    </row>
    <row r="14" spans="1:7" ht="12.75">
      <c r="A14" s="7" t="s">
        <v>23</v>
      </c>
      <c r="B14" t="s">
        <v>24</v>
      </c>
      <c r="F14" s="6">
        <f>28175</f>
        <v>28175</v>
      </c>
      <c r="G14" s="6">
        <f>31028-5000</f>
        <v>26028</v>
      </c>
    </row>
    <row r="15" spans="1:7" ht="12.75">
      <c r="A15" s="7" t="s">
        <v>25</v>
      </c>
      <c r="B15" t="s">
        <v>26</v>
      </c>
      <c r="F15" s="6">
        <f>292300+332</f>
        <v>292632</v>
      </c>
      <c r="G15" s="6">
        <f>332+293289+384</f>
        <v>294005</v>
      </c>
    </row>
    <row r="16" spans="1:7" ht="12.75">
      <c r="A16" s="7" t="s">
        <v>27</v>
      </c>
      <c r="B16" t="s">
        <v>28</v>
      </c>
      <c r="F16" s="22">
        <f>16937+11504+9310-1482</f>
        <v>36269</v>
      </c>
      <c r="G16" s="22">
        <v>43595</v>
      </c>
    </row>
    <row r="17" spans="1:7" ht="12.75">
      <c r="A17" s="7"/>
      <c r="F17" s="6"/>
      <c r="G17" s="6"/>
    </row>
    <row r="18" spans="1:7" ht="12.75">
      <c r="A18" s="7" t="s">
        <v>29</v>
      </c>
      <c r="B18" s="4" t="s">
        <v>30</v>
      </c>
      <c r="F18" s="6"/>
      <c r="G18" s="6"/>
    </row>
    <row r="19" spans="1:7" ht="12.75">
      <c r="A19" s="7"/>
      <c r="B19" s="4"/>
      <c r="C19" t="s">
        <v>158</v>
      </c>
      <c r="F19" s="6"/>
      <c r="G19" s="6"/>
    </row>
    <row r="20" spans="1:7" ht="12.75">
      <c r="A20" s="7"/>
      <c r="B20" s="4"/>
      <c r="C20" s="3" t="s">
        <v>159</v>
      </c>
      <c r="F20" s="6">
        <v>0</v>
      </c>
      <c r="G20" s="6">
        <v>13574</v>
      </c>
    </row>
    <row r="21" spans="1:7" ht="12.75">
      <c r="A21" s="7"/>
      <c r="B21" s="4"/>
      <c r="C21" t="s">
        <v>180</v>
      </c>
      <c r="F21" s="6">
        <f>19573+948</f>
        <v>20521</v>
      </c>
      <c r="G21" s="22">
        <f>8638+5000</f>
        <v>13638</v>
      </c>
    </row>
    <row r="22" spans="1:7" ht="12.75">
      <c r="A22" s="7"/>
      <c r="C22" t="s">
        <v>31</v>
      </c>
      <c r="F22" s="22">
        <v>27837</v>
      </c>
      <c r="G22" s="22">
        <v>19794</v>
      </c>
    </row>
    <row r="23" spans="1:7" ht="12.75">
      <c r="A23" s="7"/>
      <c r="C23" t="s">
        <v>32</v>
      </c>
      <c r="F23" s="6">
        <f>397105+3738</f>
        <v>400843</v>
      </c>
      <c r="G23" s="6">
        <v>361385</v>
      </c>
    </row>
    <row r="24" spans="1:7" ht="12.75">
      <c r="A24" s="7"/>
      <c r="C24" t="s">
        <v>179</v>
      </c>
      <c r="F24" s="6">
        <v>323</v>
      </c>
      <c r="G24" s="6">
        <v>323</v>
      </c>
    </row>
    <row r="25" spans="1:7" ht="12.75">
      <c r="A25" s="7"/>
      <c r="C25" t="s">
        <v>33</v>
      </c>
      <c r="F25" s="6">
        <v>179236</v>
      </c>
      <c r="G25" s="6">
        <v>167463</v>
      </c>
    </row>
    <row r="26" spans="1:7" ht="12.75">
      <c r="A26" s="7"/>
      <c r="C26" t="s">
        <v>34</v>
      </c>
      <c r="F26" s="22">
        <v>88669</v>
      </c>
      <c r="G26" s="22">
        <v>100618</v>
      </c>
    </row>
    <row r="27" spans="1:7" ht="12.75">
      <c r="A27" s="7"/>
      <c r="C27" t="s">
        <v>35</v>
      </c>
      <c r="F27" s="6">
        <v>6425</v>
      </c>
      <c r="G27" s="6">
        <v>3187</v>
      </c>
    </row>
    <row r="28" spans="1:7" ht="12.75">
      <c r="A28" s="7"/>
      <c r="C28" t="s">
        <v>36</v>
      </c>
      <c r="F28" s="6">
        <f>36864-1328</f>
        <v>35536</v>
      </c>
      <c r="G28" s="6">
        <v>31635</v>
      </c>
    </row>
    <row r="29" spans="1:9" ht="12.75">
      <c r="A29" s="7"/>
      <c r="F29" s="13">
        <f>SUM(F19:F28)</f>
        <v>759390</v>
      </c>
      <c r="G29" s="13">
        <f>SUM(G19:G28)</f>
        <v>711617</v>
      </c>
      <c r="I29" s="25"/>
    </row>
    <row r="30" spans="1:7" ht="12.75">
      <c r="A30" s="7"/>
      <c r="F30" s="6"/>
      <c r="G30" s="6"/>
    </row>
    <row r="31" spans="1:7" ht="12.75">
      <c r="A31" s="7" t="s">
        <v>37</v>
      </c>
      <c r="B31" s="4" t="s">
        <v>38</v>
      </c>
      <c r="F31" s="6"/>
      <c r="G31" s="6"/>
    </row>
    <row r="32" spans="1:7" ht="12.75">
      <c r="A32" s="7"/>
      <c r="C32" t="s">
        <v>39</v>
      </c>
      <c r="F32" s="6">
        <f>49385+17115+147414+8787+50876-899</f>
        <v>272678</v>
      </c>
      <c r="G32" s="6">
        <v>281069</v>
      </c>
    </row>
    <row r="33" spans="1:7" ht="12.75">
      <c r="A33" s="7"/>
      <c r="C33" t="s">
        <v>40</v>
      </c>
      <c r="F33" s="6">
        <f>101009+64636</f>
        <v>165645</v>
      </c>
      <c r="G33" s="6">
        <v>148892</v>
      </c>
    </row>
    <row r="34" spans="1:7" ht="12.75">
      <c r="A34" s="7"/>
      <c r="C34" t="s">
        <v>41</v>
      </c>
      <c r="F34" s="6">
        <f>129996+899</f>
        <v>130895</v>
      </c>
      <c r="G34" s="6">
        <v>176004</v>
      </c>
    </row>
    <row r="35" spans="1:7" ht="12.75">
      <c r="A35" s="7"/>
      <c r="C35" t="s">
        <v>42</v>
      </c>
      <c r="F35" s="6">
        <v>83060</v>
      </c>
      <c r="G35" s="6">
        <v>73246</v>
      </c>
    </row>
    <row r="36" spans="1:7" ht="12.75">
      <c r="A36" s="7"/>
      <c r="C36" t="s">
        <v>43</v>
      </c>
      <c r="F36" s="6">
        <v>4306</v>
      </c>
      <c r="G36" s="6">
        <v>4306</v>
      </c>
    </row>
    <row r="37" spans="1:7" ht="12.75">
      <c r="A37" s="7"/>
      <c r="F37" s="13">
        <f>SUM(F32:F36)</f>
        <v>656584</v>
      </c>
      <c r="G37" s="13">
        <f>SUM(G32:G36)</f>
        <v>683517</v>
      </c>
    </row>
    <row r="38" spans="1:7" ht="12.75">
      <c r="A38" s="7"/>
      <c r="F38" s="14"/>
      <c r="G38" s="14"/>
    </row>
    <row r="39" spans="1:7" ht="12.75">
      <c r="A39" s="7" t="s">
        <v>44</v>
      </c>
      <c r="B39" s="1" t="s">
        <v>160</v>
      </c>
      <c r="C39" s="1"/>
      <c r="D39" s="1"/>
      <c r="F39" s="6">
        <f>F29-F37</f>
        <v>102806</v>
      </c>
      <c r="G39" s="6">
        <f>G29-G37</f>
        <v>28100</v>
      </c>
    </row>
    <row r="40" spans="1:7" ht="13.5" thickBot="1">
      <c r="A40" s="7"/>
      <c r="F40" s="15">
        <f>SUM(F12:F16)+F39</f>
        <v>832989</v>
      </c>
      <c r="G40" s="15">
        <f>SUM(G12:G16)+G39</f>
        <v>754839</v>
      </c>
    </row>
    <row r="41" spans="1:7" ht="12.75">
      <c r="A41" s="7"/>
      <c r="F41" s="6"/>
      <c r="G41" s="6"/>
    </row>
    <row r="42" spans="1:7" ht="12.75">
      <c r="A42" s="7"/>
      <c r="F42" s="6"/>
      <c r="G42" s="6"/>
    </row>
    <row r="43" spans="1:7" ht="12.75">
      <c r="A43" s="7" t="s">
        <v>45</v>
      </c>
      <c r="B43" s="4" t="s">
        <v>46</v>
      </c>
      <c r="F43" s="6"/>
      <c r="G43" s="6"/>
    </row>
    <row r="44" spans="1:7" ht="12.75">
      <c r="A44" s="7"/>
      <c r="F44" s="6"/>
      <c r="G44" s="6"/>
    </row>
    <row r="45" spans="1:7" ht="12.75">
      <c r="A45" s="7"/>
      <c r="B45" t="s">
        <v>47</v>
      </c>
      <c r="F45" s="6">
        <v>215300</v>
      </c>
      <c r="G45" s="6">
        <v>195765</v>
      </c>
    </row>
    <row r="46" spans="1:7" ht="12.75">
      <c r="A46" s="7"/>
      <c r="B46" t="s">
        <v>48</v>
      </c>
      <c r="F46" s="6"/>
      <c r="G46" s="6"/>
    </row>
    <row r="47" spans="1:7" ht="12.75">
      <c r="A47" s="7"/>
      <c r="C47" t="s">
        <v>49</v>
      </c>
      <c r="F47" s="6">
        <v>158400</v>
      </c>
      <c r="G47" s="6">
        <v>153045</v>
      </c>
    </row>
    <row r="48" spans="1:7" ht="12.75">
      <c r="A48" s="7"/>
      <c r="C48" t="s">
        <v>50</v>
      </c>
      <c r="F48" s="6">
        <f>10262</f>
        <v>10262</v>
      </c>
      <c r="G48" s="6">
        <v>11515</v>
      </c>
    </row>
    <row r="49" spans="1:7" ht="12.75">
      <c r="A49" s="7"/>
      <c r="C49" t="s">
        <v>51</v>
      </c>
      <c r="F49" s="6">
        <v>11201</v>
      </c>
      <c r="G49" s="6">
        <v>11201</v>
      </c>
    </row>
    <row r="50" spans="1:7" ht="12.75">
      <c r="A50" s="7"/>
      <c r="C50" t="s">
        <v>52</v>
      </c>
      <c r="F50" s="6">
        <v>133101</v>
      </c>
      <c r="G50" s="6">
        <v>121879</v>
      </c>
    </row>
    <row r="51" spans="1:7" ht="12.75">
      <c r="A51" s="7"/>
      <c r="F51" s="6"/>
      <c r="G51" s="6"/>
    </row>
    <row r="52" spans="1:7" ht="12.75">
      <c r="A52" s="7" t="s">
        <v>54</v>
      </c>
      <c r="B52" t="s">
        <v>55</v>
      </c>
      <c r="F52" s="6">
        <v>50288</v>
      </c>
      <c r="G52" s="6">
        <v>44480</v>
      </c>
    </row>
    <row r="53" spans="1:7" ht="12.75">
      <c r="A53" s="7" t="s">
        <v>56</v>
      </c>
      <c r="B53" t="s">
        <v>57</v>
      </c>
      <c r="F53" s="6">
        <f>185666+3923+1691-1328</f>
        <v>189952</v>
      </c>
      <c r="G53" s="6">
        <v>152052</v>
      </c>
    </row>
    <row r="54" spans="1:7" ht="12.75">
      <c r="A54" s="7" t="s">
        <v>58</v>
      </c>
      <c r="B54" t="s">
        <v>59</v>
      </c>
      <c r="F54" s="6">
        <v>1926</v>
      </c>
      <c r="G54" s="6">
        <v>2172</v>
      </c>
    </row>
    <row r="55" spans="1:7" ht="12.75">
      <c r="A55" s="7" t="s">
        <v>60</v>
      </c>
      <c r="B55" t="s">
        <v>61</v>
      </c>
      <c r="F55" s="6">
        <v>62559</v>
      </c>
      <c r="G55" s="6">
        <v>62730</v>
      </c>
    </row>
    <row r="56" spans="1:7" ht="13.5" thickBot="1">
      <c r="A56" s="7"/>
      <c r="F56" s="15">
        <f>SUM(F45:F55)</f>
        <v>832989</v>
      </c>
      <c r="G56" s="15">
        <f>SUM(G45:G55)</f>
        <v>754839</v>
      </c>
    </row>
    <row r="57" spans="1:7" ht="12.75">
      <c r="A57" s="7"/>
      <c r="F57" s="6"/>
      <c r="G57" s="6"/>
    </row>
    <row r="58" spans="1:7" ht="13.5" thickBot="1">
      <c r="A58" s="18" t="s">
        <v>58</v>
      </c>
      <c r="B58" s="1" t="s">
        <v>62</v>
      </c>
      <c r="C58" s="1"/>
      <c r="D58" s="1"/>
      <c r="E58" s="1"/>
      <c r="F58" s="16">
        <f>SUM(F45:F51)/F45*100-F16/F45*100</f>
        <v>228.51602415234555</v>
      </c>
      <c r="G58" s="16">
        <f>SUM(G45:G51)/G45*100-G16/G45*100</f>
        <v>229.7703879651623</v>
      </c>
    </row>
    <row r="59" ht="13.5" thickTop="1">
      <c r="F59" s="24"/>
    </row>
    <row r="60" ht="12.75">
      <c r="F60" s="25"/>
    </row>
  </sheetData>
  <printOptions/>
  <pageMargins left="0.75" right="0.75" top="0.5" bottom="0.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8"/>
  <sheetViews>
    <sheetView tabSelected="1" workbookViewId="0" topLeftCell="A1">
      <selection activeCell="A8" sqref="A8"/>
    </sheetView>
  </sheetViews>
  <sheetFormatPr defaultColWidth="9.140625" defaultRowHeight="12.75"/>
  <cols>
    <col min="1" max="1" width="4.57421875" style="0" customWidth="1"/>
    <col min="2" max="2" width="8.00390625" style="0" customWidth="1"/>
    <col min="3" max="3" width="2.7109375" style="0" customWidth="1"/>
    <col min="4" max="4" width="28.8515625" style="0" customWidth="1"/>
    <col min="5" max="5" width="13.421875" style="0" customWidth="1"/>
    <col min="6" max="6" width="14.421875" style="0" customWidth="1"/>
    <col min="7" max="7" width="1.57421875" style="0" customWidth="1"/>
    <col min="8" max="8" width="12.7109375" style="0" customWidth="1"/>
    <col min="9" max="9" width="15.8515625" style="0" customWidth="1"/>
    <col min="10" max="10" width="16.7109375" style="0" customWidth="1"/>
  </cols>
  <sheetData>
    <row r="1" ht="12.75">
      <c r="A1" s="1" t="s">
        <v>0</v>
      </c>
    </row>
    <row r="3" ht="12.75">
      <c r="A3" s="4" t="s">
        <v>166</v>
      </c>
    </row>
    <row r="5" spans="1:2" ht="12.75">
      <c r="A5" s="1" t="s">
        <v>19</v>
      </c>
      <c r="B5" s="4" t="s">
        <v>63</v>
      </c>
    </row>
    <row r="6" ht="12.75">
      <c r="A6" s="1"/>
    </row>
    <row r="7" spans="1:2" ht="12.75">
      <c r="A7" s="1"/>
      <c r="B7" t="s">
        <v>64</v>
      </c>
    </row>
    <row r="8" spans="1:2" ht="12.75">
      <c r="A8" s="1"/>
      <c r="B8" t="s">
        <v>152</v>
      </c>
    </row>
    <row r="9" ht="12.75">
      <c r="A9" s="1"/>
    </row>
    <row r="10" spans="1:2" ht="12.75">
      <c r="A10" s="1" t="s">
        <v>21</v>
      </c>
      <c r="B10" s="4" t="s">
        <v>9</v>
      </c>
    </row>
    <row r="11" ht="12.75">
      <c r="A11" s="1"/>
    </row>
    <row r="12" spans="1:2" ht="12.75">
      <c r="A12" s="1"/>
      <c r="B12" t="s">
        <v>153</v>
      </c>
    </row>
    <row r="13" ht="12.75">
      <c r="A13" s="1"/>
    </row>
    <row r="14" spans="1:2" ht="12.75">
      <c r="A14" s="1" t="s">
        <v>23</v>
      </c>
      <c r="B14" s="4" t="s">
        <v>11</v>
      </c>
    </row>
    <row r="15" ht="12.75">
      <c r="A15" s="1"/>
    </row>
    <row r="16" spans="1:2" ht="12.75">
      <c r="A16" s="1"/>
      <c r="B16" t="s">
        <v>65</v>
      </c>
    </row>
    <row r="17" ht="12.75">
      <c r="A17" s="1"/>
    </row>
    <row r="18" spans="1:2" ht="12.75">
      <c r="A18" s="1" t="s">
        <v>25</v>
      </c>
      <c r="B18" s="1" t="s">
        <v>66</v>
      </c>
    </row>
    <row r="19" spans="1:2" ht="12.75">
      <c r="A19" s="1"/>
      <c r="B19" s="1"/>
    </row>
    <row r="20" ht="12.75">
      <c r="A20" s="1"/>
    </row>
    <row r="21" spans="1:10" ht="12.75">
      <c r="A21" s="1"/>
      <c r="E21" s="2" t="s">
        <v>145</v>
      </c>
      <c r="F21" s="2" t="s">
        <v>2</v>
      </c>
      <c r="G21" s="2"/>
      <c r="H21" s="2" t="s">
        <v>1</v>
      </c>
      <c r="I21" s="2" t="s">
        <v>2</v>
      </c>
      <c r="J21" s="2"/>
    </row>
    <row r="22" spans="1:10" ht="12.75">
      <c r="A22" s="1"/>
      <c r="E22" s="2" t="s">
        <v>3</v>
      </c>
      <c r="F22" s="2" t="s">
        <v>4</v>
      </c>
      <c r="G22" s="2"/>
      <c r="H22" s="2" t="s">
        <v>146</v>
      </c>
      <c r="I22" s="2" t="s">
        <v>4</v>
      </c>
      <c r="J22" s="2"/>
    </row>
    <row r="23" spans="1:10" ht="12.75">
      <c r="A23" s="1"/>
      <c r="E23" s="2" t="s">
        <v>5</v>
      </c>
      <c r="F23" s="2" t="s">
        <v>5</v>
      </c>
      <c r="G23" s="2"/>
      <c r="H23" s="2" t="s">
        <v>147</v>
      </c>
      <c r="I23" s="2" t="s">
        <v>6</v>
      </c>
      <c r="J23" s="2"/>
    </row>
    <row r="24" spans="1:9" ht="12.75">
      <c r="A24" s="1"/>
      <c r="E24" s="8" t="s">
        <v>164</v>
      </c>
      <c r="F24" s="9" t="s">
        <v>165</v>
      </c>
      <c r="G24" s="9"/>
      <c r="H24" s="9" t="s">
        <v>164</v>
      </c>
      <c r="I24" s="9" t="s">
        <v>165</v>
      </c>
    </row>
    <row r="25" spans="1:9" ht="12.75">
      <c r="A25" s="1"/>
      <c r="E25" s="2" t="s">
        <v>7</v>
      </c>
      <c r="F25" s="2" t="s">
        <v>7</v>
      </c>
      <c r="G25" s="2"/>
      <c r="H25" s="2" t="s">
        <v>7</v>
      </c>
      <c r="I25" s="2" t="s">
        <v>7</v>
      </c>
    </row>
    <row r="26" spans="1:9" ht="12.75">
      <c r="A26" s="1"/>
      <c r="E26" s="2"/>
      <c r="F26" s="2"/>
      <c r="G26" s="2"/>
      <c r="H26" s="2"/>
      <c r="I26" s="2"/>
    </row>
    <row r="27" spans="1:9" ht="12.75">
      <c r="A27" s="1"/>
      <c r="B27" t="s">
        <v>59</v>
      </c>
      <c r="E27" s="26">
        <v>116</v>
      </c>
      <c r="F27" s="19">
        <v>276</v>
      </c>
      <c r="G27" s="19"/>
      <c r="H27" s="26">
        <v>246</v>
      </c>
      <c r="I27" s="26">
        <v>674</v>
      </c>
    </row>
    <row r="28" spans="1:9" ht="12.75">
      <c r="A28" s="1"/>
      <c r="B28" t="s">
        <v>67</v>
      </c>
      <c r="E28" s="19">
        <v>0</v>
      </c>
      <c r="F28" s="19"/>
      <c r="G28" s="19"/>
      <c r="H28" s="19">
        <v>0</v>
      </c>
      <c r="I28" s="26"/>
    </row>
    <row r="29" spans="1:9" ht="12.75">
      <c r="A29" s="1"/>
      <c r="E29" s="19"/>
      <c r="F29" s="19"/>
      <c r="G29" s="19"/>
      <c r="H29" s="19"/>
      <c r="I29" s="19"/>
    </row>
    <row r="30" spans="1:2" ht="12.75">
      <c r="A30" s="1" t="s">
        <v>27</v>
      </c>
      <c r="B30" s="4" t="s">
        <v>68</v>
      </c>
    </row>
    <row r="31" ht="12.75">
      <c r="A31" s="1"/>
    </row>
    <row r="32" spans="1:2" ht="12.75">
      <c r="A32" s="1"/>
      <c r="B32" t="s">
        <v>69</v>
      </c>
    </row>
    <row r="33" ht="12.75">
      <c r="A33" s="1"/>
    </row>
    <row r="34" spans="1:2" ht="12.75">
      <c r="A34" s="1" t="s">
        <v>29</v>
      </c>
      <c r="B34" s="4" t="s">
        <v>142</v>
      </c>
    </row>
    <row r="35" spans="1:2" ht="12.75">
      <c r="A35" s="1"/>
      <c r="B35" s="10"/>
    </row>
    <row r="36" spans="1:2" ht="12.75">
      <c r="A36" s="1"/>
      <c r="B36" t="s">
        <v>154</v>
      </c>
    </row>
    <row r="37" ht="12.75">
      <c r="A37" s="1"/>
    </row>
    <row r="38" spans="1:2" ht="12.75">
      <c r="A38" s="1" t="s">
        <v>37</v>
      </c>
      <c r="B38" s="4" t="s">
        <v>70</v>
      </c>
    </row>
    <row r="39" ht="12.75">
      <c r="A39" s="1"/>
    </row>
    <row r="40" spans="1:2" ht="12.75">
      <c r="A40" s="1"/>
      <c r="B40" t="s">
        <v>71</v>
      </c>
    </row>
    <row r="41" ht="12.75">
      <c r="A41" s="1"/>
    </row>
    <row r="42" spans="1:2" ht="12.75">
      <c r="A42" s="1" t="s">
        <v>44</v>
      </c>
      <c r="B42" s="4" t="s">
        <v>72</v>
      </c>
    </row>
    <row r="43" ht="12.75">
      <c r="A43" s="1"/>
    </row>
    <row r="44" spans="1:2" ht="12.75">
      <c r="A44" s="1"/>
      <c r="B44" t="s">
        <v>169</v>
      </c>
    </row>
    <row r="45" spans="1:2" ht="12.75">
      <c r="A45" s="1"/>
      <c r="B45" t="s">
        <v>170</v>
      </c>
    </row>
    <row r="46" spans="1:6" ht="12.75">
      <c r="A46" s="1"/>
      <c r="F46" s="7" t="s">
        <v>172</v>
      </c>
    </row>
    <row r="47" spans="1:8" ht="12.75">
      <c r="A47" s="1"/>
      <c r="B47" s="23" t="s">
        <v>171</v>
      </c>
      <c r="D47" s="11" t="s">
        <v>116</v>
      </c>
      <c r="F47" s="23" t="s">
        <v>173</v>
      </c>
      <c r="H47" s="11" t="s">
        <v>174</v>
      </c>
    </row>
    <row r="48" spans="1:8" ht="12.75">
      <c r="A48" s="1"/>
      <c r="B48" s="7">
        <v>8.1</v>
      </c>
      <c r="D48" t="s">
        <v>175</v>
      </c>
      <c r="F48" s="7">
        <v>58.14</v>
      </c>
      <c r="H48" t="s">
        <v>226</v>
      </c>
    </row>
    <row r="49" spans="1:8" ht="12.75">
      <c r="A49" s="1"/>
      <c r="B49" s="7">
        <v>8.2</v>
      </c>
      <c r="D49" t="s">
        <v>176</v>
      </c>
      <c r="F49" s="7">
        <v>78</v>
      </c>
      <c r="H49" t="s">
        <v>226</v>
      </c>
    </row>
    <row r="50" spans="1:8" ht="12.75">
      <c r="A50" s="1"/>
      <c r="B50" s="7">
        <v>8.3</v>
      </c>
      <c r="D50" t="s">
        <v>177</v>
      </c>
      <c r="F50" s="7">
        <v>100</v>
      </c>
      <c r="H50" t="s">
        <v>226</v>
      </c>
    </row>
    <row r="51" spans="1:6" ht="12.75">
      <c r="A51" s="1"/>
      <c r="B51" s="7"/>
      <c r="F51" s="7"/>
    </row>
    <row r="52" spans="1:6" ht="12.75">
      <c r="A52" s="1"/>
      <c r="B52" s="33" t="s">
        <v>214</v>
      </c>
      <c r="F52" s="7"/>
    </row>
    <row r="53" spans="1:6" ht="12.75">
      <c r="A53" s="1"/>
      <c r="B53" s="7"/>
      <c r="F53" s="7"/>
    </row>
    <row r="54" spans="1:6" ht="12.75">
      <c r="A54" s="1"/>
      <c r="F54" s="7" t="s">
        <v>172</v>
      </c>
    </row>
    <row r="55" spans="1:6" ht="12.75">
      <c r="A55" s="1"/>
      <c r="B55" s="23" t="s">
        <v>171</v>
      </c>
      <c r="D55" s="11" t="s">
        <v>116</v>
      </c>
      <c r="F55" s="23" t="s">
        <v>173</v>
      </c>
    </row>
    <row r="56" spans="1:6" ht="12.75">
      <c r="A56" s="1"/>
      <c r="B56" s="18">
        <v>8.4</v>
      </c>
      <c r="D56" s="29" t="s">
        <v>215</v>
      </c>
      <c r="F56" s="18">
        <v>100</v>
      </c>
    </row>
    <row r="57" spans="1:6" ht="12.75">
      <c r="A57" s="1"/>
      <c r="B57" s="18">
        <v>8.5</v>
      </c>
      <c r="C57" s="29"/>
      <c r="D57" s="29" t="s">
        <v>216</v>
      </c>
      <c r="F57" s="18">
        <v>100</v>
      </c>
    </row>
    <row r="58" spans="1:6" ht="12.75">
      <c r="A58" s="1"/>
      <c r="B58" s="23"/>
      <c r="D58" s="11"/>
      <c r="F58" s="23"/>
    </row>
    <row r="59" spans="1:2" ht="12.75">
      <c r="A59" s="1"/>
      <c r="B59" s="4"/>
    </row>
    <row r="60" spans="1:2" ht="12.75">
      <c r="A60" s="1"/>
      <c r="B60" s="4"/>
    </row>
    <row r="61" spans="1:2" ht="12.75">
      <c r="A61" s="1" t="s">
        <v>45</v>
      </c>
      <c r="B61" s="4" t="s">
        <v>73</v>
      </c>
    </row>
    <row r="62" ht="12.75">
      <c r="A62" s="1"/>
    </row>
    <row r="63" spans="1:2" ht="12.75">
      <c r="A63" s="29" t="s">
        <v>187</v>
      </c>
      <c r="B63" t="s">
        <v>188</v>
      </c>
    </row>
    <row r="64" spans="1:2" ht="12.75">
      <c r="A64" s="1"/>
      <c r="B64" t="s">
        <v>189</v>
      </c>
    </row>
    <row r="65" ht="12.75">
      <c r="A65" s="1"/>
    </row>
    <row r="66" spans="1:2" ht="12.75">
      <c r="A66" s="1"/>
      <c r="B66" t="s">
        <v>190</v>
      </c>
    </row>
    <row r="67" spans="1:2" ht="12.75">
      <c r="A67" s="1"/>
      <c r="B67" t="s">
        <v>191</v>
      </c>
    </row>
    <row r="68" spans="1:2" ht="12.75">
      <c r="A68" s="1"/>
      <c r="B68" t="s">
        <v>192</v>
      </c>
    </row>
    <row r="69" ht="12.75">
      <c r="A69" s="1"/>
    </row>
    <row r="70" spans="1:2" ht="12.75">
      <c r="A70" s="1"/>
      <c r="B70" t="s">
        <v>193</v>
      </c>
    </row>
    <row r="71" ht="12.75">
      <c r="A71" s="1"/>
    </row>
    <row r="72" spans="1:2" ht="12.75">
      <c r="A72" s="1"/>
      <c r="B72" t="s">
        <v>194</v>
      </c>
    </row>
    <row r="73" spans="1:2" ht="12.75">
      <c r="A73" s="1"/>
      <c r="B73" t="s">
        <v>195</v>
      </c>
    </row>
    <row r="74" spans="1:9" ht="12.75">
      <c r="A74" s="1"/>
      <c r="B74" s="35" t="s">
        <v>196</v>
      </c>
      <c r="C74" s="35"/>
      <c r="D74" s="35"/>
      <c r="E74" s="35"/>
      <c r="F74" s="35"/>
      <c r="G74" s="35"/>
      <c r="H74" s="35"/>
      <c r="I74" s="35"/>
    </row>
    <row r="75" spans="1:9" ht="12.75">
      <c r="A75" s="1"/>
      <c r="B75" s="28"/>
      <c r="C75" s="28"/>
      <c r="D75" s="28"/>
      <c r="E75" s="28"/>
      <c r="F75" s="28"/>
      <c r="G75" s="28"/>
      <c r="H75" s="28"/>
      <c r="I75" s="28"/>
    </row>
    <row r="76" spans="1:2" ht="12.75">
      <c r="A76" s="1"/>
      <c r="B76" t="s">
        <v>141</v>
      </c>
    </row>
    <row r="77" spans="1:3" ht="12.75">
      <c r="A77" s="1"/>
      <c r="B77" t="s">
        <v>197</v>
      </c>
      <c r="C77" t="s">
        <v>209</v>
      </c>
    </row>
    <row r="78" spans="1:3" ht="12.75">
      <c r="A78" s="1"/>
      <c r="C78" t="s">
        <v>199</v>
      </c>
    </row>
    <row r="79" spans="1:3" ht="12.75">
      <c r="A79" s="1"/>
      <c r="C79" t="s">
        <v>200</v>
      </c>
    </row>
    <row r="80" ht="12.75">
      <c r="A80" s="1"/>
    </row>
    <row r="81" spans="1:3" ht="12.75">
      <c r="A81" s="1"/>
      <c r="B81" s="3" t="s">
        <v>198</v>
      </c>
      <c r="C81" t="s">
        <v>210</v>
      </c>
    </row>
    <row r="82" spans="1:3" ht="12.75">
      <c r="A82" s="1"/>
      <c r="C82" t="s">
        <v>211</v>
      </c>
    </row>
    <row r="83" ht="12.75">
      <c r="A83" s="1"/>
    </row>
    <row r="84" spans="1:3" ht="12.75">
      <c r="A84" s="1"/>
      <c r="B84" s="3" t="s">
        <v>205</v>
      </c>
      <c r="C84" t="s">
        <v>212</v>
      </c>
    </row>
    <row r="85" spans="1:3" ht="12.75">
      <c r="A85" s="1"/>
      <c r="C85" t="s">
        <v>206</v>
      </c>
    </row>
    <row r="86" ht="12.75">
      <c r="A86" s="1"/>
    </row>
    <row r="87" ht="12.75">
      <c r="A87" s="1"/>
    </row>
    <row r="88" spans="1:10" ht="12.75">
      <c r="A88" s="31" t="s">
        <v>156</v>
      </c>
      <c r="B88" s="30" t="s">
        <v>155</v>
      </c>
      <c r="C88" s="28"/>
      <c r="D88" s="28"/>
      <c r="E88" s="28"/>
      <c r="F88" s="28"/>
      <c r="G88" s="28"/>
      <c r="H88" s="28"/>
      <c r="I88" s="28"/>
      <c r="J88" s="28"/>
    </row>
    <row r="89" spans="1:10" ht="12.75">
      <c r="A89" s="1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>
      <c r="A90" s="1"/>
      <c r="B90" s="32" t="s">
        <v>141</v>
      </c>
      <c r="C90" s="28"/>
      <c r="D90" s="28" t="s">
        <v>201</v>
      </c>
      <c r="E90" s="28"/>
      <c r="F90" s="28"/>
      <c r="G90" s="28"/>
      <c r="H90" s="28"/>
      <c r="I90" s="28"/>
      <c r="J90" s="28"/>
    </row>
    <row r="91" spans="1:10" ht="12.75">
      <c r="A91" s="1"/>
      <c r="B91" s="32"/>
      <c r="C91" s="28"/>
      <c r="D91" s="28" t="s">
        <v>213</v>
      </c>
      <c r="E91" s="28"/>
      <c r="F91" s="28"/>
      <c r="G91" s="28"/>
      <c r="H91" s="28"/>
      <c r="I91" s="28"/>
      <c r="J91" s="28"/>
    </row>
    <row r="92" spans="1:10" ht="12.75">
      <c r="A92" s="1"/>
      <c r="B92" s="32"/>
      <c r="C92" s="28"/>
      <c r="D92" s="28"/>
      <c r="E92" s="28"/>
      <c r="F92" s="28"/>
      <c r="G92" s="28"/>
      <c r="H92" s="28"/>
      <c r="I92" s="28"/>
      <c r="J92" s="28"/>
    </row>
    <row r="93" spans="1:10" ht="12.75">
      <c r="A93" s="29" t="s">
        <v>161</v>
      </c>
      <c r="B93" s="30" t="s">
        <v>162</v>
      </c>
      <c r="C93" s="28"/>
      <c r="D93" s="28"/>
      <c r="E93" s="28"/>
      <c r="F93" s="28"/>
      <c r="G93" s="28"/>
      <c r="H93" s="28"/>
      <c r="I93" s="28"/>
      <c r="J93" s="28"/>
    </row>
    <row r="94" spans="1:10" ht="12.75">
      <c r="A94" s="1"/>
      <c r="B94" s="32"/>
      <c r="C94" s="28"/>
      <c r="D94" s="28"/>
      <c r="E94" s="28"/>
      <c r="F94" s="28"/>
      <c r="G94" s="28"/>
      <c r="H94" s="28"/>
      <c r="I94" s="28"/>
      <c r="J94" s="28"/>
    </row>
    <row r="95" spans="1:4" ht="12.75">
      <c r="A95" s="1"/>
      <c r="B95" s="29" t="s">
        <v>141</v>
      </c>
      <c r="D95" s="28" t="s">
        <v>202</v>
      </c>
    </row>
    <row r="96" spans="1:4" ht="12.75">
      <c r="A96" s="1"/>
      <c r="D96" t="s">
        <v>220</v>
      </c>
    </row>
    <row r="97" spans="1:4" ht="12.75">
      <c r="A97" s="1"/>
      <c r="D97" t="s">
        <v>219</v>
      </c>
    </row>
    <row r="98" spans="1:10" ht="12.75">
      <c r="A98" s="34"/>
      <c r="B98" s="28"/>
      <c r="C98" s="28"/>
      <c r="D98" s="28"/>
      <c r="E98" s="28"/>
      <c r="F98" s="28"/>
      <c r="G98" s="28"/>
      <c r="H98" s="28"/>
      <c r="I98" s="28"/>
      <c r="J98" s="28"/>
    </row>
    <row r="99" spans="1:5" ht="12.75">
      <c r="A99" s="34"/>
      <c r="B99" s="28"/>
      <c r="C99" s="28"/>
      <c r="D99" s="28"/>
      <c r="E99" s="28"/>
    </row>
    <row r="100" spans="1:2" ht="12.75">
      <c r="A100" s="29" t="s">
        <v>167</v>
      </c>
      <c r="B100" s="11" t="s">
        <v>168</v>
      </c>
    </row>
    <row r="101" ht="12.75">
      <c r="A101" s="1"/>
    </row>
    <row r="102" spans="1:4" ht="12.75">
      <c r="A102" s="1"/>
      <c r="B102" t="s">
        <v>141</v>
      </c>
      <c r="D102" t="s">
        <v>221</v>
      </c>
    </row>
    <row r="103" spans="1:4" ht="12.75">
      <c r="A103" s="1"/>
      <c r="D103" t="s">
        <v>222</v>
      </c>
    </row>
    <row r="104" spans="1:4" ht="12.75">
      <c r="A104" s="1"/>
      <c r="D104" t="s">
        <v>223</v>
      </c>
    </row>
    <row r="105" ht="12.75">
      <c r="A105" s="1"/>
    </row>
    <row r="106" spans="1:4" ht="12.75">
      <c r="A106" s="1"/>
      <c r="D106" t="s">
        <v>203</v>
      </c>
    </row>
    <row r="107" spans="1:4" ht="12.75">
      <c r="A107" s="1"/>
      <c r="D107" t="s">
        <v>204</v>
      </c>
    </row>
    <row r="108" spans="1:4" ht="12.75">
      <c r="A108" s="1"/>
      <c r="D108" t="s">
        <v>207</v>
      </c>
    </row>
    <row r="109" spans="1:4" ht="12.75">
      <c r="A109" s="1"/>
      <c r="D109" t="s">
        <v>208</v>
      </c>
    </row>
    <row r="110" ht="12.75">
      <c r="A110" s="1"/>
    </row>
    <row r="111" spans="1:2" ht="12.75">
      <c r="A111" s="1" t="s">
        <v>54</v>
      </c>
      <c r="B111" s="4" t="s">
        <v>74</v>
      </c>
    </row>
    <row r="112" ht="12.75">
      <c r="A112" s="1"/>
    </row>
    <row r="113" spans="1:2" ht="12.75">
      <c r="A113" s="1"/>
      <c r="B113" t="s">
        <v>75</v>
      </c>
    </row>
    <row r="114" ht="12.75">
      <c r="A114" s="1"/>
    </row>
    <row r="115" spans="1:2" ht="12.75">
      <c r="A115" s="1" t="s">
        <v>56</v>
      </c>
      <c r="B115" s="4" t="s">
        <v>76</v>
      </c>
    </row>
    <row r="116" ht="12.75">
      <c r="A116" s="1"/>
    </row>
    <row r="117" spans="1:2" ht="12.75">
      <c r="A117" s="1"/>
      <c r="B117" t="s">
        <v>118</v>
      </c>
    </row>
    <row r="118" spans="1:2" ht="12.75">
      <c r="A118" s="1"/>
      <c r="B118" t="s">
        <v>119</v>
      </c>
    </row>
    <row r="119" ht="12.75">
      <c r="A119" s="1"/>
    </row>
    <row r="120" ht="12.75">
      <c r="A120" s="1"/>
    </row>
    <row r="121" spans="1:2" ht="12.75">
      <c r="A121" s="1" t="s">
        <v>58</v>
      </c>
      <c r="B121" s="4" t="s">
        <v>77</v>
      </c>
    </row>
    <row r="122" spans="1:8" ht="12.75">
      <c r="A122" s="1"/>
      <c r="E122" s="12" t="s">
        <v>78</v>
      </c>
      <c r="F122" s="12" t="s">
        <v>79</v>
      </c>
      <c r="G122" s="12"/>
      <c r="H122" s="12" t="s">
        <v>80</v>
      </c>
    </row>
    <row r="123" spans="1:8" ht="12.75">
      <c r="A123" s="1"/>
      <c r="E123" s="2" t="s">
        <v>7</v>
      </c>
      <c r="F123" s="2" t="s">
        <v>7</v>
      </c>
      <c r="G123" s="2"/>
      <c r="H123" s="2" t="s">
        <v>7</v>
      </c>
    </row>
    <row r="124" spans="1:8" ht="12.75">
      <c r="A124" s="1"/>
      <c r="C124" t="s">
        <v>81</v>
      </c>
      <c r="E124" s="36">
        <f>165853-899</f>
        <v>164954</v>
      </c>
      <c r="F124" s="36">
        <f>106702+1022</f>
        <v>107724</v>
      </c>
      <c r="G124" s="20"/>
      <c r="H124" s="20">
        <f>SUM(E124:G124)</f>
        <v>272678</v>
      </c>
    </row>
    <row r="125" spans="1:8" ht="12.75">
      <c r="A125" s="1"/>
      <c r="C125" t="s">
        <v>82</v>
      </c>
      <c r="E125" s="20">
        <f>180570-1328</f>
        <v>179242</v>
      </c>
      <c r="F125" s="20">
        <f>9019+1691</f>
        <v>10710</v>
      </c>
      <c r="G125" s="20"/>
      <c r="H125" s="20">
        <f>SUM(E125:G125)</f>
        <v>189952</v>
      </c>
    </row>
    <row r="126" spans="1:8" ht="13.5" thickBot="1">
      <c r="A126" s="1"/>
      <c r="E126" s="21">
        <f>SUM(E124:E125)</f>
        <v>344196</v>
      </c>
      <c r="F126" s="21">
        <f>SUM(F124:F125)</f>
        <v>118434</v>
      </c>
      <c r="G126" s="21">
        <f>SUM(G124:G125)</f>
        <v>0</v>
      </c>
      <c r="H126" s="21">
        <f>SUM(H124:H125)</f>
        <v>462630</v>
      </c>
    </row>
    <row r="127" ht="13.5" thickTop="1">
      <c r="A127" s="1"/>
    </row>
    <row r="128" spans="1:3" ht="12.75">
      <c r="A128" s="1"/>
      <c r="C128" s="11" t="s">
        <v>83</v>
      </c>
    </row>
    <row r="129" spans="1:8" ht="12.75">
      <c r="A129" s="1"/>
      <c r="C129" t="s">
        <v>84</v>
      </c>
      <c r="E129" s="26" t="s">
        <v>217</v>
      </c>
      <c r="F129" s="19"/>
      <c r="G129" s="19"/>
      <c r="H129" s="19"/>
    </row>
    <row r="130" spans="1:8" ht="12.75">
      <c r="A130" s="1"/>
      <c r="C130" t="s">
        <v>85</v>
      </c>
      <c r="E130" s="26" t="s">
        <v>225</v>
      </c>
      <c r="F130" s="19"/>
      <c r="G130" s="19"/>
      <c r="H130" s="19"/>
    </row>
    <row r="131" spans="1:8" ht="12.75">
      <c r="A131" s="1"/>
      <c r="E131" s="26"/>
      <c r="F131" s="19"/>
      <c r="G131" s="19"/>
      <c r="H131" s="19"/>
    </row>
    <row r="132" spans="1:8" ht="12.75">
      <c r="A132" s="1"/>
      <c r="B132" t="s">
        <v>224</v>
      </c>
      <c r="E132" s="26"/>
      <c r="F132" s="19"/>
      <c r="G132" s="19"/>
      <c r="H132" s="19"/>
    </row>
    <row r="133" spans="1:8" ht="12.75">
      <c r="A133" s="1"/>
      <c r="B133" t="s">
        <v>218</v>
      </c>
      <c r="E133" s="26"/>
      <c r="F133" s="19"/>
      <c r="G133" s="19"/>
      <c r="H133" s="19"/>
    </row>
    <row r="134" spans="1:8" ht="12.75">
      <c r="A134" s="1"/>
      <c r="B134" t="s">
        <v>148</v>
      </c>
      <c r="E134" s="26"/>
      <c r="F134" s="19"/>
      <c r="G134" s="19"/>
      <c r="H134" s="19"/>
    </row>
    <row r="135" spans="1:8" ht="12.75">
      <c r="A135" s="1"/>
      <c r="B135" t="s">
        <v>149</v>
      </c>
      <c r="E135" s="26"/>
      <c r="F135" s="19"/>
      <c r="G135" s="19"/>
      <c r="H135" s="19"/>
    </row>
    <row r="136" ht="12.75">
      <c r="A136" s="1"/>
    </row>
    <row r="137" spans="1:2" ht="12.75">
      <c r="A137" s="1" t="s">
        <v>60</v>
      </c>
      <c r="B137" s="4" t="s">
        <v>86</v>
      </c>
    </row>
    <row r="138" ht="12.75">
      <c r="A138" s="1"/>
    </row>
    <row r="139" spans="1:2" ht="12.75">
      <c r="A139" s="1"/>
      <c r="B139" t="s">
        <v>117</v>
      </c>
    </row>
    <row r="140" spans="1:2" ht="12.75">
      <c r="A140" s="1"/>
      <c r="B140" t="s">
        <v>178</v>
      </c>
    </row>
    <row r="141" ht="12.75">
      <c r="A141" s="1"/>
    </row>
    <row r="142" spans="1:2" ht="12.75">
      <c r="A142" s="1" t="s">
        <v>87</v>
      </c>
      <c r="B142" s="4" t="s">
        <v>88</v>
      </c>
    </row>
    <row r="143" ht="12.75">
      <c r="A143" s="1"/>
    </row>
    <row r="144" spans="1:2" ht="12.75">
      <c r="A144" s="1"/>
      <c r="B144" t="s">
        <v>89</v>
      </c>
    </row>
    <row r="145" ht="12.75">
      <c r="A145" s="1"/>
    </row>
    <row r="146" spans="1:2" ht="12.75">
      <c r="A146" s="1" t="s">
        <v>90</v>
      </c>
      <c r="B146" s="4" t="s">
        <v>91</v>
      </c>
    </row>
    <row r="147" ht="12.75">
      <c r="A147" s="1"/>
    </row>
    <row r="148" spans="1:10" ht="12.75">
      <c r="A148" s="1"/>
      <c r="B148" s="33" t="s">
        <v>120</v>
      </c>
      <c r="C148" s="33"/>
      <c r="D148" s="33"/>
      <c r="E148" s="33"/>
      <c r="F148" s="33"/>
      <c r="G148" s="33"/>
      <c r="H148" s="33"/>
      <c r="I148" s="33"/>
      <c r="J148" s="33"/>
    </row>
    <row r="149" spans="1:2" ht="12.75">
      <c r="A149" s="1"/>
      <c r="B149" t="s">
        <v>121</v>
      </c>
    </row>
    <row r="150" spans="1:2" ht="12.75">
      <c r="A150" s="1"/>
      <c r="B150" t="s">
        <v>122</v>
      </c>
    </row>
    <row r="151" spans="1:2" ht="12.75">
      <c r="A151" s="1"/>
      <c r="B151" t="s">
        <v>123</v>
      </c>
    </row>
    <row r="152" ht="12.75">
      <c r="A152" s="1"/>
    </row>
    <row r="153" spans="1:2" ht="12.75">
      <c r="A153" s="1"/>
      <c r="B153" t="s">
        <v>140</v>
      </c>
    </row>
    <row r="154" spans="1:2" ht="12.75">
      <c r="A154" s="1"/>
      <c r="B154" t="s">
        <v>124</v>
      </c>
    </row>
    <row r="155" spans="1:2" ht="12.75">
      <c r="A155" s="1"/>
      <c r="B155" t="s">
        <v>181</v>
      </c>
    </row>
    <row r="156" spans="1:2" ht="12.75">
      <c r="A156" s="1"/>
      <c r="B156" t="s">
        <v>125</v>
      </c>
    </row>
    <row r="157" spans="1:2" ht="12.75">
      <c r="A157" s="1"/>
      <c r="B157" s="3" t="s">
        <v>126</v>
      </c>
    </row>
    <row r="158" ht="12.75">
      <c r="A158" s="1"/>
    </row>
    <row r="159" spans="1:2" ht="12.75">
      <c r="A159" s="1"/>
      <c r="B159" t="s">
        <v>182</v>
      </c>
    </row>
    <row r="160" spans="1:2" ht="12.75">
      <c r="A160" s="1"/>
      <c r="B160" t="s">
        <v>127</v>
      </c>
    </row>
    <row r="161" spans="1:2" ht="12.75">
      <c r="A161" s="1"/>
      <c r="B161" t="s">
        <v>128</v>
      </c>
    </row>
    <row r="162" ht="12.75">
      <c r="A162" s="1"/>
    </row>
    <row r="163" spans="1:2" ht="12.75">
      <c r="A163" s="1"/>
      <c r="B163" t="s">
        <v>129</v>
      </c>
    </row>
    <row r="164" spans="1:2" ht="12.75">
      <c r="A164" s="1"/>
      <c r="B164" t="s">
        <v>130</v>
      </c>
    </row>
    <row r="165" ht="12.75">
      <c r="A165" s="1"/>
    </row>
    <row r="166" spans="1:2" ht="12.75">
      <c r="A166" s="1"/>
      <c r="B166" t="s">
        <v>131</v>
      </c>
    </row>
    <row r="167" spans="1:2" ht="12.75">
      <c r="A167" s="1"/>
      <c r="B167" t="s">
        <v>132</v>
      </c>
    </row>
    <row r="168" spans="1:2" ht="12.75">
      <c r="A168" s="1"/>
      <c r="B168" t="s">
        <v>133</v>
      </c>
    </row>
    <row r="169" spans="1:2" ht="12.75">
      <c r="A169" s="1"/>
      <c r="B169" t="s">
        <v>134</v>
      </c>
    </row>
    <row r="170" spans="1:2" ht="12.75">
      <c r="A170" s="1"/>
      <c r="B170" t="s">
        <v>135</v>
      </c>
    </row>
    <row r="171" ht="12.75">
      <c r="A171" s="1"/>
    </row>
    <row r="172" spans="1:2" ht="12.75">
      <c r="A172" s="1"/>
      <c r="B172" t="s">
        <v>136</v>
      </c>
    </row>
    <row r="173" spans="1:2" ht="12.75">
      <c r="A173" s="1"/>
      <c r="B173" t="s">
        <v>137</v>
      </c>
    </row>
    <row r="174" spans="1:2" ht="12.75">
      <c r="A174" s="1"/>
      <c r="B174" t="s">
        <v>139</v>
      </c>
    </row>
    <row r="175" spans="1:2" ht="12.75">
      <c r="A175" s="1"/>
      <c r="B175" s="3"/>
    </row>
    <row r="176" spans="1:2" ht="12.75">
      <c r="A176" s="1"/>
      <c r="B176" t="s">
        <v>138</v>
      </c>
    </row>
    <row r="177" spans="1:2" ht="12.75">
      <c r="A177" s="1"/>
      <c r="B177" t="s">
        <v>183</v>
      </c>
    </row>
    <row r="178" spans="1:2" ht="12.75">
      <c r="A178" s="1"/>
      <c r="B178" t="s">
        <v>184</v>
      </c>
    </row>
    <row r="179" spans="1:2" ht="12.75">
      <c r="A179" s="1"/>
      <c r="B179" t="s">
        <v>185</v>
      </c>
    </row>
    <row r="180" spans="1:2" ht="12.75">
      <c r="A180" s="1"/>
      <c r="B180" t="s">
        <v>186</v>
      </c>
    </row>
    <row r="181" ht="12.75">
      <c r="A181" s="1"/>
    </row>
    <row r="182" ht="12.75">
      <c r="A182" s="1"/>
    </row>
    <row r="183" ht="12.75">
      <c r="A183" s="1"/>
    </row>
    <row r="184" spans="1:2" ht="12.75">
      <c r="A184" s="1" t="s">
        <v>92</v>
      </c>
      <c r="B184" s="4" t="s">
        <v>93</v>
      </c>
    </row>
    <row r="185" spans="1:8" ht="12.75">
      <c r="A185" s="1"/>
      <c r="B185" s="4"/>
      <c r="H185" s="2" t="s">
        <v>94</v>
      </c>
    </row>
    <row r="186" spans="1:8" ht="12.75">
      <c r="A186" s="1"/>
      <c r="E186" s="2"/>
      <c r="F186" s="2" t="s">
        <v>95</v>
      </c>
      <c r="G186" s="2"/>
      <c r="H186" s="2" t="s">
        <v>96</v>
      </c>
    </row>
    <row r="187" spans="1:8" ht="12.75">
      <c r="A187" s="1"/>
      <c r="E187" s="2"/>
      <c r="F187" s="2" t="s">
        <v>97</v>
      </c>
      <c r="G187" s="2"/>
      <c r="H187" s="2" t="s">
        <v>98</v>
      </c>
    </row>
    <row r="188" spans="1:8" ht="12.75">
      <c r="A188" s="1"/>
      <c r="B188" s="4" t="s">
        <v>99</v>
      </c>
      <c r="E188" s="12" t="s">
        <v>8</v>
      </c>
      <c r="F188" s="12" t="s">
        <v>10</v>
      </c>
      <c r="G188" s="12"/>
      <c r="H188" s="12" t="s">
        <v>100</v>
      </c>
    </row>
    <row r="189" spans="1:8" ht="12.75">
      <c r="A189" s="1"/>
      <c r="E189" s="2" t="s">
        <v>7</v>
      </c>
      <c r="F189" s="2" t="s">
        <v>7</v>
      </c>
      <c r="G189" s="2"/>
      <c r="H189" s="2" t="s">
        <v>7</v>
      </c>
    </row>
    <row r="190" spans="1:8" ht="12.75">
      <c r="A190" s="1"/>
      <c r="B190" t="s">
        <v>150</v>
      </c>
      <c r="E190" s="6">
        <v>0</v>
      </c>
      <c r="F190" s="6">
        <f>310-1830</f>
        <v>-1520</v>
      </c>
      <c r="G190" s="6"/>
      <c r="H190" s="6">
        <v>324776</v>
      </c>
    </row>
    <row r="191" spans="1:8" ht="12.75">
      <c r="A191" s="1"/>
      <c r="B191" t="s">
        <v>144</v>
      </c>
      <c r="E191" s="6">
        <f>257424-578</f>
        <v>256846</v>
      </c>
      <c r="F191" s="6">
        <v>36852</v>
      </c>
      <c r="G191" s="6"/>
      <c r="H191" s="6">
        <v>176335</v>
      </c>
    </row>
    <row r="192" spans="1:8" ht="12.75">
      <c r="A192" s="1"/>
      <c r="B192" t="s">
        <v>101</v>
      </c>
      <c r="E192" s="6">
        <v>2290</v>
      </c>
      <c r="F192" s="6">
        <v>774</v>
      </c>
      <c r="G192" s="6"/>
      <c r="H192" s="6">
        <v>15659</v>
      </c>
    </row>
    <row r="193" spans="1:8" ht="12.75">
      <c r="A193" s="1"/>
      <c r="B193" t="s">
        <v>102</v>
      </c>
      <c r="E193" s="6">
        <v>9477</v>
      </c>
      <c r="F193" s="6">
        <v>1020</v>
      </c>
      <c r="G193" s="6"/>
      <c r="H193" s="6">
        <v>-14114</v>
      </c>
    </row>
    <row r="194" spans="1:8" ht="12.75">
      <c r="A194" s="1"/>
      <c r="B194" t="s">
        <v>103</v>
      </c>
      <c r="E194" s="6">
        <v>9936</v>
      </c>
      <c r="F194" s="6">
        <v>195</v>
      </c>
      <c r="G194" s="6"/>
      <c r="H194" s="6">
        <v>1717</v>
      </c>
    </row>
    <row r="195" spans="1:8" ht="12.75">
      <c r="A195" s="1"/>
      <c r="B195" t="s">
        <v>104</v>
      </c>
      <c r="E195" s="6">
        <v>3143</v>
      </c>
      <c r="F195" s="6">
        <f>-3963+1830</f>
        <v>-2133</v>
      </c>
      <c r="G195" s="6"/>
      <c r="H195" s="6">
        <v>-14390</v>
      </c>
    </row>
    <row r="196" spans="1:8" ht="12.75">
      <c r="A196" s="1"/>
      <c r="B196" t="s">
        <v>53</v>
      </c>
      <c r="E196" s="6">
        <v>4542</v>
      </c>
      <c r="F196" s="6">
        <f>-6098-1</f>
        <v>-6099</v>
      </c>
      <c r="G196" s="6"/>
      <c r="H196" s="6">
        <f>2189-176</f>
        <v>2013</v>
      </c>
    </row>
    <row r="197" spans="1:8" ht="12.75">
      <c r="A197" s="1"/>
      <c r="E197" s="17"/>
      <c r="F197" s="17"/>
      <c r="G197" s="17"/>
      <c r="H197" s="17"/>
    </row>
    <row r="198" spans="1:8" ht="13.5" thickBot="1">
      <c r="A198" s="1"/>
      <c r="E198" s="27">
        <f>SUM(E190:E197)</f>
        <v>286234</v>
      </c>
      <c r="F198" s="27">
        <f>SUM(F190:F197)</f>
        <v>29089</v>
      </c>
      <c r="G198" s="27"/>
      <c r="H198" s="27">
        <f>SUM(H190:H197)</f>
        <v>491996</v>
      </c>
    </row>
    <row r="199" spans="1:8" ht="13.5" thickTop="1">
      <c r="A199" s="1"/>
      <c r="E199" s="6"/>
      <c r="F199" s="6"/>
      <c r="G199" s="6"/>
      <c r="H199" s="6"/>
    </row>
    <row r="200" ht="12.75">
      <c r="A200" s="1"/>
    </row>
    <row r="201" spans="1:2" ht="12.75">
      <c r="A201" s="1" t="s">
        <v>105</v>
      </c>
      <c r="B201" s="4" t="s">
        <v>106</v>
      </c>
    </row>
    <row r="202" ht="12.75">
      <c r="A202" s="1"/>
    </row>
    <row r="203" spans="1:2" ht="12.75">
      <c r="A203" s="1"/>
      <c r="B203" t="s">
        <v>239</v>
      </c>
    </row>
    <row r="204" spans="1:2" ht="12.75">
      <c r="A204" s="1"/>
      <c r="B204" t="s">
        <v>229</v>
      </c>
    </row>
    <row r="205" ht="12.75">
      <c r="A205" s="1"/>
    </row>
    <row r="206" spans="1:2" ht="12.75">
      <c r="A206" s="1"/>
      <c r="B206" t="s">
        <v>230</v>
      </c>
    </row>
    <row r="207" spans="1:2" ht="12.75">
      <c r="A207" s="1"/>
      <c r="B207" t="s">
        <v>237</v>
      </c>
    </row>
    <row r="208" spans="1:2" ht="12.75">
      <c r="A208" s="1"/>
      <c r="B208" t="s">
        <v>238</v>
      </c>
    </row>
    <row r="209" ht="12.75">
      <c r="A209" s="1"/>
    </row>
    <row r="210" ht="12.75">
      <c r="A210" s="1"/>
    </row>
    <row r="211" spans="1:2" ht="12.75">
      <c r="A211" s="1" t="s">
        <v>107</v>
      </c>
      <c r="B211" s="4" t="s">
        <v>108</v>
      </c>
    </row>
    <row r="212" ht="12.75">
      <c r="A212" s="1"/>
    </row>
    <row r="213" ht="12.75">
      <c r="A213" s="1"/>
    </row>
    <row r="214" spans="1:2" ht="12.75">
      <c r="A214" s="1"/>
      <c r="B214" t="s">
        <v>231</v>
      </c>
    </row>
    <row r="215" spans="1:2" ht="12.75">
      <c r="A215" s="1"/>
      <c r="B215" t="s">
        <v>232</v>
      </c>
    </row>
    <row r="216" spans="1:2" ht="12.75">
      <c r="A216" s="1"/>
      <c r="B216" t="s">
        <v>233</v>
      </c>
    </row>
    <row r="217" ht="12.75">
      <c r="A217" s="1"/>
    </row>
    <row r="218" spans="1:2" ht="12.75">
      <c r="A218" s="1"/>
      <c r="B218" t="s">
        <v>234</v>
      </c>
    </row>
    <row r="219" spans="1:2" ht="12.75">
      <c r="A219" s="1"/>
      <c r="B219" t="s">
        <v>235</v>
      </c>
    </row>
    <row r="220" spans="1:2" ht="12.75">
      <c r="A220" s="1"/>
      <c r="B220" t="s">
        <v>236</v>
      </c>
    </row>
    <row r="221" ht="12.75">
      <c r="A221" s="1"/>
    </row>
    <row r="222" ht="12.75">
      <c r="A222" s="1"/>
    </row>
    <row r="223" spans="1:2" ht="12.75">
      <c r="A223" s="1" t="s">
        <v>109</v>
      </c>
      <c r="B223" s="4" t="s">
        <v>110</v>
      </c>
    </row>
    <row r="224" ht="12.75">
      <c r="A224" s="1"/>
    </row>
    <row r="225" spans="1:2" ht="12.75">
      <c r="A225" s="1"/>
      <c r="B225" t="s">
        <v>228</v>
      </c>
    </row>
    <row r="226" spans="1:2" ht="12.75">
      <c r="A226" s="1"/>
      <c r="B226" t="s">
        <v>227</v>
      </c>
    </row>
    <row r="227" ht="12.75">
      <c r="A227" s="1"/>
    </row>
    <row r="228" ht="12.75">
      <c r="A228" s="1"/>
    </row>
    <row r="229" spans="1:2" ht="12.75">
      <c r="A229" s="1" t="s">
        <v>111</v>
      </c>
      <c r="B229" s="4" t="s">
        <v>112</v>
      </c>
    </row>
    <row r="230" ht="12.75">
      <c r="A230" s="1"/>
    </row>
    <row r="231" spans="1:2" ht="12.75">
      <c r="A231" s="1"/>
      <c r="B231" t="s">
        <v>113</v>
      </c>
    </row>
    <row r="232" spans="1:2" ht="12.75">
      <c r="A232" s="1"/>
      <c r="B232" s="4"/>
    </row>
    <row r="233" spans="1:2" ht="12.75">
      <c r="A233" s="1" t="s">
        <v>114</v>
      </c>
      <c r="B233" s="4" t="s">
        <v>115</v>
      </c>
    </row>
    <row r="234" ht="12.75">
      <c r="A234" s="1"/>
    </row>
    <row r="235" spans="1:2" ht="12.75">
      <c r="A235" s="1"/>
      <c r="B235" t="s">
        <v>157</v>
      </c>
    </row>
    <row r="236" spans="1:2" ht="12.75">
      <c r="A236" s="1"/>
      <c r="B236" s="29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</sheetData>
  <printOptions/>
  <pageMargins left="0.75" right="0" top="0.75" bottom="0.75" header="0.5" footer="0.5"/>
  <pageSetup horizontalDpi="600" verticalDpi="600" orientation="portrait" scale="80" r:id="rId1"/>
  <rowBreaks count="3" manualBreakCount="3">
    <brk id="58" max="255" man="1"/>
    <brk id="118" max="255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Talam Corporation Bhd</cp:lastModifiedBy>
  <cp:lastPrinted>2000-09-29T06:08:57Z</cp:lastPrinted>
  <dcterms:created xsi:type="dcterms:W3CDTF">1999-08-24T07:03:38Z</dcterms:created>
  <dcterms:modified xsi:type="dcterms:W3CDTF">2000-09-29T06:10:13Z</dcterms:modified>
  <cp:category/>
  <cp:version/>
  <cp:contentType/>
  <cp:contentStatus/>
</cp:coreProperties>
</file>