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840" tabRatio="601" firstSheet="1" activeTab="4"/>
  </bookViews>
  <sheets>
    <sheet name="INCOME STATEMENT" sheetId="1" r:id="rId1"/>
    <sheet name="COMPREHENSIVE INCOME STATEMENT" sheetId="2" r:id="rId2"/>
    <sheet name="FINANCIAL POSITION" sheetId="3" r:id="rId3"/>
    <sheet name="EQUITY" sheetId="4" r:id="rId4"/>
    <sheet name="CASHFLOW" sheetId="5" r:id="rId5"/>
  </sheets>
  <definedNames>
    <definedName name="_xlnm.Print_Area" localSheetId="4">'CASHFLOW'!$A$1:$K$67</definedName>
    <definedName name="_xlnm.Print_Area" localSheetId="1">'COMPREHENSIVE INCOME STATEMENT'!$A$1:$K$60</definedName>
    <definedName name="_xlnm.Print_Area" localSheetId="2">'FINANCIAL POSITION'!$A$1:$J$57</definedName>
    <definedName name="_xlnm.Print_Area" localSheetId="0">'INCOME STATEMENT'!$A$1:$K$61</definedName>
  </definedNames>
  <calcPr fullCalcOnLoad="1"/>
</workbook>
</file>

<file path=xl/sharedStrings.xml><?xml version="1.0" encoding="utf-8"?>
<sst xmlns="http://schemas.openxmlformats.org/spreadsheetml/2006/main" count="204" uniqueCount="141">
  <si>
    <t>SELANGOR DREDGING BERHAD ( 4624-U)</t>
  </si>
  <si>
    <t>RM'000</t>
  </si>
  <si>
    <t>Revenue</t>
  </si>
  <si>
    <t>Property, plant and equipment</t>
  </si>
  <si>
    <t>Investment properties</t>
  </si>
  <si>
    <t>Other investments</t>
  </si>
  <si>
    <t>Inventories</t>
  </si>
  <si>
    <t>Taxation</t>
  </si>
  <si>
    <t>Total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</si>
  <si>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</si>
  <si>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</si>
  <si>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</si>
  <si>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</si>
  <si>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</si>
  <si>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</si>
  <si>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</si>
  <si>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</si>
  <si>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Trade and other payables</t>
  </si>
  <si>
    <t>Cash and Cash Equivalents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</si>
  <si>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</si>
  <si>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</si>
  <si>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</si>
  <si>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</si>
  <si>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</si>
  <si>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</si>
  <si>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</si>
  <si>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</si>
  <si>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</si>
  <si>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 xml:space="preserve">           - diluted    ( sen )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</si>
  <si>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</si>
  <si>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</si>
  <si>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</si>
  <si>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</si>
  <si>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</si>
  <si>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</si>
  <si>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</si>
  <si>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</si>
  <si>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</si>
  <si>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</si>
  <si>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</si>
  <si>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</si>
  <si>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</si>
  <si>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</si>
  <si>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</si>
  <si>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</si>
  <si>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</si>
  <si>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</si>
  <si>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</si>
  <si>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</si>
  <si>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</si>
  <si>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</si>
  <si>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</si>
  <si>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</si>
  <si>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</si>
  <si>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</si>
  <si>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</si>
  <si>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</si>
  <si>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</si>
  <si>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</si>
  <si>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</si>
  <si>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</si>
  <si>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</si>
  <si>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</si>
  <si>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</si>
  <si>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</si>
  <si>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</si>
  <si>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</si>
  <si>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</si>
  <si>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</si>
  <si>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</si>
  <si>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</si>
  <si>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</si>
  <si>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Bank Overdraft</t>
  </si>
  <si>
    <t>Share Capital</t>
  </si>
  <si>
    <t>Dividend paid to Shareholder of Company</t>
  </si>
  <si>
    <t>Dividend paid to MI Shareholders of subsidiary companies</t>
  </si>
  <si>
    <t>Property Development Costs</t>
  </si>
  <si>
    <t>The Condensed Consolidated  Statement  of Changes in Equity should be read in conjunction with the</t>
  </si>
  <si>
    <t>Repayment of hire purchase liability</t>
  </si>
  <si>
    <t>Term Loan</t>
  </si>
  <si>
    <t>Net Assets per Share (sen)</t>
  </si>
  <si>
    <t>Net Assets per share (RM)</t>
  </si>
  <si>
    <t>Exchange</t>
  </si>
  <si>
    <t>Fluctuation</t>
  </si>
  <si>
    <t>Restated</t>
  </si>
  <si>
    <t>TOTAL ASSETS</t>
  </si>
  <si>
    <t>EQUITY AND LIABILITIES</t>
  </si>
  <si>
    <t>ASSETS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</si>
  <si>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</si>
  <si>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</si>
  <si>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</si>
  <si>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</si>
  <si>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</si>
  <si>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</si>
  <si>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</si>
  <si>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</si>
  <si>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Current liabilities</t>
  </si>
  <si>
    <t>Investment in jointly controlled entities</t>
  </si>
  <si>
    <t>Share of jointly controlled entities results</t>
  </si>
  <si>
    <t>Represented by:</t>
  </si>
  <si>
    <t>less:</t>
  </si>
  <si>
    <t>Amount pledged as security for bank facilities</t>
  </si>
  <si>
    <t>EFFECT OF EXCHANGE RATE CHANGES</t>
  </si>
  <si>
    <t>As at 1 April 2009</t>
  </si>
  <si>
    <t>31.03.2010</t>
  </si>
  <si>
    <t xml:space="preserve">           Annual  Financial  Report for the year ended 31st March 2010</t>
  </si>
  <si>
    <t>Non-controlling interest</t>
  </si>
  <si>
    <t>CONDENSED CONSOLIDATED STATEMENT OF FINANCIAL POSITION</t>
  </si>
  <si>
    <t>Profit for the period</t>
  </si>
  <si>
    <t>Arributable to:</t>
  </si>
  <si>
    <t>Owners of the Parent</t>
  </si>
  <si>
    <t>Other comprehensive income</t>
  </si>
  <si>
    <t xml:space="preserve">  financial asset</t>
  </si>
  <si>
    <t>Fair value changes in available-for-sale</t>
  </si>
  <si>
    <t>Foreign currency translation</t>
  </si>
  <si>
    <t xml:space="preserve">  differences for foreign operations</t>
  </si>
  <si>
    <t>Total comprehensive income</t>
  </si>
  <si>
    <t>As at 1 April 2010</t>
  </si>
  <si>
    <t>Fair value</t>
  </si>
  <si>
    <t>Effects of adopting FRS 139</t>
  </si>
  <si>
    <t xml:space="preserve">   Total comprehensive income</t>
  </si>
  <si>
    <t xml:space="preserve">   for the the period</t>
  </si>
  <si>
    <t>Equity attributable to owners of the parent</t>
  </si>
  <si>
    <t>owners of the Parent(sen)</t>
  </si>
  <si>
    <t>Net assets per ordinary share attributable to</t>
  </si>
  <si>
    <t>CONDENSED CONSOLIDATED STATEMENT OF COMPREHENSIVE INCOME</t>
  </si>
  <si>
    <t>CONDENSED CONSOLIDATED STATEMENT OF INCOME</t>
  </si>
  <si>
    <t>Available-for-sale financial assets</t>
  </si>
  <si>
    <t>Trade and other receivable</t>
  </si>
  <si>
    <t>Tax recoverable</t>
  </si>
  <si>
    <t xml:space="preserve">             for the 6 months ended 30 September 2010</t>
  </si>
  <si>
    <t>6 months</t>
  </si>
  <si>
    <t>30.09.2010</t>
  </si>
  <si>
    <t>30.09.2009</t>
  </si>
  <si>
    <t xml:space="preserve">       for the 2nd quarter ended 30 September 2010</t>
  </si>
  <si>
    <t>As at 30 September 2010</t>
  </si>
  <si>
    <t>Current 6 months ended</t>
  </si>
  <si>
    <t>30 September 2010</t>
  </si>
  <si>
    <t>Preceding 6 months ended</t>
  </si>
  <si>
    <t>30 September 2009</t>
  </si>
  <si>
    <t>As at 30 September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</si>
</sst>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2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8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8" fontId="0" fillId="0" borderId="10" xfId="42" applyNumberFormat="1" applyFont="1" applyBorder="1" applyAlignment="1">
      <alignment/>
    </xf>
    <xf numFmtId="3" fontId="0" fillId="0" borderId="11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8" fontId="0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8" fontId="0" fillId="0" borderId="12" xfId="42" applyNumberFormat="1" applyFont="1" applyBorder="1" applyAlignment="1">
      <alignment/>
    </xf>
    <xf numFmtId="178" fontId="0" fillId="0" borderId="11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0" fillId="0" borderId="0" xfId="42" applyNumberFormat="1" applyFont="1" applyFill="1" applyAlignment="1">
      <alignment/>
    </xf>
    <xf numFmtId="178" fontId="0" fillId="0" borderId="10" xfId="42" applyNumberFormat="1" applyFont="1" applyFill="1" applyBorder="1" applyAlignment="1">
      <alignment/>
    </xf>
    <xf numFmtId="2" fontId="0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 horizontal="right"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8" fontId="0" fillId="0" borderId="10" xfId="42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3" fontId="0" fillId="0" borderId="14" xfId="0" applyNumberFormat="1" applyFont="1" applyBorder="1" applyAlignment="1">
      <alignment/>
    </xf>
    <xf numFmtId="0" fontId="1" fillId="0" borderId="0" xfId="0" applyFont="1" applyFill="1" applyAlignment="1" quotePrefix="1">
      <alignment horizontal="left"/>
    </xf>
    <xf numFmtId="38" fontId="0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178" fontId="0" fillId="0" borderId="0" xfId="42" applyNumberFormat="1" applyFont="1" applyAlignment="1">
      <alignment/>
    </xf>
    <xf numFmtId="37" fontId="0" fillId="0" borderId="10" xfId="0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75" zoomScaleNormal="75" zoomScalePageLayoutView="0" workbookViewId="0" topLeftCell="A1">
      <pane ySplit="15" topLeftCell="BM25" activePane="bottomLeft" state="frozen"/>
      <selection pane="topLeft" activeCell="A1" sqref="A1"/>
      <selection pane="bottomLeft" activeCell="P25" sqref="P25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4" t="s">
        <v>64</v>
      </c>
    </row>
    <row r="2" ht="12.75">
      <c r="D2" s="3" t="s">
        <v>66</v>
      </c>
    </row>
    <row r="4" spans="1:11" ht="18">
      <c r="A4" s="64" t="s">
        <v>126</v>
      </c>
      <c r="B4" s="65"/>
      <c r="C4" s="66"/>
      <c r="D4" s="66"/>
      <c r="E4" s="66"/>
      <c r="F4" s="66"/>
      <c r="G4" s="66"/>
      <c r="H4" s="66"/>
      <c r="I4" s="66"/>
      <c r="J4" s="66"/>
      <c r="K4" s="66"/>
    </row>
    <row r="5" spans="3:6" ht="15">
      <c r="C5" s="37" t="s">
        <v>134</v>
      </c>
      <c r="D5" s="14"/>
      <c r="F5" s="14"/>
    </row>
    <row r="6" spans="4:6" ht="15">
      <c r="D6" s="30" t="s">
        <v>65</v>
      </c>
      <c r="F6" s="14"/>
    </row>
    <row r="7" spans="4:6" ht="15">
      <c r="D7" s="30"/>
      <c r="F7" s="14"/>
    </row>
    <row r="10" spans="5:11" ht="12.75">
      <c r="E10" s="24" t="s">
        <v>20</v>
      </c>
      <c r="G10" s="1" t="s">
        <v>23</v>
      </c>
      <c r="I10" s="24" t="s">
        <v>20</v>
      </c>
      <c r="K10" s="1" t="s">
        <v>24</v>
      </c>
    </row>
    <row r="11" spans="5:11" ht="12.75">
      <c r="E11" s="24" t="s">
        <v>21</v>
      </c>
      <c r="G11" s="1" t="s">
        <v>21</v>
      </c>
      <c r="I11" s="16" t="s">
        <v>131</v>
      </c>
      <c r="K11" s="16" t="str">
        <f>I11</f>
        <v>6 months</v>
      </c>
    </row>
    <row r="12" spans="5:11" ht="12.75">
      <c r="E12" s="24" t="s">
        <v>22</v>
      </c>
      <c r="G12" s="1" t="s">
        <v>22</v>
      </c>
      <c r="I12" s="24" t="s">
        <v>22</v>
      </c>
      <c r="K12" s="1" t="s">
        <v>22</v>
      </c>
    </row>
    <row r="13" spans="4:11" ht="12.75">
      <c r="D13" s="17"/>
      <c r="E13" s="16" t="s">
        <v>132</v>
      </c>
      <c r="G13" s="16" t="s">
        <v>133</v>
      </c>
      <c r="I13" s="9" t="str">
        <f>E13</f>
        <v>30.09.2010</v>
      </c>
      <c r="K13" s="9" t="str">
        <f>G13</f>
        <v>30.09.2009</v>
      </c>
    </row>
    <row r="14" spans="5:9" ht="12.75">
      <c r="E14" s="15"/>
      <c r="I14" s="15"/>
    </row>
    <row r="15" spans="5:11" ht="12.75">
      <c r="E15" s="22" t="s">
        <v>1</v>
      </c>
      <c r="G15" s="5" t="s">
        <v>1</v>
      </c>
      <c r="I15" s="22" t="s">
        <v>1</v>
      </c>
      <c r="K15" s="5" t="s">
        <v>1</v>
      </c>
    </row>
    <row r="16" spans="5:11" ht="12.75">
      <c r="E16" s="15"/>
      <c r="F16" s="15"/>
      <c r="G16" s="15"/>
      <c r="H16" s="15"/>
      <c r="I16" s="15"/>
      <c r="J16" s="15"/>
      <c r="K16" s="15"/>
    </row>
    <row r="17" spans="1:11" ht="12.75">
      <c r="A17" s="59" t="s">
        <v>2</v>
      </c>
      <c r="B17" s="2"/>
      <c r="E17" s="25">
        <v>83741</v>
      </c>
      <c r="F17" s="67"/>
      <c r="G17" s="25">
        <v>60590</v>
      </c>
      <c r="H17" s="15"/>
      <c r="I17" s="25">
        <v>146218</v>
      </c>
      <c r="J17" s="15"/>
      <c r="K17" s="25">
        <v>109266</v>
      </c>
    </row>
    <row r="18" spans="1:11" ht="12.75">
      <c r="A18" s="4"/>
      <c r="E18" s="25"/>
      <c r="F18" s="67"/>
      <c r="G18" s="25"/>
      <c r="H18" s="15"/>
      <c r="I18" s="25"/>
      <c r="J18" s="15"/>
      <c r="K18" s="25"/>
    </row>
    <row r="19" spans="1:11" ht="12.75">
      <c r="A19" s="4" t="s">
        <v>25</v>
      </c>
      <c r="B19" s="8"/>
      <c r="E19" s="31">
        <v>-73820</v>
      </c>
      <c r="F19" s="67"/>
      <c r="G19" s="31">
        <v>-53923</v>
      </c>
      <c r="H19" s="15"/>
      <c r="I19" s="31">
        <v>-123964</v>
      </c>
      <c r="J19" s="15"/>
      <c r="K19" s="31">
        <v>-93719</v>
      </c>
    </row>
    <row r="20" spans="1:11" ht="12.75">
      <c r="A20" s="4"/>
      <c r="B20" s="4"/>
      <c r="E20" s="25"/>
      <c r="F20" s="67"/>
      <c r="G20" s="25"/>
      <c r="H20" s="15"/>
      <c r="I20" s="25"/>
      <c r="J20" s="15"/>
      <c r="K20" s="25"/>
    </row>
    <row r="21" spans="1:11" ht="12.75">
      <c r="A21" t="s">
        <v>14</v>
      </c>
      <c r="E21" s="56">
        <v>767</v>
      </c>
      <c r="F21" s="15"/>
      <c r="G21" s="68">
        <v>1052</v>
      </c>
      <c r="H21" s="15"/>
      <c r="I21" s="23">
        <v>2076</v>
      </c>
      <c r="J21" s="15"/>
      <c r="K21" s="23">
        <v>1525</v>
      </c>
    </row>
    <row r="22" spans="2:11" ht="12.75">
      <c r="B22" s="2"/>
      <c r="E22" s="23"/>
      <c r="F22" s="15"/>
      <c r="G22" s="23"/>
      <c r="H22" s="15"/>
      <c r="I22" s="23"/>
      <c r="J22" s="15"/>
      <c r="K22" s="23"/>
    </row>
    <row r="23" spans="1:11" ht="12.75">
      <c r="A23" t="s">
        <v>13</v>
      </c>
      <c r="E23" s="23">
        <v>10688</v>
      </c>
      <c r="F23" s="15"/>
      <c r="G23" s="23">
        <v>7719</v>
      </c>
      <c r="H23" s="15"/>
      <c r="I23" s="23">
        <v>24330</v>
      </c>
      <c r="J23" s="15"/>
      <c r="K23" s="23">
        <v>17072</v>
      </c>
    </row>
    <row r="24" spans="2:11" ht="12.75">
      <c r="B24" s="2"/>
      <c r="E24" s="23"/>
      <c r="F24" s="15"/>
      <c r="G24" s="23"/>
      <c r="H24" s="15"/>
      <c r="I24" s="23"/>
      <c r="J24" s="15"/>
      <c r="K24" s="23"/>
    </row>
    <row r="25" spans="1:11" ht="12.75">
      <c r="A25" t="s">
        <v>15</v>
      </c>
      <c r="B25" s="2"/>
      <c r="E25" s="31">
        <v>-4415</v>
      </c>
      <c r="F25" s="15"/>
      <c r="G25" s="31">
        <v>-4239</v>
      </c>
      <c r="H25" s="15"/>
      <c r="I25" s="69">
        <v>-8972</v>
      </c>
      <c r="J25" s="15"/>
      <c r="K25" s="69">
        <v>-8405</v>
      </c>
    </row>
    <row r="26" spans="2:11" ht="12.75">
      <c r="B26" s="2"/>
      <c r="E26" s="23"/>
      <c r="F26" s="15"/>
      <c r="G26" s="23"/>
      <c r="H26" s="15"/>
      <c r="I26" s="23"/>
      <c r="J26" s="15"/>
      <c r="K26" s="23"/>
    </row>
    <row r="27" spans="1:11" ht="12.75">
      <c r="A27" t="s">
        <v>26</v>
      </c>
      <c r="E27" s="25">
        <v>461</v>
      </c>
      <c r="F27" s="15"/>
      <c r="G27" s="25">
        <v>847</v>
      </c>
      <c r="H27" s="15"/>
      <c r="I27" s="69">
        <v>610</v>
      </c>
      <c r="J27" s="15"/>
      <c r="K27" s="23">
        <v>1104</v>
      </c>
    </row>
    <row r="28" spans="2:11" ht="12.75">
      <c r="B28" s="2"/>
      <c r="E28" s="23"/>
      <c r="F28" s="15"/>
      <c r="G28" s="23"/>
      <c r="H28" s="15"/>
      <c r="I28" s="23"/>
      <c r="J28" s="15"/>
      <c r="K28" s="23"/>
    </row>
    <row r="29" spans="1:11" ht="12.75">
      <c r="A29" s="36" t="s">
        <v>98</v>
      </c>
      <c r="E29" s="44">
        <v>2862</v>
      </c>
      <c r="F29" s="54"/>
      <c r="G29" s="44">
        <v>-798</v>
      </c>
      <c r="H29" s="54"/>
      <c r="I29" s="70">
        <v>2260</v>
      </c>
      <c r="J29" s="54"/>
      <c r="K29" s="70">
        <v>-1052</v>
      </c>
    </row>
    <row r="30" spans="2:11" ht="12.75">
      <c r="B30" s="2"/>
      <c r="E30" s="23"/>
      <c r="F30" s="15"/>
      <c r="G30" s="23"/>
      <c r="H30" s="15"/>
      <c r="I30" s="23"/>
      <c r="J30" s="15"/>
      <c r="K30" s="23"/>
    </row>
    <row r="31" spans="1:11" ht="12.75">
      <c r="A31" s="3" t="s">
        <v>16</v>
      </c>
      <c r="E31" s="23">
        <f>SUM(E23:E30)</f>
        <v>9596</v>
      </c>
      <c r="F31" s="15"/>
      <c r="G31" s="23">
        <f>SUM(G23:G30)</f>
        <v>3529</v>
      </c>
      <c r="H31" s="15"/>
      <c r="I31" s="23">
        <f>SUM(I23:I30)</f>
        <v>18228</v>
      </c>
      <c r="J31" s="15"/>
      <c r="K31" s="23">
        <f>SUM(K23:K30)</f>
        <v>8719</v>
      </c>
    </row>
    <row r="32" spans="5:11" ht="12.75">
      <c r="E32" s="23"/>
      <c r="F32" s="15"/>
      <c r="G32" s="23"/>
      <c r="H32" s="15"/>
      <c r="I32" s="23"/>
      <c r="J32" s="15"/>
      <c r="K32" s="23"/>
    </row>
    <row r="33" spans="1:11" ht="12.75">
      <c r="A33" t="s">
        <v>7</v>
      </c>
      <c r="B33" s="2"/>
      <c r="E33" s="32">
        <v>-2481</v>
      </c>
      <c r="F33" s="15"/>
      <c r="G33" s="32">
        <v>-1722</v>
      </c>
      <c r="H33" s="15"/>
      <c r="I33" s="71">
        <v>-5419</v>
      </c>
      <c r="J33" s="15"/>
      <c r="K33" s="71">
        <v>-4221</v>
      </c>
    </row>
    <row r="34" spans="2:11" ht="12.75">
      <c r="B34" s="2"/>
      <c r="E34" s="23"/>
      <c r="F34" s="15"/>
      <c r="G34" s="23"/>
      <c r="H34" s="15"/>
      <c r="I34" s="23"/>
      <c r="J34" s="15"/>
      <c r="K34" s="23"/>
    </row>
    <row r="35" spans="1:11" ht="12.75">
      <c r="A35" s="43" t="s">
        <v>108</v>
      </c>
      <c r="E35" s="72">
        <f>+E31+E33</f>
        <v>7115</v>
      </c>
      <c r="F35" s="15"/>
      <c r="G35" s="72">
        <f>+G31+G33</f>
        <v>1807</v>
      </c>
      <c r="H35" s="15"/>
      <c r="I35" s="72">
        <f>+I31+I33</f>
        <v>12809</v>
      </c>
      <c r="J35" s="15"/>
      <c r="K35" s="72">
        <f>+K31+K33</f>
        <v>4498</v>
      </c>
    </row>
    <row r="36" spans="5:11" ht="12.75">
      <c r="E36" s="23"/>
      <c r="F36" s="15"/>
      <c r="G36" s="23"/>
      <c r="H36" s="15"/>
      <c r="I36" s="23"/>
      <c r="J36" s="15"/>
      <c r="K36" s="23"/>
    </row>
    <row r="37" spans="5:11" ht="12.75">
      <c r="E37" s="23"/>
      <c r="F37" s="15"/>
      <c r="G37" s="23"/>
      <c r="H37" s="15"/>
      <c r="I37" s="23"/>
      <c r="J37" s="15"/>
      <c r="K37" s="23"/>
    </row>
    <row r="38" spans="1:11" ht="12.75">
      <c r="A38" s="3" t="s">
        <v>109</v>
      </c>
      <c r="E38" s="23"/>
      <c r="F38" s="15"/>
      <c r="G38" s="23"/>
      <c r="H38" s="15"/>
      <c r="I38" s="23"/>
      <c r="J38" s="15"/>
      <c r="K38" s="23"/>
    </row>
    <row r="39" spans="1:11" ht="12.75">
      <c r="A39" s="15"/>
      <c r="E39" s="23"/>
      <c r="F39" s="15"/>
      <c r="G39" s="23"/>
      <c r="H39" s="15"/>
      <c r="I39" s="23"/>
      <c r="J39" s="15"/>
      <c r="K39" s="23"/>
    </row>
    <row r="40" spans="1:11" ht="12.75">
      <c r="A40" s="15" t="s">
        <v>110</v>
      </c>
      <c r="E40" s="23">
        <f>E35</f>
        <v>7115</v>
      </c>
      <c r="F40" s="15"/>
      <c r="G40" s="23">
        <f>G35</f>
        <v>1807</v>
      </c>
      <c r="H40" s="15"/>
      <c r="I40" s="23">
        <v>12809</v>
      </c>
      <c r="J40" s="15"/>
      <c r="K40" s="23">
        <v>4498</v>
      </c>
    </row>
    <row r="41" spans="5:11" ht="12.75">
      <c r="E41" s="23"/>
      <c r="F41" s="15"/>
      <c r="G41" s="23"/>
      <c r="H41" s="15"/>
      <c r="I41" s="23"/>
      <c r="J41" s="15"/>
      <c r="K41" s="23"/>
    </row>
    <row r="42" spans="1:11" ht="12.75">
      <c r="A42" t="s">
        <v>106</v>
      </c>
      <c r="E42" s="32">
        <f>E44-E40</f>
        <v>0</v>
      </c>
      <c r="F42" s="73"/>
      <c r="G42" s="32">
        <f>G44-G40</f>
        <v>0</v>
      </c>
      <c r="H42" s="73"/>
      <c r="I42" s="71">
        <f>I44-I40</f>
        <v>0</v>
      </c>
      <c r="J42" s="73"/>
      <c r="K42" s="71">
        <f>K44-K40</f>
        <v>0</v>
      </c>
    </row>
    <row r="43" spans="5:11" ht="12.75">
      <c r="E43" s="23"/>
      <c r="F43" s="15"/>
      <c r="G43" s="23"/>
      <c r="H43" s="15"/>
      <c r="I43" s="23"/>
      <c r="J43" s="15"/>
      <c r="K43" s="23"/>
    </row>
    <row r="44" spans="1:11" ht="13.5" thickBot="1">
      <c r="A44" s="43" t="s">
        <v>108</v>
      </c>
      <c r="B44" s="2"/>
      <c r="E44" s="74">
        <f>E35</f>
        <v>7115</v>
      </c>
      <c r="F44" s="15"/>
      <c r="G44" s="74">
        <f>G35</f>
        <v>1807</v>
      </c>
      <c r="H44" s="15"/>
      <c r="I44" s="74">
        <f>I35</f>
        <v>12809</v>
      </c>
      <c r="J44" s="15"/>
      <c r="K44" s="74">
        <f>K35</f>
        <v>4498</v>
      </c>
    </row>
    <row r="45" spans="5:11" ht="13.5" thickTop="1">
      <c r="E45" s="23"/>
      <c r="G45" s="7"/>
      <c r="I45" s="7"/>
      <c r="K45" s="7"/>
    </row>
    <row r="46" spans="5:11" ht="12.75">
      <c r="E46" s="23"/>
      <c r="G46" s="7"/>
      <c r="I46" s="23"/>
      <c r="K46" s="7"/>
    </row>
    <row r="47" spans="1:11" ht="12.75">
      <c r="A47" t="s">
        <v>27</v>
      </c>
      <c r="B47" s="2"/>
      <c r="E47" s="20">
        <f>(+E40/426127*100)</f>
        <v>1.6696900219887498</v>
      </c>
      <c r="G47" s="20">
        <f>(+G40/426127*100)</f>
        <v>0.42405198450227277</v>
      </c>
      <c r="I47" s="20">
        <f>(+I40/426127*100)</f>
        <v>3.0059113832261275</v>
      </c>
      <c r="K47" s="20">
        <f>(+K40/426127*100)</f>
        <v>1.055553860703499</v>
      </c>
    </row>
    <row r="48" spans="2:11" ht="12.75">
      <c r="B48" t="s">
        <v>28</v>
      </c>
      <c r="E48" s="21">
        <v>0</v>
      </c>
      <c r="G48" s="21">
        <v>0</v>
      </c>
      <c r="I48" s="21">
        <v>0</v>
      </c>
      <c r="K48" s="21">
        <v>0</v>
      </c>
    </row>
    <row r="49" spans="5:9" ht="12.75">
      <c r="E49" s="23"/>
      <c r="G49" s="7"/>
      <c r="I49" s="23"/>
    </row>
    <row r="50" spans="1:11" ht="12.75">
      <c r="A50" s="2"/>
      <c r="E50" s="23"/>
      <c r="G50" s="7"/>
      <c r="I50" s="23"/>
      <c r="K50" s="7"/>
    </row>
    <row r="51" spans="1:11" ht="12.75">
      <c r="A51" s="2"/>
      <c r="E51" s="7"/>
      <c r="G51" s="7"/>
      <c r="I51" s="23"/>
      <c r="K51" s="7"/>
    </row>
    <row r="52" spans="1:11" ht="12.75">
      <c r="A52" s="2"/>
      <c r="E52" s="7"/>
      <c r="G52" s="7"/>
      <c r="I52" s="23"/>
      <c r="K52" s="7"/>
    </row>
    <row r="53" spans="2:11" ht="12.75">
      <c r="B53" s="2"/>
      <c r="E53" s="7"/>
      <c r="G53" s="7"/>
      <c r="I53" s="23"/>
      <c r="K53" s="7"/>
    </row>
    <row r="54" spans="2:11" ht="12.75">
      <c r="B54" s="2"/>
      <c r="E54" s="7"/>
      <c r="G54" s="7"/>
      <c r="I54" s="23"/>
      <c r="K54" s="7"/>
    </row>
    <row r="55" spans="5:11" ht="12.75">
      <c r="E55" s="7"/>
      <c r="G55" s="7"/>
      <c r="I55" s="23"/>
      <c r="K55" s="7"/>
    </row>
    <row r="56" spans="2:11" ht="12.75">
      <c r="B56" s="2"/>
      <c r="E56" s="7"/>
      <c r="G56" s="7"/>
      <c r="I56" s="23"/>
      <c r="K56" s="7"/>
    </row>
    <row r="57" ht="12.75">
      <c r="I57" s="15"/>
    </row>
    <row r="58" spans="1:2" ht="12.75">
      <c r="A58" s="2"/>
      <c r="B58" s="2"/>
    </row>
    <row r="59" ht="12.75">
      <c r="A59" s="2"/>
    </row>
    <row r="60" spans="1:11" ht="14.25">
      <c r="A60" s="28" t="s">
        <v>58</v>
      </c>
      <c r="B60" s="28"/>
      <c r="C60" s="28"/>
      <c r="D60" s="28"/>
      <c r="E60" s="28"/>
      <c r="F60" s="28"/>
      <c r="G60" s="28"/>
      <c r="H60" s="28"/>
      <c r="I60" s="28"/>
      <c r="J60" s="28"/>
      <c r="K60" s="29"/>
    </row>
    <row r="61" spans="1:11" ht="14.25">
      <c r="A61" s="29"/>
      <c r="B61" s="42" t="str">
        <f>'FINANCIAL POSITION'!B56</f>
        <v>           Annual  Financial  Report for the year ended 31st March 2010</v>
      </c>
      <c r="C61" s="29"/>
      <c r="D61" s="29"/>
      <c r="E61" s="28"/>
      <c r="F61" s="28"/>
      <c r="G61" s="28"/>
      <c r="H61" s="28"/>
      <c r="I61" s="28"/>
      <c r="J61" s="28"/>
      <c r="K61" s="29"/>
    </row>
    <row r="62" ht="12.75">
      <c r="B62" s="2"/>
    </row>
    <row r="69" spans="1:6" ht="12.75">
      <c r="A69" s="4"/>
      <c r="B69" s="2"/>
      <c r="F69" s="4"/>
    </row>
    <row r="70" spans="1:6" ht="12.75">
      <c r="A70" s="4"/>
      <c r="F70" s="4"/>
    </row>
    <row r="71" spans="1:6" ht="12.75">
      <c r="A71" s="4"/>
      <c r="F71" s="4"/>
    </row>
    <row r="72" spans="1:6" ht="12.75">
      <c r="A72" s="4"/>
      <c r="B72" s="2"/>
      <c r="F72" s="4"/>
    </row>
    <row r="73" spans="1:6" ht="12.75">
      <c r="A73" s="4"/>
      <c r="F73" s="4"/>
    </row>
    <row r="74" spans="5:6" ht="12.75">
      <c r="E74" s="4"/>
      <c r="F74" s="4"/>
    </row>
  </sheetData>
  <sheetProtection/>
  <printOptions/>
  <pageMargins left="0.52" right="0.5" top="0.37" bottom="0.5" header="0.2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zoomScalePageLayoutView="0" workbookViewId="0" topLeftCell="A1">
      <selection activeCell="V25" sqref="V25"/>
    </sheetView>
  </sheetViews>
  <sheetFormatPr defaultColWidth="9.140625" defaultRowHeight="12.75"/>
  <cols>
    <col min="5" max="5" width="10.8515625" style="0" bestFit="1" customWidth="1"/>
    <col min="6" max="6" width="3.7109375" style="0" customWidth="1"/>
    <col min="7" max="7" width="10.8515625" style="0" bestFit="1" customWidth="1"/>
    <col min="8" max="8" width="3.7109375" style="0" customWidth="1"/>
    <col min="9" max="9" width="10.8515625" style="0" bestFit="1" customWidth="1"/>
    <col min="10" max="10" width="3.7109375" style="0" customWidth="1"/>
    <col min="11" max="11" width="10.8515625" style="0" bestFit="1" customWidth="1"/>
    <col min="12" max="12" width="3.7109375" style="0" customWidth="1"/>
  </cols>
  <sheetData>
    <row r="1" ht="15">
      <c r="C1" s="14" t="s">
        <v>64</v>
      </c>
    </row>
    <row r="2" ht="12.75">
      <c r="D2" s="3" t="s">
        <v>66</v>
      </c>
    </row>
    <row r="4" spans="1:11" ht="18">
      <c r="A4" s="64" t="s">
        <v>125</v>
      </c>
      <c r="B4" s="65"/>
      <c r="C4" s="66"/>
      <c r="D4" s="66"/>
      <c r="E4" s="66"/>
      <c r="F4" s="66"/>
      <c r="G4" s="66"/>
      <c r="H4" s="66"/>
      <c r="I4" s="66"/>
      <c r="J4" s="66"/>
      <c r="K4" s="66"/>
    </row>
    <row r="5" spans="3:6" ht="15">
      <c r="C5" s="37" t="str">
        <f>'INCOME STATEMENT'!C5</f>
        <v>       for the 2nd quarter ended 30 September 2010</v>
      </c>
      <c r="D5" s="14"/>
      <c r="F5" s="14"/>
    </row>
    <row r="6" spans="4:6" ht="15">
      <c r="D6" s="30" t="s">
        <v>65</v>
      </c>
      <c r="F6" s="14"/>
    </row>
    <row r="7" spans="4:6" ht="15">
      <c r="D7" s="30"/>
      <c r="F7" s="14"/>
    </row>
    <row r="10" spans="5:11" ht="12.75">
      <c r="E10" s="24" t="s">
        <v>20</v>
      </c>
      <c r="G10" s="1" t="s">
        <v>23</v>
      </c>
      <c r="I10" s="24" t="s">
        <v>20</v>
      </c>
      <c r="K10" s="1" t="s">
        <v>24</v>
      </c>
    </row>
    <row r="11" spans="5:11" ht="12.75">
      <c r="E11" s="24" t="s">
        <v>21</v>
      </c>
      <c r="G11" s="1" t="s">
        <v>21</v>
      </c>
      <c r="I11" s="16" t="str">
        <f>'INCOME STATEMENT'!I11</f>
        <v>6 months</v>
      </c>
      <c r="K11" s="16" t="str">
        <f>I11</f>
        <v>6 months</v>
      </c>
    </row>
    <row r="12" spans="5:11" ht="12.75">
      <c r="E12" s="24" t="s">
        <v>22</v>
      </c>
      <c r="G12" s="1" t="s">
        <v>22</v>
      </c>
      <c r="I12" s="24" t="s">
        <v>22</v>
      </c>
      <c r="K12" s="1" t="s">
        <v>22</v>
      </c>
    </row>
    <row r="13" spans="4:11" ht="12.75">
      <c r="D13" s="17"/>
      <c r="E13" s="16" t="str">
        <f>'INCOME STATEMENT'!E13</f>
        <v>30.09.2010</v>
      </c>
      <c r="G13" s="16" t="str">
        <f>'INCOME STATEMENT'!G13</f>
        <v>30.09.2009</v>
      </c>
      <c r="I13" s="9" t="str">
        <f>E13</f>
        <v>30.09.2010</v>
      </c>
      <c r="K13" s="9" t="str">
        <f>G13</f>
        <v>30.09.2009</v>
      </c>
    </row>
    <row r="14" spans="5:9" ht="12.75">
      <c r="E14" s="15"/>
      <c r="I14" s="15"/>
    </row>
    <row r="15" spans="5:11" ht="12.75">
      <c r="E15" s="22" t="s">
        <v>1</v>
      </c>
      <c r="G15" s="5" t="s">
        <v>1</v>
      </c>
      <c r="I15" s="22" t="s">
        <v>1</v>
      </c>
      <c r="K15" s="5" t="s">
        <v>1</v>
      </c>
    </row>
    <row r="16" spans="5:9" ht="12.75">
      <c r="E16" s="15"/>
      <c r="I16" s="15"/>
    </row>
    <row r="17" spans="1:11" ht="12.75">
      <c r="A17" s="43" t="s">
        <v>108</v>
      </c>
      <c r="B17" s="2"/>
      <c r="E17" s="25">
        <v>7115</v>
      </c>
      <c r="F17" s="67"/>
      <c r="G17" s="25">
        <v>1807</v>
      </c>
      <c r="H17" s="15"/>
      <c r="I17" s="25">
        <v>12809</v>
      </c>
      <c r="J17" s="15"/>
      <c r="K17" s="25">
        <v>4498</v>
      </c>
    </row>
    <row r="18" spans="1:11" ht="12.75">
      <c r="A18" s="4"/>
      <c r="E18" s="25"/>
      <c r="F18" s="67"/>
      <c r="G18" s="25"/>
      <c r="H18" s="15"/>
      <c r="I18" s="25"/>
      <c r="J18" s="15"/>
      <c r="K18" s="25"/>
    </row>
    <row r="19" spans="1:11" ht="12.75">
      <c r="A19" s="60" t="s">
        <v>113</v>
      </c>
      <c r="B19" s="4"/>
      <c r="E19" s="25"/>
      <c r="F19" s="67"/>
      <c r="G19" s="25"/>
      <c r="H19" s="15"/>
      <c r="I19" s="25"/>
      <c r="J19" s="15"/>
      <c r="K19" s="25"/>
    </row>
    <row r="20" spans="1:11" ht="12.75">
      <c r="A20" s="40" t="s">
        <v>112</v>
      </c>
      <c r="E20" s="56">
        <v>150</v>
      </c>
      <c r="F20" s="15"/>
      <c r="G20" s="68">
        <v>0</v>
      </c>
      <c r="H20" s="15"/>
      <c r="I20" s="23">
        <v>147</v>
      </c>
      <c r="J20" s="15"/>
      <c r="K20" s="23">
        <v>0</v>
      </c>
    </row>
    <row r="21" spans="1:11" ht="12.75">
      <c r="A21" s="40"/>
      <c r="E21" s="56"/>
      <c r="F21" s="15"/>
      <c r="G21" s="68"/>
      <c r="H21" s="15"/>
      <c r="I21" s="23"/>
      <c r="J21" s="15"/>
      <c r="K21" s="23"/>
    </row>
    <row r="22" spans="1:11" ht="12.75">
      <c r="A22" s="40" t="s">
        <v>114</v>
      </c>
      <c r="B22" s="2"/>
      <c r="E22" s="23"/>
      <c r="F22" s="15"/>
      <c r="G22" s="23"/>
      <c r="H22" s="15"/>
      <c r="I22" s="23"/>
      <c r="J22" s="15"/>
      <c r="K22" s="23"/>
    </row>
    <row r="23" spans="1:11" ht="12.75">
      <c r="A23" s="40" t="s">
        <v>115</v>
      </c>
      <c r="E23" s="56">
        <v>1929</v>
      </c>
      <c r="F23" s="56"/>
      <c r="G23" s="56">
        <v>2234</v>
      </c>
      <c r="H23" s="56"/>
      <c r="I23" s="56">
        <v>794</v>
      </c>
      <c r="J23" s="56"/>
      <c r="K23" s="56">
        <v>3304</v>
      </c>
    </row>
    <row r="24" spans="1:11" ht="12.75">
      <c r="A24" s="36"/>
      <c r="E24" s="44"/>
      <c r="F24" s="54"/>
      <c r="G24" s="44"/>
      <c r="H24" s="54"/>
      <c r="I24" s="70"/>
      <c r="J24" s="54"/>
      <c r="K24" s="70"/>
    </row>
    <row r="25" spans="2:11" ht="12.75">
      <c r="B25" s="2"/>
      <c r="E25" s="23"/>
      <c r="F25" s="15"/>
      <c r="G25" s="23"/>
      <c r="H25" s="15"/>
      <c r="I25" s="23"/>
      <c r="J25" s="15"/>
      <c r="K25" s="23"/>
    </row>
    <row r="26" spans="1:11" ht="12.75">
      <c r="A26" s="59" t="s">
        <v>111</v>
      </c>
      <c r="E26" s="63">
        <f>SUM(E19:E24)</f>
        <v>2079</v>
      </c>
      <c r="F26" s="56"/>
      <c r="G26" s="63">
        <f>SUM(G19:G24)</f>
        <v>2234</v>
      </c>
      <c r="H26" s="56"/>
      <c r="I26" s="63">
        <f>SUM(I19:I24)</f>
        <v>941</v>
      </c>
      <c r="J26" s="56"/>
      <c r="K26" s="63">
        <f>SUM(K19:K24)</f>
        <v>3304</v>
      </c>
    </row>
    <row r="27" spans="5:11" ht="12.75">
      <c r="E27" s="23"/>
      <c r="F27" s="15"/>
      <c r="G27" s="23"/>
      <c r="H27" s="15"/>
      <c r="I27" s="23"/>
      <c r="J27" s="15"/>
      <c r="K27" s="23"/>
    </row>
    <row r="28" spans="5:11" ht="12.75">
      <c r="E28" s="23"/>
      <c r="F28" s="15"/>
      <c r="G28" s="23"/>
      <c r="H28" s="15"/>
      <c r="I28" s="23"/>
      <c r="J28" s="15"/>
      <c r="K28" s="23"/>
    </row>
    <row r="29" spans="2:11" ht="12.75">
      <c r="B29" s="2"/>
      <c r="E29" s="61"/>
      <c r="F29" s="15"/>
      <c r="G29" s="61"/>
      <c r="H29" s="15"/>
      <c r="I29" s="61"/>
      <c r="J29" s="15"/>
      <c r="K29" s="61"/>
    </row>
    <row r="30" spans="1:11" ht="13.5" thickBot="1">
      <c r="A30" s="62" t="s">
        <v>116</v>
      </c>
      <c r="E30" s="75">
        <f>E17+E26</f>
        <v>9194</v>
      </c>
      <c r="F30" s="15"/>
      <c r="G30" s="75">
        <f>G17+G26</f>
        <v>4041</v>
      </c>
      <c r="H30" s="15"/>
      <c r="I30" s="75">
        <f>I17+I26</f>
        <v>13750</v>
      </c>
      <c r="J30" s="15"/>
      <c r="K30" s="75">
        <f>K17+K26</f>
        <v>7802</v>
      </c>
    </row>
    <row r="31" spans="5:11" ht="12.75">
      <c r="E31" s="23"/>
      <c r="F31" s="15"/>
      <c r="G31" s="23"/>
      <c r="H31" s="15"/>
      <c r="I31" s="23"/>
      <c r="J31" s="15"/>
      <c r="K31" s="23"/>
    </row>
    <row r="32" spans="1:11" ht="12.75">
      <c r="A32" s="15" t="s">
        <v>109</v>
      </c>
      <c r="E32" s="23"/>
      <c r="F32" s="15"/>
      <c r="G32" s="23"/>
      <c r="H32" s="15"/>
      <c r="I32" s="23"/>
      <c r="J32" s="15"/>
      <c r="K32" s="23"/>
    </row>
    <row r="33" spans="1:11" ht="12.75">
      <c r="A33" s="15"/>
      <c r="E33" s="23"/>
      <c r="F33" s="15"/>
      <c r="G33" s="23"/>
      <c r="H33" s="15"/>
      <c r="I33" s="23"/>
      <c r="J33" s="15"/>
      <c r="K33" s="23"/>
    </row>
    <row r="34" spans="1:11" ht="12.75">
      <c r="A34" s="15" t="s">
        <v>110</v>
      </c>
      <c r="E34" s="23">
        <v>9194</v>
      </c>
      <c r="F34" s="15"/>
      <c r="G34" s="23">
        <v>4041</v>
      </c>
      <c r="H34" s="15"/>
      <c r="I34" s="23">
        <v>13750</v>
      </c>
      <c r="J34" s="15"/>
      <c r="K34" s="23">
        <v>7802</v>
      </c>
    </row>
    <row r="35" spans="5:11" ht="12.75">
      <c r="E35" s="23"/>
      <c r="F35" s="15"/>
      <c r="G35" s="23"/>
      <c r="H35" s="15"/>
      <c r="I35" s="23"/>
      <c r="J35" s="15"/>
      <c r="K35" s="23"/>
    </row>
    <row r="36" spans="1:11" ht="12.75">
      <c r="A36" t="s">
        <v>106</v>
      </c>
      <c r="E36" s="32">
        <v>0</v>
      </c>
      <c r="F36" s="73"/>
      <c r="G36" s="32">
        <v>0</v>
      </c>
      <c r="H36" s="73"/>
      <c r="I36" s="71">
        <v>0</v>
      </c>
      <c r="J36" s="73"/>
      <c r="K36" s="71">
        <v>0</v>
      </c>
    </row>
    <row r="37" spans="5:11" ht="12.75">
      <c r="E37" s="23"/>
      <c r="F37" s="15"/>
      <c r="G37" s="23"/>
      <c r="H37" s="15"/>
      <c r="I37" s="23"/>
      <c r="J37" s="15"/>
      <c r="K37" s="23"/>
    </row>
    <row r="38" spans="1:11" ht="13.5" thickBot="1">
      <c r="A38" s="62" t="s">
        <v>116</v>
      </c>
      <c r="B38" s="2"/>
      <c r="E38" s="74">
        <f>E30</f>
        <v>9194</v>
      </c>
      <c r="F38" s="15"/>
      <c r="G38" s="74">
        <f>G30</f>
        <v>4041</v>
      </c>
      <c r="H38" s="15"/>
      <c r="I38" s="74">
        <f>I30</f>
        <v>13750</v>
      </c>
      <c r="J38" s="15"/>
      <c r="K38" s="74">
        <f>K30</f>
        <v>7802</v>
      </c>
    </row>
    <row r="39" ht="13.5" thickTop="1"/>
    <row r="59" spans="1:2" ht="14.25">
      <c r="A59" s="28" t="str">
        <f>'INCOME STATEMENT'!A60</f>
        <v>The Condensed Consolidated  Income Statement  should be read in conjunction with the</v>
      </c>
      <c r="B59" s="28"/>
    </row>
    <row r="60" spans="1:2" ht="14.25">
      <c r="A60" s="28"/>
      <c r="B60" s="28" t="str">
        <f>'INCOME STATEMENT'!B61</f>
        <v>           Annual  Financial  Report for the year ended 31st March 2010</v>
      </c>
    </row>
  </sheetData>
  <sheetProtection/>
  <printOptions/>
  <pageMargins left="0.45" right="0.17" top="0.37" bottom="0.32" header="0.1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">
      <selection activeCell="G43" sqref="G43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4" t="s">
        <v>0</v>
      </c>
    </row>
    <row r="2" ht="12.75">
      <c r="D2" s="3" t="s">
        <v>39</v>
      </c>
    </row>
    <row r="4" spans="2:3" ht="18">
      <c r="B4" s="58" t="s">
        <v>107</v>
      </c>
      <c r="C4" s="58"/>
    </row>
    <row r="5" ht="15">
      <c r="E5" s="37" t="s">
        <v>135</v>
      </c>
    </row>
    <row r="6" ht="15">
      <c r="E6" s="14"/>
    </row>
    <row r="7" ht="15">
      <c r="E7" s="14"/>
    </row>
    <row r="8" ht="12.75">
      <c r="G8" s="15"/>
    </row>
    <row r="9" spans="7:9" ht="12.75">
      <c r="G9" s="24" t="s">
        <v>9</v>
      </c>
      <c r="I9" s="24" t="s">
        <v>9</v>
      </c>
    </row>
    <row r="10" spans="6:9" ht="12.75">
      <c r="F10" s="17"/>
      <c r="G10" s="16" t="s">
        <v>132</v>
      </c>
      <c r="I10" s="16" t="s">
        <v>104</v>
      </c>
    </row>
    <row r="11" spans="6:9" ht="12.75">
      <c r="F11" s="17"/>
      <c r="G11" s="39" t="s">
        <v>60</v>
      </c>
      <c r="I11" s="39" t="s">
        <v>59</v>
      </c>
    </row>
    <row r="12" ht="12.75">
      <c r="G12" s="15"/>
    </row>
    <row r="13" spans="1:9" ht="12.75">
      <c r="A13" s="3" t="s">
        <v>87</v>
      </c>
      <c r="G13" s="22" t="s">
        <v>1</v>
      </c>
      <c r="I13" s="5" t="s">
        <v>1</v>
      </c>
    </row>
    <row r="14" spans="1:7" ht="12.75">
      <c r="A14" s="3" t="s">
        <v>88</v>
      </c>
      <c r="G14" s="15"/>
    </row>
    <row r="15" spans="2:11" ht="12.75">
      <c r="B15" t="s">
        <v>3</v>
      </c>
      <c r="G15" s="7">
        <v>137055</v>
      </c>
      <c r="I15" s="7">
        <v>138564</v>
      </c>
      <c r="K15" s="7"/>
    </row>
    <row r="16" spans="2:11" ht="12.75">
      <c r="B16" t="s">
        <v>4</v>
      </c>
      <c r="G16" s="7">
        <v>291627</v>
      </c>
      <c r="I16" s="7">
        <v>291617</v>
      </c>
      <c r="K16" s="7"/>
    </row>
    <row r="17" spans="2:9" ht="12.75">
      <c r="B17" t="s">
        <v>11</v>
      </c>
      <c r="G17" s="7">
        <v>152686</v>
      </c>
      <c r="I17" s="7">
        <v>80754</v>
      </c>
    </row>
    <row r="18" spans="2:9" ht="12.75">
      <c r="B18" s="40" t="s">
        <v>97</v>
      </c>
      <c r="G18" s="7">
        <v>106207</v>
      </c>
      <c r="I18" s="7">
        <v>103538</v>
      </c>
    </row>
    <row r="19" spans="2:9" ht="12.75">
      <c r="B19" s="15" t="s">
        <v>127</v>
      </c>
      <c r="G19" s="7">
        <v>3291</v>
      </c>
      <c r="I19" s="7">
        <v>1457</v>
      </c>
    </row>
    <row r="20" spans="7:9" ht="12.75">
      <c r="G20" s="50">
        <f>SUM(G15:G19)</f>
        <v>690866</v>
      </c>
      <c r="I20" s="50">
        <f>SUM(I15:I19)</f>
        <v>615930</v>
      </c>
    </row>
    <row r="21" spans="1:9" ht="12.75">
      <c r="A21" s="3" t="s">
        <v>89</v>
      </c>
      <c r="G21" s="7"/>
      <c r="I21" s="7"/>
    </row>
    <row r="22" spans="2:9" ht="12.75">
      <c r="B22" s="15" t="s">
        <v>6</v>
      </c>
      <c r="G22" s="11">
        <v>1294</v>
      </c>
      <c r="I22" s="11">
        <v>4944</v>
      </c>
    </row>
    <row r="23" spans="2:9" ht="12.75">
      <c r="B23" s="15" t="s">
        <v>76</v>
      </c>
      <c r="G23" s="11">
        <v>260445</v>
      </c>
      <c r="I23" s="11">
        <v>261512</v>
      </c>
    </row>
    <row r="24" spans="2:9" ht="12.75">
      <c r="B24" s="40" t="s">
        <v>128</v>
      </c>
      <c r="G24" s="11">
        <f>105746+168</f>
        <v>105914</v>
      </c>
      <c r="I24" s="11">
        <f>88874+1</f>
        <v>88875</v>
      </c>
    </row>
    <row r="25" spans="2:9" ht="12.75">
      <c r="B25" s="40" t="s">
        <v>129</v>
      </c>
      <c r="G25" s="11">
        <v>0</v>
      </c>
      <c r="I25" s="11">
        <v>4333</v>
      </c>
    </row>
    <row r="26" spans="2:9" ht="12.75">
      <c r="B26" s="15" t="s">
        <v>18</v>
      </c>
      <c r="G26" s="10">
        <v>66501</v>
      </c>
      <c r="I26" s="10">
        <v>67345</v>
      </c>
    </row>
    <row r="27" spans="7:9" ht="12.75">
      <c r="G27" s="50">
        <f>SUM(G22:G26)</f>
        <v>434154</v>
      </c>
      <c r="I27" s="50">
        <f>SUM(I22:I26)</f>
        <v>427009</v>
      </c>
    </row>
    <row r="28" spans="1:11" ht="13.5" thickBot="1">
      <c r="A28" s="3" t="s">
        <v>85</v>
      </c>
      <c r="G28" s="51">
        <f>G20+G27</f>
        <v>1125020</v>
      </c>
      <c r="I28" s="51">
        <f>I20+I27</f>
        <v>1042939</v>
      </c>
      <c r="K28" s="7"/>
    </row>
    <row r="29" spans="7:9" ht="12.75">
      <c r="G29" s="11"/>
      <c r="I29" s="11"/>
    </row>
    <row r="30" spans="1:9" ht="12.75">
      <c r="A30" s="43" t="s">
        <v>86</v>
      </c>
      <c r="B30" s="15"/>
      <c r="C30" s="15"/>
      <c r="D30" s="15"/>
      <c r="G30" s="11"/>
      <c r="I30" s="11"/>
    </row>
    <row r="31" spans="1:9" ht="12.75">
      <c r="A31" s="43" t="s">
        <v>122</v>
      </c>
      <c r="B31" s="15"/>
      <c r="C31" s="15"/>
      <c r="D31" s="15"/>
      <c r="G31" s="7"/>
      <c r="I31" s="7"/>
    </row>
    <row r="32" spans="1:9" ht="12.75">
      <c r="A32" t="s">
        <v>73</v>
      </c>
      <c r="B32" s="15"/>
      <c r="C32" s="15"/>
      <c r="D32" s="15"/>
      <c r="G32" s="7">
        <v>213064</v>
      </c>
      <c r="I32" s="7">
        <v>213064</v>
      </c>
    </row>
    <row r="33" spans="1:9" ht="12.75">
      <c r="A33" t="s">
        <v>91</v>
      </c>
      <c r="B33" s="15"/>
      <c r="C33" s="15"/>
      <c r="D33" s="15"/>
      <c r="G33" s="10">
        <v>300456</v>
      </c>
      <c r="I33" s="10">
        <f>291412+1</f>
        <v>291413</v>
      </c>
    </row>
    <row r="34" spans="2:9" ht="12.75">
      <c r="B34" s="16"/>
      <c r="C34" s="15"/>
      <c r="D34" s="15"/>
      <c r="G34" s="7">
        <f>SUM(G32:G33)</f>
        <v>513520</v>
      </c>
      <c r="I34" s="7">
        <f>SUM(I32:I33)</f>
        <v>504477</v>
      </c>
    </row>
    <row r="35" spans="1:9" ht="12.75">
      <c r="A35" s="3" t="s">
        <v>106</v>
      </c>
      <c r="B35" s="16"/>
      <c r="C35" s="15"/>
      <c r="D35" s="15"/>
      <c r="G35" s="7">
        <v>0</v>
      </c>
      <c r="I35" s="7">
        <v>0</v>
      </c>
    </row>
    <row r="36" spans="1:9" ht="12.75">
      <c r="A36" s="3" t="s">
        <v>90</v>
      </c>
      <c r="B36" s="16"/>
      <c r="C36" s="15"/>
      <c r="D36" s="15"/>
      <c r="G36" s="50">
        <f>SUM(G34:G35)</f>
        <v>513520</v>
      </c>
      <c r="I36" s="50">
        <f>SUM(I34:I35)</f>
        <v>504477</v>
      </c>
    </row>
    <row r="37" spans="2:9" ht="12.75">
      <c r="B37" s="16"/>
      <c r="C37" s="15"/>
      <c r="D37" s="15"/>
      <c r="G37" s="11"/>
      <c r="I37" s="11"/>
    </row>
    <row r="38" spans="1:9" ht="12.75">
      <c r="A38" s="3" t="s">
        <v>92</v>
      </c>
      <c r="B38" s="15"/>
      <c r="C38" s="15"/>
      <c r="D38" s="15"/>
      <c r="G38" s="7"/>
      <c r="I38" s="7"/>
    </row>
    <row r="39" spans="2:9" ht="12.75">
      <c r="B39" s="40" t="s">
        <v>95</v>
      </c>
      <c r="C39" s="15"/>
      <c r="D39" s="15"/>
      <c r="G39" s="11">
        <v>384918</v>
      </c>
      <c r="I39" s="11">
        <f>301595-35031</f>
        <v>266564</v>
      </c>
    </row>
    <row r="40" spans="2:9" ht="12.75">
      <c r="B40" s="15" t="s">
        <v>19</v>
      </c>
      <c r="C40" s="15"/>
      <c r="D40" s="15"/>
      <c r="G40" s="11">
        <v>0</v>
      </c>
      <c r="I40" s="11">
        <v>0</v>
      </c>
    </row>
    <row r="41" spans="2:9" ht="12.75">
      <c r="B41" s="15"/>
      <c r="C41" s="15"/>
      <c r="D41" s="15"/>
      <c r="G41" s="50">
        <f>SUM(G39:G40)</f>
        <v>384918</v>
      </c>
      <c r="I41" s="50">
        <f>SUM(I39:I40)</f>
        <v>266564</v>
      </c>
    </row>
    <row r="42" spans="1:9" ht="12.75">
      <c r="A42" s="43" t="s">
        <v>96</v>
      </c>
      <c r="B42" s="15"/>
      <c r="C42" s="15"/>
      <c r="D42" s="15"/>
      <c r="G42" s="7"/>
      <c r="I42" s="7"/>
    </row>
    <row r="43" spans="2:9" ht="12.75">
      <c r="B43" s="15" t="s">
        <v>17</v>
      </c>
      <c r="C43" s="15"/>
      <c r="D43" s="15"/>
      <c r="G43" s="11">
        <v>73862</v>
      </c>
      <c r="I43" s="11">
        <v>64327</v>
      </c>
    </row>
    <row r="44" spans="2:9" ht="12.75">
      <c r="B44" s="15" t="s">
        <v>95</v>
      </c>
      <c r="C44" s="15"/>
      <c r="D44" s="15"/>
      <c r="G44" s="11">
        <v>148375</v>
      </c>
      <c r="I44" s="11">
        <f>169416+35031</f>
        <v>204447</v>
      </c>
    </row>
    <row r="45" spans="2:9" ht="12.75">
      <c r="B45" s="40" t="s">
        <v>72</v>
      </c>
      <c r="C45" s="15"/>
      <c r="D45" s="15"/>
      <c r="G45" s="11">
        <v>0</v>
      </c>
      <c r="I45" s="11">
        <v>0</v>
      </c>
    </row>
    <row r="46" spans="2:9" ht="12.75">
      <c r="B46" s="15" t="s">
        <v>7</v>
      </c>
      <c r="C46" s="15"/>
      <c r="D46" s="15"/>
      <c r="G46" s="10">
        <v>4345</v>
      </c>
      <c r="I46" s="10">
        <v>3124</v>
      </c>
    </row>
    <row r="47" spans="2:11" ht="12.75">
      <c r="B47" s="15"/>
      <c r="C47" s="15"/>
      <c r="D47" s="15"/>
      <c r="G47" s="11">
        <f>SUM(G43:G46)</f>
        <v>226582</v>
      </c>
      <c r="H47" s="12"/>
      <c r="I47" s="11">
        <f>SUM(I43:I46)</f>
        <v>271898</v>
      </c>
      <c r="K47" s="7"/>
    </row>
    <row r="48" spans="1:9" ht="12.75">
      <c r="A48" s="3" t="s">
        <v>93</v>
      </c>
      <c r="B48" s="15"/>
      <c r="C48" s="15"/>
      <c r="D48" s="15"/>
      <c r="G48" s="52">
        <f>G41+G47</f>
        <v>611500</v>
      </c>
      <c r="I48" s="52">
        <f>I41+I47</f>
        <v>538462</v>
      </c>
    </row>
    <row r="49" spans="1:9" ht="13.5" thickBot="1">
      <c r="A49" s="3" t="s">
        <v>94</v>
      </c>
      <c r="B49" s="15"/>
      <c r="C49" s="15"/>
      <c r="D49" s="15"/>
      <c r="G49" s="51">
        <f>G36+G48</f>
        <v>1125020</v>
      </c>
      <c r="I49" s="51">
        <f>I36+I48</f>
        <v>1042939</v>
      </c>
    </row>
    <row r="50" spans="2:9" ht="12.75">
      <c r="B50" s="15"/>
      <c r="C50" s="15"/>
      <c r="D50" s="15"/>
      <c r="G50" s="11"/>
      <c r="H50" s="12"/>
      <c r="I50" s="11"/>
    </row>
    <row r="51" spans="1:11" ht="12.75">
      <c r="A51" s="43" t="s">
        <v>124</v>
      </c>
      <c r="B51" s="15"/>
      <c r="C51" s="15"/>
      <c r="D51" s="15"/>
      <c r="G51" s="7"/>
      <c r="I51" s="7"/>
      <c r="J51" s="7"/>
      <c r="K51" s="7"/>
    </row>
    <row r="52" spans="1:10" ht="12.75">
      <c r="A52" s="43" t="s">
        <v>123</v>
      </c>
      <c r="B52" s="15"/>
      <c r="C52" s="15"/>
      <c r="D52" s="15"/>
      <c r="G52" s="41">
        <f>G36/426127*100</f>
        <v>120.50867464394418</v>
      </c>
      <c r="I52" s="41">
        <f>I36/426127*100</f>
        <v>118.38653734684729</v>
      </c>
      <c r="J52" s="7"/>
    </row>
    <row r="53" spans="2:10" ht="12.75">
      <c r="B53" s="15"/>
      <c r="C53" s="15"/>
      <c r="D53" s="15"/>
      <c r="G53" s="7"/>
      <c r="I53" s="7"/>
      <c r="J53" s="7"/>
    </row>
    <row r="54" spans="2:9" ht="12.75">
      <c r="B54" s="15"/>
      <c r="C54" s="15"/>
      <c r="D54" s="15"/>
      <c r="G54" s="7"/>
      <c r="I54" s="7"/>
    </row>
    <row r="55" spans="1:10" ht="14.25">
      <c r="A55" s="28" t="s">
        <v>12</v>
      </c>
      <c r="B55" s="28"/>
      <c r="C55" s="28"/>
      <c r="D55" s="28"/>
      <c r="E55" s="28"/>
      <c r="F55" s="28"/>
      <c r="G55" s="28"/>
      <c r="H55" s="28"/>
      <c r="I55" s="28"/>
      <c r="J55" s="29"/>
    </row>
    <row r="56" spans="2:10" ht="14.25">
      <c r="B56" s="42" t="s">
        <v>105</v>
      </c>
      <c r="C56" s="29"/>
      <c r="D56" s="29"/>
      <c r="E56" s="28"/>
      <c r="F56" s="28"/>
      <c r="G56" s="28"/>
      <c r="H56" s="28"/>
      <c r="I56" s="28"/>
      <c r="J56" s="29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7:9" ht="12.75">
      <c r="G59" s="7">
        <f>G28-G49</f>
        <v>0</v>
      </c>
      <c r="I59" s="7">
        <f>I28-I49</f>
        <v>0</v>
      </c>
    </row>
    <row r="62" spans="2:9" ht="12.75">
      <c r="B62" s="36" t="s">
        <v>80</v>
      </c>
      <c r="G62" s="33">
        <f>G34/426127*100</f>
        <v>120.50867464394418</v>
      </c>
      <c r="I62" s="33">
        <f>(+I34-1736)/426127*100</f>
        <v>117.97914706179145</v>
      </c>
    </row>
    <row r="63" spans="2:9" ht="12.75">
      <c r="B63" s="36" t="s">
        <v>81</v>
      </c>
      <c r="G63" s="34">
        <f>G34/426127</f>
        <v>1.2050867464394417</v>
      </c>
      <c r="I63" s="34">
        <f>(+I34-1736)/426127</f>
        <v>1.1797914706179145</v>
      </c>
    </row>
  </sheetData>
  <sheetProtection/>
  <printOptions horizontalCentered="1"/>
  <pageMargins left="0.62" right="0.36" top="0.45" bottom="0.5" header="0.1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zoomScalePageLayoutView="0" workbookViewId="0" topLeftCell="A1">
      <selection activeCell="U26" sqref="U26"/>
    </sheetView>
  </sheetViews>
  <sheetFormatPr defaultColWidth="9.140625" defaultRowHeight="12.75"/>
  <cols>
    <col min="1" max="1" width="24.7109375" style="0" customWidth="1"/>
    <col min="2" max="2" width="6.2812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3" max="13" width="10.28125" style="0" bestFit="1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4" t="s">
        <v>0</v>
      </c>
    </row>
    <row r="2" ht="12.75">
      <c r="E2" s="3" t="s">
        <v>67</v>
      </c>
    </row>
    <row r="3" ht="12.75">
      <c r="E3" s="3"/>
    </row>
    <row r="4" ht="18">
      <c r="A4" s="13" t="s">
        <v>38</v>
      </c>
    </row>
    <row r="5" spans="3:5" ht="15">
      <c r="C5" s="37" t="s">
        <v>130</v>
      </c>
      <c r="E5" s="14"/>
    </row>
    <row r="6" ht="12.75">
      <c r="E6" s="30" t="s">
        <v>61</v>
      </c>
    </row>
    <row r="10" spans="3:17" ht="12.75">
      <c r="C10" s="1" t="s">
        <v>33</v>
      </c>
      <c r="D10" s="1"/>
      <c r="E10" s="1" t="s">
        <v>33</v>
      </c>
      <c r="F10" s="1"/>
      <c r="G10" s="1" t="s">
        <v>32</v>
      </c>
      <c r="H10" s="1"/>
      <c r="I10" s="1" t="s">
        <v>36</v>
      </c>
      <c r="J10" s="1"/>
      <c r="K10" s="24" t="s">
        <v>118</v>
      </c>
      <c r="L10" s="1"/>
      <c r="M10" s="1" t="s">
        <v>82</v>
      </c>
      <c r="N10" s="1"/>
      <c r="O10" s="1" t="s">
        <v>29</v>
      </c>
      <c r="P10" s="1"/>
      <c r="Q10" s="1" t="s">
        <v>8</v>
      </c>
    </row>
    <row r="11" spans="3:17" ht="12.75">
      <c r="C11" s="1" t="s">
        <v>35</v>
      </c>
      <c r="D11" s="1"/>
      <c r="E11" s="1" t="s">
        <v>34</v>
      </c>
      <c r="F11" s="1"/>
      <c r="G11" s="1" t="s">
        <v>30</v>
      </c>
      <c r="H11" s="1"/>
      <c r="I11" s="1" t="s">
        <v>30</v>
      </c>
      <c r="J11" s="1"/>
      <c r="K11" s="1" t="s">
        <v>30</v>
      </c>
      <c r="L11" s="1"/>
      <c r="M11" s="1" t="s">
        <v>83</v>
      </c>
      <c r="N11" s="1"/>
      <c r="O11" s="1" t="s">
        <v>31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L13" s="5"/>
      <c r="M13" s="5"/>
      <c r="O13" s="5"/>
      <c r="Q13" s="5"/>
    </row>
    <row r="14" spans="1:17" ht="12.75">
      <c r="A14" s="38" t="s">
        <v>136</v>
      </c>
      <c r="C14" s="5"/>
      <c r="E14" s="5"/>
      <c r="G14" s="5"/>
      <c r="I14" s="5"/>
      <c r="J14" s="5"/>
      <c r="K14" s="5"/>
      <c r="L14" s="5"/>
      <c r="M14" s="5"/>
      <c r="O14" s="5"/>
      <c r="Q14" s="5"/>
    </row>
    <row r="15" spans="1:17" ht="12.75">
      <c r="A15" s="38" t="s">
        <v>137</v>
      </c>
      <c r="C15" s="5"/>
      <c r="E15" s="5"/>
      <c r="G15" s="5"/>
      <c r="I15" s="5"/>
      <c r="J15" s="5"/>
      <c r="K15" s="5"/>
      <c r="L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L16" s="5"/>
      <c r="M16" s="5"/>
      <c r="O16" s="5"/>
      <c r="Q16" s="5"/>
    </row>
    <row r="17" spans="1:17" ht="12.75">
      <c r="A17" s="40" t="s">
        <v>117</v>
      </c>
      <c r="C17" s="7">
        <v>213064</v>
      </c>
      <c r="E17" s="7">
        <v>477</v>
      </c>
      <c r="G17" s="7">
        <v>1728</v>
      </c>
      <c r="I17" s="7">
        <v>7861</v>
      </c>
      <c r="J17" s="7"/>
      <c r="K17" s="7">
        <v>0</v>
      </c>
      <c r="L17" s="7"/>
      <c r="M17" s="45">
        <v>-258</v>
      </c>
      <c r="O17" s="7">
        <v>281605</v>
      </c>
      <c r="Q17" s="7">
        <f>SUM(C17:P17)</f>
        <v>504477</v>
      </c>
    </row>
    <row r="18" spans="1:17" ht="12.75">
      <c r="A18" s="40" t="s">
        <v>119</v>
      </c>
      <c r="C18" s="10"/>
      <c r="E18" s="10"/>
      <c r="G18" s="49"/>
      <c r="I18" s="10"/>
      <c r="J18" s="7"/>
      <c r="K18" s="10">
        <v>1685</v>
      </c>
      <c r="L18" s="7"/>
      <c r="M18" s="10"/>
      <c r="O18" s="49"/>
      <c r="Q18" s="49">
        <f>SUM(C18:P18)</f>
        <v>1685</v>
      </c>
    </row>
    <row r="19" spans="1:17" ht="12.75">
      <c r="A19" s="36" t="s">
        <v>84</v>
      </c>
      <c r="C19" s="7">
        <f>SUM(C17:C18)</f>
        <v>213064</v>
      </c>
      <c r="E19" s="7">
        <f>SUM(E17:E18)</f>
        <v>477</v>
      </c>
      <c r="G19" s="7">
        <f>SUM(G17:G18)</f>
        <v>1728</v>
      </c>
      <c r="I19" s="7">
        <f>SUM(I17:I18)</f>
        <v>7861</v>
      </c>
      <c r="J19" s="7"/>
      <c r="K19" s="7">
        <f>SUM(K17:K18)</f>
        <v>1685</v>
      </c>
      <c r="L19" s="7"/>
      <c r="M19" s="45">
        <f>SUM(M17:M18)</f>
        <v>-258</v>
      </c>
      <c r="O19" s="7">
        <f>SUM(O17:O18)</f>
        <v>281605</v>
      </c>
      <c r="Q19" s="7">
        <f>SUM(Q17:Q18)</f>
        <v>506162</v>
      </c>
    </row>
    <row r="20" spans="1:17" ht="12.75">
      <c r="A20" t="s">
        <v>37</v>
      </c>
      <c r="C20" s="7"/>
      <c r="E20" s="7"/>
      <c r="G20" s="7"/>
      <c r="I20" s="7"/>
      <c r="J20" s="7"/>
      <c r="K20" s="7"/>
      <c r="L20" s="7"/>
      <c r="M20" s="7"/>
      <c r="O20" s="7"/>
      <c r="Q20" s="7"/>
    </row>
    <row r="21" spans="1:17" ht="12.75">
      <c r="A21" s="40" t="s">
        <v>120</v>
      </c>
      <c r="C21" s="7"/>
      <c r="E21" s="7"/>
      <c r="G21" s="7"/>
      <c r="I21" s="7"/>
      <c r="J21" s="7"/>
      <c r="K21" s="7"/>
      <c r="L21" s="7"/>
      <c r="M21" s="7"/>
      <c r="O21" s="7"/>
      <c r="Q21" s="7"/>
    </row>
    <row r="22" spans="1:17" ht="12.75">
      <c r="A22" s="40" t="s">
        <v>121</v>
      </c>
      <c r="C22" s="21">
        <v>0</v>
      </c>
      <c r="E22" s="21">
        <v>0</v>
      </c>
      <c r="G22" s="21">
        <v>0</v>
      </c>
      <c r="I22" s="21">
        <v>0</v>
      </c>
      <c r="J22" s="21"/>
      <c r="K22" s="21">
        <f>'COMPREHENSIVE INCOME STATEMENT'!I20</f>
        <v>147</v>
      </c>
      <c r="L22" s="21"/>
      <c r="M22" s="21">
        <f>'COMPREHENSIVE INCOME STATEMENT'!I23</f>
        <v>794</v>
      </c>
      <c r="O22" s="21">
        <f>'INCOME STATEMENT'!I44</f>
        <v>12809</v>
      </c>
      <c r="Q22" s="7">
        <f>SUM(C22:P22)</f>
        <v>13750</v>
      </c>
    </row>
    <row r="23" spans="1:17" ht="12.75">
      <c r="A23" t="s">
        <v>71</v>
      </c>
      <c r="C23" s="21">
        <v>0</v>
      </c>
      <c r="E23" s="21">
        <v>0</v>
      </c>
      <c r="G23" s="21">
        <v>0</v>
      </c>
      <c r="I23" s="21">
        <v>0</v>
      </c>
      <c r="J23" s="21"/>
      <c r="K23" s="21">
        <v>0</v>
      </c>
      <c r="L23" s="21"/>
      <c r="M23" s="21">
        <v>0</v>
      </c>
      <c r="O23" s="21">
        <v>-6392</v>
      </c>
      <c r="Q23" s="21">
        <f>SUM(C23:P23)</f>
        <v>-6392</v>
      </c>
    </row>
    <row r="24" spans="3:17" ht="12.75">
      <c r="C24" s="10"/>
      <c r="E24" s="10"/>
      <c r="G24" s="10"/>
      <c r="I24" s="10"/>
      <c r="J24" s="11"/>
      <c r="K24" s="10"/>
      <c r="L24" s="11"/>
      <c r="M24" s="10"/>
      <c r="O24" s="10"/>
      <c r="Q24" s="10"/>
    </row>
    <row r="25" spans="3:17" ht="3.75" customHeight="1">
      <c r="C25" s="7"/>
      <c r="E25" s="7"/>
      <c r="G25" s="7"/>
      <c r="I25" s="7"/>
      <c r="J25" s="7"/>
      <c r="K25" s="7"/>
      <c r="L25" s="7"/>
      <c r="M25" s="7"/>
      <c r="O25" s="7"/>
      <c r="Q25" s="7"/>
    </row>
    <row r="26" spans="1:17" ht="12.75">
      <c r="A26" s="40" t="s">
        <v>135</v>
      </c>
      <c r="B26" s="15"/>
      <c r="C26" s="23">
        <f>SUM(C19:C24)</f>
        <v>213064</v>
      </c>
      <c r="D26" s="15"/>
      <c r="E26" s="23">
        <f>SUM(E19:E24)</f>
        <v>477</v>
      </c>
      <c r="F26" s="15"/>
      <c r="G26" s="23">
        <f>SUM(G19:G24)</f>
        <v>1728</v>
      </c>
      <c r="H26" s="15"/>
      <c r="I26" s="23">
        <f>SUM(I19:I24)</f>
        <v>7861</v>
      </c>
      <c r="J26" s="23"/>
      <c r="K26" s="23">
        <f>SUM(K19:K24)</f>
        <v>1832</v>
      </c>
      <c r="L26" s="23"/>
      <c r="M26" s="54">
        <f>SUM(M19:M24)</f>
        <v>536</v>
      </c>
      <c r="N26" s="15"/>
      <c r="O26" s="23">
        <f>SUM(O19:O24)</f>
        <v>288022</v>
      </c>
      <c r="P26" s="15"/>
      <c r="Q26" s="23">
        <f>SUM(Q19:Q24)</f>
        <v>513520</v>
      </c>
    </row>
    <row r="27" spans="3:17" ht="3.75" customHeight="1" thickBot="1">
      <c r="C27" s="19"/>
      <c r="E27" s="19"/>
      <c r="G27" s="19"/>
      <c r="I27" s="19"/>
      <c r="J27" s="11"/>
      <c r="K27" s="19"/>
      <c r="L27" s="11"/>
      <c r="M27" s="19"/>
      <c r="O27" s="19"/>
      <c r="Q27" s="19"/>
    </row>
    <row r="28" spans="3:17" ht="13.5" thickTop="1">
      <c r="C28" s="7"/>
      <c r="E28" s="7"/>
      <c r="G28" s="7"/>
      <c r="I28" s="7"/>
      <c r="J28" s="7"/>
      <c r="K28" s="7"/>
      <c r="L28" s="7"/>
      <c r="M28" s="7"/>
      <c r="O28" s="7"/>
      <c r="Q28" s="7"/>
    </row>
    <row r="29" spans="3:17" ht="12.75">
      <c r="C29" s="7"/>
      <c r="E29" s="7"/>
      <c r="G29" s="7"/>
      <c r="I29" s="7"/>
      <c r="J29" s="7"/>
      <c r="K29" s="7"/>
      <c r="L29" s="7"/>
      <c r="M29" s="7"/>
      <c r="O29" s="7"/>
      <c r="Q29" s="7"/>
    </row>
    <row r="30" spans="3:17" ht="12.75">
      <c r="C30" s="7"/>
      <c r="E30" s="7"/>
      <c r="G30" s="7"/>
      <c r="I30" s="7"/>
      <c r="J30" s="7"/>
      <c r="K30" s="7"/>
      <c r="L30" s="7"/>
      <c r="M30" s="7"/>
      <c r="O30" s="7"/>
      <c r="Q30" s="7"/>
    </row>
    <row r="31" spans="3:17" ht="12.75">
      <c r="C31" s="7"/>
      <c r="E31" s="7"/>
      <c r="G31" s="7"/>
      <c r="I31" s="7"/>
      <c r="J31" s="7"/>
      <c r="K31" s="7"/>
      <c r="L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L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L33" s="7"/>
      <c r="M33" s="7"/>
      <c r="O33" s="7"/>
      <c r="Q33" s="7"/>
    </row>
    <row r="34" spans="1:17" ht="12.75">
      <c r="A34" s="38" t="s">
        <v>138</v>
      </c>
      <c r="C34" s="7"/>
      <c r="E34" s="7"/>
      <c r="G34" s="7"/>
      <c r="I34" s="7"/>
      <c r="J34" s="7"/>
      <c r="K34" s="7"/>
      <c r="L34" s="7"/>
      <c r="M34" s="7"/>
      <c r="O34" s="7"/>
      <c r="Q34" s="7"/>
    </row>
    <row r="35" spans="1:17" ht="12.75">
      <c r="A35" s="38" t="s">
        <v>139</v>
      </c>
      <c r="C35" s="7"/>
      <c r="E35" s="7"/>
      <c r="G35" s="7"/>
      <c r="I35" s="7"/>
      <c r="J35" s="7"/>
      <c r="K35" s="7"/>
      <c r="L35" s="7"/>
      <c r="M35" s="7"/>
      <c r="O35" s="7"/>
      <c r="Q35" s="7"/>
    </row>
    <row r="36" spans="3:17" ht="12.75">
      <c r="C36" s="7"/>
      <c r="E36" s="7"/>
      <c r="G36" s="7"/>
      <c r="I36" s="7"/>
      <c r="J36" s="7"/>
      <c r="K36" s="7"/>
      <c r="L36" s="7"/>
      <c r="M36" s="7"/>
      <c r="O36" s="7"/>
      <c r="Q36" s="7"/>
    </row>
    <row r="37" spans="1:17" ht="12.75">
      <c r="A37" s="40" t="s">
        <v>103</v>
      </c>
      <c r="C37" s="7">
        <v>213064</v>
      </c>
      <c r="E37" s="7">
        <v>477</v>
      </c>
      <c r="G37" s="7">
        <v>1728</v>
      </c>
      <c r="I37" s="7">
        <v>7861</v>
      </c>
      <c r="J37" s="7"/>
      <c r="K37" s="7">
        <v>0</v>
      </c>
      <c r="L37" s="7"/>
      <c r="M37" s="21">
        <v>3918</v>
      </c>
      <c r="O37" s="7">
        <v>268436</v>
      </c>
      <c r="Q37" s="7">
        <f>SUM(C37:P37)</f>
        <v>495484</v>
      </c>
    </row>
    <row r="38" spans="1:17" ht="12.75">
      <c r="A38" s="53"/>
      <c r="C38" s="10"/>
      <c r="E38" s="10"/>
      <c r="G38" s="49"/>
      <c r="I38" s="10"/>
      <c r="J38" s="7"/>
      <c r="K38" s="10"/>
      <c r="L38" s="7"/>
      <c r="M38" s="10"/>
      <c r="O38" s="10"/>
      <c r="Q38" s="49">
        <f>SUM(C38:P38)</f>
        <v>0</v>
      </c>
    </row>
    <row r="39" spans="1:17" ht="12.75">
      <c r="A39" s="36"/>
      <c r="C39" s="7">
        <f>SUM(C37:C38)</f>
        <v>213064</v>
      </c>
      <c r="E39" s="7">
        <f>SUM(E37:E38)</f>
        <v>477</v>
      </c>
      <c r="G39" s="7">
        <f>SUM(G37:G38)</f>
        <v>1728</v>
      </c>
      <c r="I39" s="7">
        <f>SUM(I37:I38)</f>
        <v>7861</v>
      </c>
      <c r="J39" s="7"/>
      <c r="K39" s="7">
        <f>SUM(K37:K38)</f>
        <v>0</v>
      </c>
      <c r="L39" s="7"/>
      <c r="M39" s="21">
        <f>SUM(M37:M38)</f>
        <v>3918</v>
      </c>
      <c r="O39" s="7">
        <f>SUM(O37:O38)</f>
        <v>268436</v>
      </c>
      <c r="Q39" s="7">
        <f>SUM(Q37:Q38)</f>
        <v>495484</v>
      </c>
    </row>
    <row r="40" spans="1:17" ht="12.75">
      <c r="A40" t="s">
        <v>37</v>
      </c>
      <c r="C40" s="7"/>
      <c r="E40" s="7"/>
      <c r="G40" s="7"/>
      <c r="I40" s="7"/>
      <c r="J40" s="7"/>
      <c r="K40" s="7"/>
      <c r="L40" s="7"/>
      <c r="M40" s="7"/>
      <c r="O40" s="7"/>
      <c r="Q40" s="7"/>
    </row>
    <row r="41" spans="1:17" ht="12.75">
      <c r="A41" s="40" t="s">
        <v>120</v>
      </c>
      <c r="C41" s="7"/>
      <c r="E41" s="7"/>
      <c r="G41" s="7"/>
      <c r="I41" s="7"/>
      <c r="J41" s="7"/>
      <c r="K41" s="7"/>
      <c r="L41" s="7"/>
      <c r="M41" s="7"/>
      <c r="O41" s="7"/>
      <c r="Q41" s="7"/>
    </row>
    <row r="42" spans="1:17" ht="12.75">
      <c r="A42" s="40" t="s">
        <v>121</v>
      </c>
      <c r="C42" s="21">
        <v>0</v>
      </c>
      <c r="E42" s="21">
        <v>0</v>
      </c>
      <c r="G42" s="21">
        <v>0</v>
      </c>
      <c r="I42" s="21">
        <v>0</v>
      </c>
      <c r="J42" s="21"/>
      <c r="K42" s="21">
        <v>0</v>
      </c>
      <c r="L42" s="21"/>
      <c r="M42" s="21">
        <v>3303</v>
      </c>
      <c r="O42" s="21">
        <f>'INCOME STATEMENT'!K44</f>
        <v>4498</v>
      </c>
      <c r="Q42" s="7">
        <f>SUM(C42:P42)</f>
        <v>7801</v>
      </c>
    </row>
    <row r="43" spans="1:17" ht="12.75">
      <c r="A43" t="s">
        <v>71</v>
      </c>
      <c r="C43" s="21">
        <v>0</v>
      </c>
      <c r="E43" s="21">
        <v>0</v>
      </c>
      <c r="G43" s="21">
        <v>0</v>
      </c>
      <c r="I43" s="21">
        <v>0</v>
      </c>
      <c r="J43" s="21"/>
      <c r="K43" s="21">
        <v>0</v>
      </c>
      <c r="L43" s="21"/>
      <c r="M43" s="21">
        <v>0</v>
      </c>
      <c r="O43" s="21">
        <v>-4794</v>
      </c>
      <c r="Q43" s="21">
        <f>SUM(C43:P43)</f>
        <v>-4794</v>
      </c>
    </row>
    <row r="44" spans="3:17" ht="12.75">
      <c r="C44" s="10"/>
      <c r="E44" s="10"/>
      <c r="G44" s="10"/>
      <c r="I44" s="10"/>
      <c r="J44" s="11"/>
      <c r="K44" s="10"/>
      <c r="L44" s="11"/>
      <c r="M44" s="10"/>
      <c r="O44" s="10"/>
      <c r="Q44" s="10"/>
    </row>
    <row r="45" spans="3:17" ht="3.75" customHeight="1">
      <c r="C45" s="7"/>
      <c r="E45" s="7"/>
      <c r="G45" s="7"/>
      <c r="I45" s="7"/>
      <c r="J45" s="7"/>
      <c r="K45" s="7"/>
      <c r="L45" s="7"/>
      <c r="M45" s="7"/>
      <c r="O45" s="7"/>
      <c r="Q45" s="7"/>
    </row>
    <row r="46" spans="1:17" ht="12.75">
      <c r="A46" s="40" t="s">
        <v>140</v>
      </c>
      <c r="B46" s="15"/>
      <c r="C46" s="23">
        <f>SUM(C39:C44)</f>
        <v>213064</v>
      </c>
      <c r="D46" s="15"/>
      <c r="E46" s="23">
        <f>SUM(E39:E44)</f>
        <v>477</v>
      </c>
      <c r="F46" s="15"/>
      <c r="G46" s="23">
        <f>SUM(G39:G44)</f>
        <v>1728</v>
      </c>
      <c r="H46" s="15"/>
      <c r="I46" s="23">
        <f>SUM(I39:I44)</f>
        <v>7861</v>
      </c>
      <c r="J46" s="23"/>
      <c r="K46" s="23">
        <f>SUM(K39:K44)</f>
        <v>0</v>
      </c>
      <c r="L46" s="23"/>
      <c r="M46" s="54">
        <f>SUM(M39:M44)</f>
        <v>7221</v>
      </c>
      <c r="N46" s="15"/>
      <c r="O46" s="23">
        <f>SUM(O39:O44)</f>
        <v>268140</v>
      </c>
      <c r="P46" s="15"/>
      <c r="Q46" s="23">
        <f>SUM(Q39:Q44)</f>
        <v>498491</v>
      </c>
    </row>
    <row r="47" spans="3:17" ht="3.75" customHeight="1" thickBot="1">
      <c r="C47" s="19"/>
      <c r="E47" s="19"/>
      <c r="G47" s="19"/>
      <c r="I47" s="19"/>
      <c r="J47" s="11"/>
      <c r="K47" s="19"/>
      <c r="L47" s="11"/>
      <c r="M47" s="19"/>
      <c r="O47" s="19"/>
      <c r="Q47" s="19"/>
    </row>
    <row r="48" spans="3:17" ht="13.5" thickTop="1">
      <c r="C48" s="7"/>
      <c r="E48" s="7"/>
      <c r="G48" s="7"/>
      <c r="I48" s="7"/>
      <c r="J48" s="7"/>
      <c r="K48" s="7"/>
      <c r="L48" s="7"/>
      <c r="M48" s="7"/>
      <c r="O48" s="7"/>
      <c r="Q48" s="7"/>
    </row>
    <row r="49" spans="3:17" ht="12.75">
      <c r="C49" s="7"/>
      <c r="E49" s="7"/>
      <c r="G49" s="7"/>
      <c r="I49" s="7"/>
      <c r="J49" s="7"/>
      <c r="K49" s="7"/>
      <c r="L49" s="7"/>
      <c r="M49" s="7"/>
      <c r="O49" s="7"/>
      <c r="Q49" s="7"/>
    </row>
    <row r="50" spans="3:17" ht="12.75">
      <c r="C50" s="7"/>
      <c r="E50" s="7"/>
      <c r="G50" s="7"/>
      <c r="I50" s="7"/>
      <c r="J50" s="7"/>
      <c r="K50" s="7"/>
      <c r="L50" s="7"/>
      <c r="M50" s="7"/>
      <c r="O50" s="7"/>
      <c r="Q50" s="7"/>
    </row>
    <row r="51" spans="3:17" ht="12.75">
      <c r="C51" s="7"/>
      <c r="E51" s="7"/>
      <c r="G51" s="7"/>
      <c r="I51" s="7"/>
      <c r="J51" s="7"/>
      <c r="K51" s="7"/>
      <c r="L51" s="7"/>
      <c r="M51" s="7"/>
      <c r="O51" s="7"/>
      <c r="Q51" s="7"/>
    </row>
    <row r="52" spans="3:17" ht="12.75">
      <c r="C52" s="7"/>
      <c r="E52" s="7"/>
      <c r="G52" s="7"/>
      <c r="I52" s="7"/>
      <c r="J52" s="7"/>
      <c r="K52" s="7"/>
      <c r="L52" s="7"/>
      <c r="M52" s="7"/>
      <c r="O52" s="7"/>
      <c r="Q52" s="7"/>
    </row>
    <row r="53" spans="3:17" ht="12.75">
      <c r="C53" s="7"/>
      <c r="E53" s="7"/>
      <c r="G53" s="7"/>
      <c r="I53" s="7"/>
      <c r="J53" s="7"/>
      <c r="K53" s="7"/>
      <c r="L53" s="7"/>
      <c r="M53" s="7"/>
      <c r="O53" s="7"/>
      <c r="Q53" s="7"/>
    </row>
    <row r="54" spans="3:17" ht="12.75">
      <c r="C54" s="7"/>
      <c r="E54" s="7"/>
      <c r="G54" s="7"/>
      <c r="I54" s="7"/>
      <c r="J54" s="7"/>
      <c r="K54" s="7"/>
      <c r="L54" s="7"/>
      <c r="M54" s="7"/>
      <c r="O54" s="7"/>
      <c r="Q54" s="7"/>
    </row>
    <row r="55" spans="3:17" ht="12.75">
      <c r="C55" s="7"/>
      <c r="E55" s="7"/>
      <c r="G55" s="7"/>
      <c r="I55" s="7"/>
      <c r="J55" s="7"/>
      <c r="K55" s="7"/>
      <c r="L55" s="7"/>
      <c r="M55" s="7"/>
      <c r="O55" s="7"/>
      <c r="Q55" s="7"/>
    </row>
    <row r="56" spans="3:17" ht="12.75">
      <c r="C56" s="7"/>
      <c r="E56" s="7"/>
      <c r="G56" s="7"/>
      <c r="I56" s="7"/>
      <c r="J56" s="7"/>
      <c r="K56" s="7"/>
      <c r="L56" s="7"/>
      <c r="M56" s="7"/>
      <c r="O56" s="7"/>
      <c r="Q56" s="7"/>
    </row>
    <row r="66" spans="1:17" ht="14.25">
      <c r="A66" s="46" t="s">
        <v>77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/>
      <c r="P66" s="48"/>
      <c r="Q66" s="48"/>
    </row>
    <row r="67" spans="1:17" ht="14.25">
      <c r="A67" s="47" t="str">
        <f>'FINANCIAL POSITION'!B56</f>
        <v>           Annual  Financial  Report for the year ended 31st March 2010</v>
      </c>
      <c r="B67" s="46"/>
      <c r="C67" s="48"/>
      <c r="D67" s="48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8"/>
      <c r="P67" s="48"/>
      <c r="Q67" s="48"/>
    </row>
  </sheetData>
  <sheetProtection/>
  <printOptions horizontalCentered="1"/>
  <pageMargins left="0.28" right="0.23" top="0.53" bottom="0.53" header="0.21" footer="0.5"/>
  <pageSetup fitToHeight="1" fitToWidth="1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75" zoomScaleNormal="75" zoomScalePageLayoutView="0" workbookViewId="0" topLeftCell="A7">
      <selection activeCell="N41" sqref="N41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8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4" t="s">
        <v>69</v>
      </c>
    </row>
    <row r="2" ht="12.75">
      <c r="D2" s="3" t="s">
        <v>70</v>
      </c>
    </row>
    <row r="4" ht="18">
      <c r="C4" s="13" t="s">
        <v>10</v>
      </c>
    </row>
    <row r="5" spans="4:6" ht="15">
      <c r="D5" s="37" t="str">
        <f>EQUITY!C5</f>
        <v>             for the 6 months ended 30 September 2010</v>
      </c>
      <c r="E5" s="14"/>
      <c r="F5" s="14"/>
    </row>
    <row r="6" ht="12.75">
      <c r="E6" s="30" t="s">
        <v>62</v>
      </c>
    </row>
    <row r="9" spans="9:11" ht="12.75">
      <c r="I9" s="24" t="s">
        <v>20</v>
      </c>
      <c r="K9" s="1" t="s">
        <v>24</v>
      </c>
    </row>
    <row r="10" spans="9:11" ht="12.75">
      <c r="I10" s="16" t="str">
        <f>'INCOME STATEMENT'!I11</f>
        <v>6 months</v>
      </c>
      <c r="K10" s="16" t="str">
        <f>'INCOME STATEMENT'!K11</f>
        <v>6 months</v>
      </c>
    </row>
    <row r="11" spans="9:11" ht="12.75">
      <c r="I11" s="24" t="s">
        <v>22</v>
      </c>
      <c r="K11" s="24" t="s">
        <v>22</v>
      </c>
    </row>
    <row r="12" spans="9:11" ht="12.75">
      <c r="I12" s="16" t="str">
        <f>'INCOME STATEMENT'!I13</f>
        <v>30.09.2010</v>
      </c>
      <c r="K12" s="16" t="str">
        <f>'INCOME STATEMENT'!K13</f>
        <v>30.09.2009</v>
      </c>
    </row>
    <row r="14" spans="9:11" ht="12.75">
      <c r="I14" s="22" t="s">
        <v>1</v>
      </c>
      <c r="K14" s="5" t="s">
        <v>1</v>
      </c>
    </row>
    <row r="16" ht="12.75">
      <c r="A16" t="s">
        <v>40</v>
      </c>
    </row>
    <row r="17" spans="2:11" ht="12.75">
      <c r="B17" t="s">
        <v>16</v>
      </c>
      <c r="I17" s="6">
        <v>18228</v>
      </c>
      <c r="K17" s="6">
        <v>8719</v>
      </c>
    </row>
    <row r="18" spans="9:11" ht="12.75">
      <c r="I18" s="6"/>
      <c r="K18" s="6"/>
    </row>
    <row r="19" spans="2:11" ht="12.75">
      <c r="B19" t="s">
        <v>44</v>
      </c>
      <c r="I19" s="6"/>
      <c r="K19" s="6"/>
    </row>
    <row r="20" spans="3:11" ht="12.75">
      <c r="C20" t="s">
        <v>50</v>
      </c>
      <c r="I20" s="6">
        <v>2182</v>
      </c>
      <c r="K20" s="6">
        <v>1857</v>
      </c>
    </row>
    <row r="21" spans="3:11" ht="12.75">
      <c r="C21" t="s">
        <v>68</v>
      </c>
      <c r="I21" s="6">
        <v>6102</v>
      </c>
      <c r="K21" s="6">
        <v>8773</v>
      </c>
    </row>
    <row r="22" spans="9:11" ht="12.75">
      <c r="I22" s="18"/>
      <c r="K22" s="18"/>
    </row>
    <row r="23" spans="2:13" ht="12.75">
      <c r="B23" t="s">
        <v>45</v>
      </c>
      <c r="I23" s="6">
        <f>SUM(I17:I21)</f>
        <v>26512</v>
      </c>
      <c r="K23" s="6">
        <f>SUM(K17:K21)</f>
        <v>19349</v>
      </c>
      <c r="M23" s="57"/>
    </row>
    <row r="24" spans="9:11" ht="12.75">
      <c r="I24" s="6"/>
      <c r="K24" s="6"/>
    </row>
    <row r="25" spans="2:11" ht="12.75">
      <c r="B25" t="s">
        <v>51</v>
      </c>
      <c r="I25" s="6"/>
      <c r="K25" s="6"/>
    </row>
    <row r="26" spans="3:11" ht="12.75">
      <c r="C26" t="s">
        <v>52</v>
      </c>
      <c r="I26" s="6">
        <v>21288</v>
      </c>
      <c r="K26" s="6">
        <v>-41007</v>
      </c>
    </row>
    <row r="27" spans="3:11" ht="12.75">
      <c r="C27" t="s">
        <v>53</v>
      </c>
      <c r="I27" s="6">
        <v>9779</v>
      </c>
      <c r="K27" s="6">
        <v>-3586</v>
      </c>
    </row>
    <row r="28" spans="9:11" ht="12.75">
      <c r="I28" s="6"/>
      <c r="K28" s="6"/>
    </row>
    <row r="29" spans="2:13" ht="12.75">
      <c r="B29" t="s">
        <v>47</v>
      </c>
      <c r="I29" s="26">
        <f>SUM(I23:I28)</f>
        <v>57579</v>
      </c>
      <c r="K29" s="26">
        <f>SUM(K23:K28)</f>
        <v>-25244</v>
      </c>
      <c r="M29" s="57"/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41</v>
      </c>
      <c r="I32" s="6"/>
      <c r="K32" s="6"/>
    </row>
    <row r="33" spans="2:11" ht="12.75">
      <c r="B33" t="s">
        <v>54</v>
      </c>
      <c r="I33" s="35">
        <v>150</v>
      </c>
      <c r="K33" s="6">
        <v>-5748</v>
      </c>
    </row>
    <row r="34" spans="2:11" ht="12.75">
      <c r="B34" t="s">
        <v>5</v>
      </c>
      <c r="I34" s="6">
        <v>-105597</v>
      </c>
      <c r="K34" s="6">
        <v>-4990</v>
      </c>
    </row>
    <row r="35" spans="9:11" ht="12.75">
      <c r="I35" s="6"/>
      <c r="K35" s="6"/>
    </row>
    <row r="36" spans="2:11" ht="12.75">
      <c r="B36" t="s">
        <v>48</v>
      </c>
      <c r="I36" s="26">
        <f>SUM(I33:I35)</f>
        <v>-105447</v>
      </c>
      <c r="K36" s="26">
        <f>SUM(K33:K35)</f>
        <v>-10738</v>
      </c>
    </row>
    <row r="37" spans="9:11" ht="12.75">
      <c r="I37" s="6"/>
      <c r="K37" s="6"/>
    </row>
    <row r="38" spans="1:11" ht="12.75">
      <c r="A38" t="s">
        <v>42</v>
      </c>
      <c r="I38" s="6"/>
      <c r="K38" s="6"/>
    </row>
    <row r="39" spans="2:11" ht="12.75">
      <c r="B39" s="36" t="s">
        <v>75</v>
      </c>
      <c r="I39" s="6">
        <v>0</v>
      </c>
      <c r="K39" s="6">
        <v>0</v>
      </c>
    </row>
    <row r="40" spans="2:11" ht="12.75">
      <c r="B40" s="36" t="s">
        <v>74</v>
      </c>
      <c r="I40" s="6">
        <v>-6392</v>
      </c>
      <c r="K40" s="6">
        <v>-4794</v>
      </c>
    </row>
    <row r="41" spans="2:11" ht="12.75">
      <c r="B41" t="s">
        <v>63</v>
      </c>
      <c r="I41" s="6">
        <v>-17857</v>
      </c>
      <c r="K41" s="6">
        <v>-8375</v>
      </c>
    </row>
    <row r="42" spans="2:11" ht="12.75">
      <c r="B42" t="s">
        <v>79</v>
      </c>
      <c r="I42" s="6">
        <v>79468</v>
      </c>
      <c r="K42" s="6">
        <v>30000</v>
      </c>
    </row>
    <row r="43" spans="2:11" ht="12.75">
      <c r="B43" t="s">
        <v>46</v>
      </c>
      <c r="I43" s="6">
        <v>-8999</v>
      </c>
      <c r="K43" s="6">
        <v>-8481</v>
      </c>
    </row>
    <row r="44" spans="2:11" ht="12.75">
      <c r="B44" s="36" t="s">
        <v>78</v>
      </c>
      <c r="I44" s="6">
        <v>0</v>
      </c>
      <c r="K44" s="6">
        <v>0</v>
      </c>
    </row>
    <row r="45" spans="9:11" ht="12.75">
      <c r="I45" s="6"/>
      <c r="K45" s="6"/>
    </row>
    <row r="46" spans="2:11" ht="12.75">
      <c r="B46" t="s">
        <v>49</v>
      </c>
      <c r="I46" s="26">
        <f>SUM(I39:I45)</f>
        <v>46220</v>
      </c>
      <c r="K46" s="26">
        <f>SUM(K39:K45)</f>
        <v>8350</v>
      </c>
    </row>
    <row r="47" spans="9:11" ht="12.75">
      <c r="I47" s="6"/>
      <c r="K47" s="6"/>
    </row>
    <row r="48" spans="1:11" ht="12.75">
      <c r="A48" t="s">
        <v>43</v>
      </c>
      <c r="I48" s="6">
        <f>+I29+I36+I46</f>
        <v>-1648</v>
      </c>
      <c r="K48" s="6">
        <f>+K29+K36+K46</f>
        <v>-27632</v>
      </c>
    </row>
    <row r="49" spans="9:11" ht="12.75">
      <c r="I49" s="6"/>
      <c r="K49" s="6"/>
    </row>
    <row r="50" spans="1:11" ht="12.75">
      <c r="A50" t="s">
        <v>55</v>
      </c>
      <c r="I50" s="6">
        <v>65740</v>
      </c>
      <c r="K50" s="6">
        <v>50023</v>
      </c>
    </row>
    <row r="51" spans="9:11" ht="12.75">
      <c r="I51" s="6"/>
      <c r="K51" s="6"/>
    </row>
    <row r="52" spans="1:11" ht="12.75">
      <c r="A52" t="s">
        <v>102</v>
      </c>
      <c r="I52" s="6">
        <v>804</v>
      </c>
      <c r="K52" s="6">
        <v>39</v>
      </c>
    </row>
    <row r="53" spans="9:11" ht="12.75">
      <c r="I53" s="18"/>
      <c r="K53" s="18"/>
    </row>
    <row r="54" spans="9:11" ht="3.75" customHeight="1">
      <c r="I54" s="6"/>
      <c r="K54" s="6"/>
    </row>
    <row r="55" spans="1:11" ht="12.75">
      <c r="A55" t="s">
        <v>56</v>
      </c>
      <c r="I55" s="6">
        <f>SUM(I48:I53)</f>
        <v>64896</v>
      </c>
      <c r="K55" s="6">
        <f>SUM(K48:K53)</f>
        <v>22430</v>
      </c>
    </row>
    <row r="56" spans="9:11" ht="3.75" customHeight="1" thickBot="1">
      <c r="I56" s="27"/>
      <c r="K56" s="27"/>
    </row>
    <row r="57" spans="9:11" ht="13.5" thickTop="1">
      <c r="I57" s="7"/>
      <c r="K57" s="7"/>
    </row>
    <row r="58" spans="2:11" ht="12.75">
      <c r="B58" t="s">
        <v>99</v>
      </c>
      <c r="I58" s="7"/>
      <c r="K58" s="7"/>
    </row>
    <row r="59" spans="2:11" ht="12.75">
      <c r="B59" s="15" t="s">
        <v>18</v>
      </c>
      <c r="I59" s="7">
        <v>66501</v>
      </c>
      <c r="K59" s="7">
        <v>24035</v>
      </c>
    </row>
    <row r="60" spans="2:11" ht="12.75">
      <c r="B60" t="s">
        <v>100</v>
      </c>
      <c r="I60" s="7"/>
      <c r="K60" s="7"/>
    </row>
    <row r="61" spans="2:11" ht="12.75">
      <c r="B61" s="36" t="s">
        <v>101</v>
      </c>
      <c r="I61" s="6">
        <f>-195-1410</f>
        <v>-1605</v>
      </c>
      <c r="K61" s="6">
        <f>-195-1410</f>
        <v>-1605</v>
      </c>
    </row>
    <row r="62" spans="9:11" ht="12.75">
      <c r="I62" s="7"/>
      <c r="K62" s="7"/>
    </row>
    <row r="63" spans="9:11" ht="13.5" thickBot="1">
      <c r="I63" s="55">
        <f>SUM(I58:I62)</f>
        <v>64896</v>
      </c>
      <c r="K63" s="55">
        <f>SUM(K58:K62)</f>
        <v>22430</v>
      </c>
    </row>
    <row r="64" spans="8:11" ht="13.5" thickTop="1">
      <c r="H64" s="57">
        <f>I55-I63</f>
        <v>0</v>
      </c>
      <c r="I64" s="7"/>
      <c r="K64" s="7"/>
    </row>
    <row r="65" spans="9:11" ht="12.75">
      <c r="I65" s="7"/>
      <c r="K65" s="7"/>
    </row>
    <row r="66" spans="1:12" ht="14.25">
      <c r="A66" s="28" t="s">
        <v>57</v>
      </c>
      <c r="B66" s="28"/>
      <c r="C66" s="28"/>
      <c r="D66" s="28"/>
      <c r="E66" s="28"/>
      <c r="F66" s="28"/>
      <c r="G66" s="28"/>
      <c r="H66" s="28"/>
      <c r="I66" s="28"/>
      <c r="J66" s="28"/>
      <c r="K66" s="29"/>
      <c r="L66" s="29"/>
    </row>
    <row r="67" spans="2:12" ht="14.25">
      <c r="B67" s="29"/>
      <c r="C67" s="42" t="str">
        <f>'FINANCIAL POSITION'!B56</f>
        <v>           Annual  Financial  Report for the year ended 31st March 2010</v>
      </c>
      <c r="D67" s="28"/>
      <c r="E67" s="28"/>
      <c r="F67" s="28"/>
      <c r="G67" s="28"/>
      <c r="H67" s="28"/>
      <c r="I67" s="28"/>
      <c r="J67" s="28"/>
      <c r="K67" s="29"/>
      <c r="L67" s="29"/>
    </row>
  </sheetData>
  <sheetProtection/>
  <printOptions horizontalCentered="1" verticalCentered="1"/>
  <pageMargins left="0.17" right="0.16" top="0.26" bottom="0.25" header="0.2" footer="0.3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Peggy Loh</cp:lastModifiedBy>
  <cp:lastPrinted>2010-11-23T06:59:27Z</cp:lastPrinted>
  <dcterms:created xsi:type="dcterms:W3CDTF">2002-11-05T04:31:47Z</dcterms:created>
  <dcterms:modified xsi:type="dcterms:W3CDTF">2010-11-23T06:59:38Z</dcterms:modified>
  <cp:category/>
  <cp:version/>
  <cp:contentType/>
  <cp:contentStatus/>
</cp:coreProperties>
</file>