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7710" windowHeight="9120" tabRatio="601" activeTab="3"/>
  </bookViews>
  <sheets>
    <sheet name="BALANCE SHEET" sheetId="1" r:id="rId1"/>
    <sheet name="INCOME STATEMENT" sheetId="2" r:id="rId2"/>
    <sheet name="EQUITY" sheetId="3" r:id="rId3"/>
    <sheet name="CASHFLOW" sheetId="4" r:id="rId4"/>
  </sheets>
  <definedNames>
    <definedName name="_xlnm.Print_Area" localSheetId="0">'BALANCE SHEET'!$A$1:$J$58</definedName>
    <definedName name="_xlnm.Print_Area" localSheetId="3">'CASHFLOW'!$A$1:$K$65</definedName>
    <definedName name="_xlnm.Print_Area" localSheetId="1">'INCOME STATEMENT'!$A$1:$K$59</definedName>
  </definedNames>
  <calcPr fullCalcOnLoad="1"/>
</workbook>
</file>

<file path=xl/sharedStrings.xml><?xml version="1.0" encoding="utf-8"?>
<sst xmlns="http://schemas.openxmlformats.org/spreadsheetml/2006/main" count="180" uniqueCount="139">
  <si>
    <t>SELANGOR DREDGING BERHAD ( 4624-U)</t>
  </si>
  <si>
    <t>RM'000</t>
  </si>
  <si>
    <t>Revenue</t>
  </si>
  <si>
    <t>Minority interests</t>
  </si>
  <si>
    <t>Property, plant and equipment</t>
  </si>
  <si>
    <t>Investment properties</t>
  </si>
  <si>
    <t>Investment in associated companies</t>
  </si>
  <si>
    <t>Other investments</t>
  </si>
  <si>
    <t>Inventories</t>
  </si>
  <si>
    <t>Taxation</t>
  </si>
  <si>
    <t>Total</t>
  </si>
  <si>
    <t xml:space="preserve">CONDENSED CONSOLIDATED BALANCE SHEET </t>
  </si>
  <si>
    <t>As at</t>
  </si>
  <si>
    <t xml:space="preserve">CONDENSED CONSOLIDATED CASHFLOW STATEMENT </t>
  </si>
  <si>
    <t>Land held for development</t>
  </si>
  <si>
    <t>The Condensed Consolidated Balance Sheet should be read in conjunction with the</t>
  </si>
  <si>
    <t>Profit from operations</t>
  </si>
  <si>
    <t>Other operating income</t>
  </si>
  <si>
    <t>Finance costs</t>
  </si>
  <si>
    <t>Profit before taxation</t>
  </si>
  <si>
    <t>Profit after taxation</t>
  </si>
  <si>
    <t>Trade and other payables</t>
  </si>
  <si>
    <t>Cash and Cash Equivalents</t>
  </si>
  <si>
    <t>Receivables, deposits &amp; prepayment</t>
  </si>
  <si>
    <t>Other deferred liabilities</t>
  </si>
  <si>
    <t>Current</t>
  </si>
  <si>
    <t xml:space="preserve">quarter </t>
  </si>
  <si>
    <t>ended</t>
  </si>
  <si>
    <t>Comparative</t>
  </si>
  <si>
    <t>Preceding</t>
  </si>
  <si>
    <t>Operating expenses</t>
  </si>
  <si>
    <t>Investing results</t>
  </si>
  <si>
    <t>Earning per share - basic      ( sen )</t>
  </si>
  <si>
    <t>Share of associated companies results</t>
  </si>
  <si>
    <t>Net profit for the  period</t>
  </si>
  <si>
    <t xml:space="preserve">           - diluted    ( sen )</t>
  </si>
  <si>
    <t>Proposed</t>
  </si>
  <si>
    <t>dividend</t>
  </si>
  <si>
    <t>Retained</t>
  </si>
  <si>
    <t>reserve</t>
  </si>
  <si>
    <t>profits</t>
  </si>
  <si>
    <t>Revaluation</t>
  </si>
  <si>
    <t>Share</t>
  </si>
  <si>
    <t>premium</t>
  </si>
  <si>
    <t>capital</t>
  </si>
  <si>
    <t>Capital</t>
  </si>
  <si>
    <t>Movement during the period:</t>
  </si>
  <si>
    <t xml:space="preserve">   Net profit for the the period</t>
  </si>
  <si>
    <t xml:space="preserve">               CONDENSED CONSOLIDATED STATEMENT OF CHANGES IN EQUITY</t>
  </si>
  <si>
    <t xml:space="preserve">          ( Incorporated in Malaysia  )</t>
  </si>
  <si>
    <t>CASHFLOW FROM OPERATING ACTIVITIES</t>
  </si>
  <si>
    <t>CASHFLOW FROM INVESTING ACTIVITIES</t>
  </si>
  <si>
    <t>CASHFLOW FROM FINANCING ACTIVITIES</t>
  </si>
  <si>
    <t>NET CHANGE IN CASH &amp; CASH EQUIVALENTS</t>
  </si>
  <si>
    <t>Adjustment for :</t>
  </si>
  <si>
    <t>Operating profit before working capital changes</t>
  </si>
  <si>
    <t>Interest paid</t>
  </si>
  <si>
    <t>Net cashflows from operating activities</t>
  </si>
  <si>
    <t>Net cashflows from investing activities</t>
  </si>
  <si>
    <t>Net cashflows from financing activities</t>
  </si>
  <si>
    <t>Non-cash items</t>
  </si>
  <si>
    <t>Changes in working capital</t>
  </si>
  <si>
    <t>Net change in current assets</t>
  </si>
  <si>
    <t>Net change in current liabilities</t>
  </si>
  <si>
    <t>Equity investments</t>
  </si>
  <si>
    <t>CASH &amp; CASH EQUIVALENTS AT BEGINNING OF THE PERIOD</t>
  </si>
  <si>
    <t>CASH &amp; CASH EQUIVALENTS AT END OF THE PERIOD</t>
  </si>
  <si>
    <t>The Condensed Consolidated  Income Statement  should be read in conjunction with the</t>
  </si>
  <si>
    <t>( AUDITED )</t>
  </si>
  <si>
    <t>( UNAUDITED )</t>
  </si>
  <si>
    <t xml:space="preserve"> ( The figures have not been audited )</t>
  </si>
  <si>
    <t xml:space="preserve">          ( The figures have not been audited )</t>
  </si>
  <si>
    <t>Revolving Credit</t>
  </si>
  <si>
    <t xml:space="preserve">       CONDENSED CONSOLIDATED INCOME STATEMENT</t>
  </si>
  <si>
    <t xml:space="preserve">              SELANGOR DREDGING BERHAD ( 4624-U)</t>
  </si>
  <si>
    <t xml:space="preserve">           ( The figures have not been audited )</t>
  </si>
  <si>
    <t xml:space="preserve">           ( Incorporated in Malaysia  )</t>
  </si>
  <si>
    <t xml:space="preserve">         ( Incorporated in Malaysia  )</t>
  </si>
  <si>
    <t>Non-operating items ( which are investing / financing )</t>
  </si>
  <si>
    <t xml:space="preserve">           SELANGOR DREDGING BERHAD ( 4624-U)</t>
  </si>
  <si>
    <t xml:space="preserve">                      ( Incorporated in Malaysia  )</t>
  </si>
  <si>
    <t xml:space="preserve">   Dividend paid</t>
  </si>
  <si>
    <t>Prior Adjustment</t>
  </si>
  <si>
    <t xml:space="preserve">   Dividend proposed</t>
  </si>
  <si>
    <t>Current Tax Assets</t>
  </si>
  <si>
    <t>Bank Overdraft</t>
  </si>
  <si>
    <t>Pre-acquisition profit/(loss)</t>
  </si>
  <si>
    <t>Share Capital</t>
  </si>
  <si>
    <t>Minority Interest</t>
  </si>
  <si>
    <t>Dividend paid to Shareholder of Company</t>
  </si>
  <si>
    <t>Dividend paid to MI Shareholders of subsidiary companies</t>
  </si>
  <si>
    <t>Property Development Costs</t>
  </si>
  <si>
    <t xml:space="preserve">   Movement relating to Disposal</t>
  </si>
  <si>
    <t xml:space="preserve">       Deferred Tax written back</t>
  </si>
  <si>
    <t>The Condensed Consolidated  Statement  of Changes in Equity should be read in conjunction with the</t>
  </si>
  <si>
    <t xml:space="preserve">   and liquidation of subsidiary</t>
  </si>
  <si>
    <t xml:space="preserve">   companies:</t>
  </si>
  <si>
    <t>As at 1 April 2005</t>
  </si>
  <si>
    <t>Work In Progress</t>
  </si>
  <si>
    <t>Repayment of hire purchase liability</t>
  </si>
  <si>
    <t>Term Loan</t>
  </si>
  <si>
    <t>Net Assets per Share (sen)</t>
  </si>
  <si>
    <t>31.03.2006</t>
  </si>
  <si>
    <t xml:space="preserve">   Revaluation Reserve written off</t>
  </si>
  <si>
    <t>As at 1 April 2006</t>
  </si>
  <si>
    <t xml:space="preserve">           Annual  Financial  Report for the year ended 31st March 2006</t>
  </si>
  <si>
    <t xml:space="preserve">    Annual  Financial  Report for the year ended 31st March 2006</t>
  </si>
  <si>
    <t>Annual Financial Report for the year ended 31st March 2006</t>
  </si>
  <si>
    <t>Exchange</t>
  </si>
  <si>
    <t>Fluctuation</t>
  </si>
  <si>
    <t xml:space="preserve">   Exchange Fluctuation A/C</t>
  </si>
  <si>
    <t>Effects of adopting FRS 140</t>
  </si>
  <si>
    <t>Restated</t>
  </si>
  <si>
    <t>TOTAL ASSETS</t>
  </si>
  <si>
    <t>EQUITY AND LIABILITIES</t>
  </si>
  <si>
    <t>ASSETS</t>
  </si>
  <si>
    <t>Equity attributable to equity holders of the parent</t>
  </si>
  <si>
    <t>Non-current assets</t>
  </si>
  <si>
    <t>Current assets</t>
  </si>
  <si>
    <t>Total equity</t>
  </si>
  <si>
    <t>Reserves</t>
  </si>
  <si>
    <t>Non-current liabilities</t>
  </si>
  <si>
    <t>Total liabilities</t>
  </si>
  <si>
    <t>TOTAL EQUITY AND LIABILITIES</t>
  </si>
  <si>
    <t>Bank Borrowings</t>
  </si>
  <si>
    <t>Current liabilities</t>
  </si>
  <si>
    <t>As at 31 March 2007</t>
  </si>
  <si>
    <t>31.03.2007</t>
  </si>
  <si>
    <t xml:space="preserve">       for the 3rd quarter ended 31 March 2007</t>
  </si>
  <si>
    <t>12 months</t>
  </si>
  <si>
    <t xml:space="preserve">             for the 12 months ended 31 March 2007</t>
  </si>
  <si>
    <t>Current 12 months ended</t>
  </si>
  <si>
    <t>31 March 2007</t>
  </si>
  <si>
    <t>Preceding 12 months ended</t>
  </si>
  <si>
    <t>31 March 2006</t>
  </si>
  <si>
    <t>As at 31 March 2006</t>
  </si>
  <si>
    <t xml:space="preserve">       Revaluation Reserve written off</t>
  </si>
  <si>
    <t>Advance from Associates</t>
  </si>
  <si>
    <t>Effects of exemption on Real Property Gain Tax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</si>
</sst>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RM&quot;\ #,##0;&quot;RM&quot;\ \-#,##0"/>
    <numFmt numFmtId="173" formatCode="&quot;RM&quot;\ #,##0;[Red]&quot;RM&quot;\ \-#,##0"/>
    <numFmt numFmtId="174" formatCode="&quot;RM&quot;\ #,##0.00;&quot;RM&quot;\ \-#,##0.00"/>
    <numFmt numFmtId="175" formatCode="&quot;RM&quot;\ #,##0.00;[Red]&quot;RM&quot;\ \-#,##0.00"/>
    <numFmt numFmtId="176" formatCode="_ &quot;RM&quot;\ * #,##0_ ;_ &quot;RM&quot;\ * \-#,##0_ ;_ &quot;RM&quot;\ * &quot;-&quot;_ ;_ @_ "/>
    <numFmt numFmtId="177" formatCode="_ * #,##0_ ;_ * \-#,##0_ ;_ * &quot;-&quot;_ ;_ @_ "/>
    <numFmt numFmtId="178" formatCode="_ &quot;RM&quot;\ * #,##0.00_ ;_ &quot;RM&quot;\ * \-#,##0.00_ ;_ &quot;RM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_);_(* \(#,##0\);_(* &quot;-&quot;??_);_(@_)"/>
    <numFmt numFmtId="187" formatCode="_(* #,##0.0_);_(* \(#,##0.0\);_(* &quot;-&quot;??_);_(@_)"/>
    <numFmt numFmtId="188" formatCode="0.0"/>
    <numFmt numFmtId="189" formatCode="0.000"/>
    <numFmt numFmtId="190" formatCode="0.0000"/>
    <numFmt numFmtId="191" formatCode="#,##0.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86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86" fontId="0" fillId="0" borderId="0" xfId="15" applyNumberFormat="1" applyFill="1" applyAlignment="1">
      <alignment/>
    </xf>
    <xf numFmtId="186" fontId="0" fillId="0" borderId="1" xfId="15" applyNumberFormat="1" applyBorder="1" applyAlignment="1">
      <alignment/>
    </xf>
    <xf numFmtId="3" fontId="0" fillId="0" borderId="2" xfId="0" applyNumberForma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86" fontId="0" fillId="0" borderId="0" xfId="15" applyNumberFormat="1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186" fontId="0" fillId="0" borderId="3" xfId="15" applyNumberFormat="1" applyBorder="1" applyAlignment="1">
      <alignment/>
    </xf>
    <xf numFmtId="186" fontId="0" fillId="0" borderId="2" xfId="15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6" fontId="0" fillId="0" borderId="0" xfId="15" applyNumberFormat="1" applyFont="1" applyFill="1" applyAlignment="1">
      <alignment/>
    </xf>
    <xf numFmtId="186" fontId="0" fillId="0" borderId="1" xfId="15" applyNumberFormat="1" applyFont="1" applyFill="1" applyBorder="1" applyAlignment="1">
      <alignment/>
    </xf>
    <xf numFmtId="2" fontId="0" fillId="0" borderId="0" xfId="15" applyNumberFormat="1" applyFont="1" applyAlignment="1">
      <alignment horizontal="right"/>
    </xf>
    <xf numFmtId="190" fontId="0" fillId="0" borderId="0" xfId="15" applyNumberFormat="1" applyFont="1" applyAlignment="1">
      <alignment horizontal="right"/>
    </xf>
    <xf numFmtId="186" fontId="0" fillId="0" borderId="0" xfId="15" applyNumberFormat="1" applyAlignment="1">
      <alignment horizontal="right"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186" fontId="3" fillId="0" borderId="0" xfId="15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186" fontId="0" fillId="0" borderId="0" xfId="15" applyNumberFormat="1" applyFont="1" applyFill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37" fontId="0" fillId="0" borderId="1" xfId="0" applyNumberFormat="1" applyFont="1" applyFill="1" applyBorder="1" applyAlignment="1">
      <alignment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0" fontId="0" fillId="0" borderId="0" xfId="0" applyNumberFormat="1" applyAlignment="1">
      <alignment/>
    </xf>
    <xf numFmtId="171" fontId="0" fillId="0" borderId="0" xfId="15" applyAlignment="1">
      <alignment/>
    </xf>
    <xf numFmtId="186" fontId="0" fillId="0" borderId="1" xfId="15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Alignment="1">
      <alignment horizontal="left" wrapText="1"/>
    </xf>
    <xf numFmtId="186" fontId="0" fillId="0" borderId="0" xfId="15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186" fontId="0" fillId="0" borderId="1" xfId="15" applyNumberFormat="1" applyFont="1" applyBorder="1" applyAlignment="1">
      <alignment/>
    </xf>
    <xf numFmtId="0" fontId="0" fillId="0" borderId="0" xfId="0" applyFont="1" applyBorder="1" applyAlignment="1">
      <alignment/>
    </xf>
    <xf numFmtId="186" fontId="0" fillId="0" borderId="0" xfId="15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80" zoomScaleNormal="80" workbookViewId="0" topLeftCell="A1">
      <selection activeCell="P48" sqref="P48"/>
    </sheetView>
  </sheetViews>
  <sheetFormatPr defaultColWidth="9.140625" defaultRowHeight="12.75"/>
  <cols>
    <col min="1" max="1" width="3.57421875" style="0" customWidth="1"/>
    <col min="7" max="7" width="12.7109375" style="0" customWidth="1"/>
    <col min="8" max="8" width="5.7109375" style="0" customWidth="1"/>
    <col min="9" max="9" width="12.7109375" style="0" customWidth="1"/>
    <col min="11" max="11" width="11.140625" style="0" bestFit="1" customWidth="1"/>
  </cols>
  <sheetData>
    <row r="1" ht="15">
      <c r="D1" s="15" t="s">
        <v>0</v>
      </c>
    </row>
    <row r="2" ht="12.75">
      <c r="D2" s="3" t="s">
        <v>49</v>
      </c>
    </row>
    <row r="4" ht="18">
      <c r="C4" s="14" t="s">
        <v>11</v>
      </c>
    </row>
    <row r="5" ht="15">
      <c r="E5" s="39" t="s">
        <v>126</v>
      </c>
    </row>
    <row r="6" ht="15">
      <c r="E6" s="15"/>
    </row>
    <row r="7" ht="15">
      <c r="E7" s="15"/>
    </row>
    <row r="8" ht="12.75">
      <c r="G8" s="16"/>
    </row>
    <row r="9" spans="7:9" ht="12.75">
      <c r="G9" s="26" t="s">
        <v>12</v>
      </c>
      <c r="I9" s="26" t="s">
        <v>12</v>
      </c>
    </row>
    <row r="10" spans="6:9" ht="12.75">
      <c r="F10" s="18"/>
      <c r="G10" s="9" t="s">
        <v>127</v>
      </c>
      <c r="I10" s="1" t="s">
        <v>102</v>
      </c>
    </row>
    <row r="11" spans="6:9" ht="12.75">
      <c r="F11" s="18"/>
      <c r="G11" s="41" t="s">
        <v>69</v>
      </c>
      <c r="I11" s="41" t="s">
        <v>68</v>
      </c>
    </row>
    <row r="12" ht="12.75">
      <c r="G12" s="16"/>
    </row>
    <row r="13" spans="1:9" ht="12.75">
      <c r="A13" s="3" t="s">
        <v>115</v>
      </c>
      <c r="G13" s="24" t="s">
        <v>1</v>
      </c>
      <c r="I13" s="5" t="s">
        <v>1</v>
      </c>
    </row>
    <row r="14" spans="1:7" ht="12.75">
      <c r="A14" s="3" t="s">
        <v>117</v>
      </c>
      <c r="G14" s="16"/>
    </row>
    <row r="15" spans="2:11" ht="12.75">
      <c r="B15" t="s">
        <v>4</v>
      </c>
      <c r="G15" s="7">
        <v>136388</v>
      </c>
      <c r="I15" s="7">
        <v>162639</v>
      </c>
      <c r="K15" s="7"/>
    </row>
    <row r="16" spans="2:11" ht="12.75">
      <c r="B16" t="s">
        <v>5</v>
      </c>
      <c r="G16" s="7">
        <f>191017+4790</f>
        <v>195807</v>
      </c>
      <c r="I16" s="7">
        <v>166847</v>
      </c>
      <c r="K16" s="7"/>
    </row>
    <row r="17" spans="2:9" ht="12.75">
      <c r="B17" t="s">
        <v>14</v>
      </c>
      <c r="G17" s="7">
        <v>96753</v>
      </c>
      <c r="I17" s="7">
        <v>94681</v>
      </c>
    </row>
    <row r="18" spans="2:9" ht="12.75">
      <c r="B18" s="16" t="s">
        <v>6</v>
      </c>
      <c r="G18" s="7">
        <v>0</v>
      </c>
      <c r="I18" s="7">
        <v>17165</v>
      </c>
    </row>
    <row r="19" spans="2:9" ht="12.75">
      <c r="B19" s="16" t="s">
        <v>7</v>
      </c>
      <c r="G19" s="7">
        <v>5506</v>
      </c>
      <c r="I19" s="7">
        <v>5126</v>
      </c>
    </row>
    <row r="20" spans="7:9" ht="12.75">
      <c r="G20" s="56">
        <f>SUM(G15:G19)</f>
        <v>434454</v>
      </c>
      <c r="I20" s="56">
        <f>SUM(I15:I19)</f>
        <v>446458</v>
      </c>
    </row>
    <row r="21" spans="1:9" ht="12.75">
      <c r="A21" s="3" t="s">
        <v>118</v>
      </c>
      <c r="G21" s="7"/>
      <c r="I21" s="7"/>
    </row>
    <row r="22" spans="2:9" ht="12.75">
      <c r="B22" s="16" t="s">
        <v>8</v>
      </c>
      <c r="G22" s="11">
        <v>5513</v>
      </c>
      <c r="I22" s="11">
        <v>1246</v>
      </c>
    </row>
    <row r="23" spans="2:9" ht="12.75">
      <c r="B23" s="16" t="s">
        <v>91</v>
      </c>
      <c r="G23" s="11">
        <v>99231</v>
      </c>
      <c r="I23" s="11">
        <v>40616</v>
      </c>
    </row>
    <row r="24" spans="2:9" ht="12.75">
      <c r="B24" s="16" t="s">
        <v>23</v>
      </c>
      <c r="G24" s="11">
        <v>72176</v>
      </c>
      <c r="I24" s="11">
        <f>9143+13+38599+14278</f>
        <v>62033</v>
      </c>
    </row>
    <row r="25" spans="2:9" ht="12.75">
      <c r="B25" s="16" t="s">
        <v>84</v>
      </c>
      <c r="G25" s="11">
        <v>5164</v>
      </c>
      <c r="I25" s="11">
        <v>295</v>
      </c>
    </row>
    <row r="26" spans="2:9" ht="12.75">
      <c r="B26" s="16" t="s">
        <v>98</v>
      </c>
      <c r="G26" s="11">
        <v>0</v>
      </c>
      <c r="I26" s="11">
        <v>0</v>
      </c>
    </row>
    <row r="27" spans="2:9" ht="12.75">
      <c r="B27" s="16" t="s">
        <v>22</v>
      </c>
      <c r="G27" s="10">
        <v>78685</v>
      </c>
      <c r="I27" s="10">
        <f>19106+26096+22012</f>
        <v>67214</v>
      </c>
    </row>
    <row r="28" spans="7:9" ht="12.75">
      <c r="G28" s="56">
        <f>SUM(G22:G27)</f>
        <v>260769</v>
      </c>
      <c r="I28" s="56">
        <f>SUM(I22:I27)</f>
        <v>171404</v>
      </c>
    </row>
    <row r="29" spans="1:9" ht="13.5" thickBot="1">
      <c r="A29" s="3" t="s">
        <v>113</v>
      </c>
      <c r="G29" s="57">
        <f>G20+G28</f>
        <v>695223</v>
      </c>
      <c r="I29" s="57">
        <f>I20+I28</f>
        <v>617862</v>
      </c>
    </row>
    <row r="30" spans="7:9" ht="12.75">
      <c r="G30" s="11"/>
      <c r="I30" s="11"/>
    </row>
    <row r="31" spans="1:9" ht="12.75">
      <c r="A31" s="47" t="s">
        <v>114</v>
      </c>
      <c r="B31" s="16"/>
      <c r="C31" s="16"/>
      <c r="D31" s="16"/>
      <c r="G31" s="11"/>
      <c r="I31" s="11"/>
    </row>
    <row r="32" spans="1:9" ht="12.75">
      <c r="A32" s="3" t="s">
        <v>116</v>
      </c>
      <c r="B32" s="16"/>
      <c r="C32" s="16"/>
      <c r="D32" s="16"/>
      <c r="G32" s="7"/>
      <c r="I32" s="7"/>
    </row>
    <row r="33" spans="1:9" ht="12.75">
      <c r="A33" t="s">
        <v>87</v>
      </c>
      <c r="B33" s="16"/>
      <c r="C33" s="16"/>
      <c r="D33" s="16"/>
      <c r="G33" s="7">
        <v>213064</v>
      </c>
      <c r="I33" s="7">
        <v>213064</v>
      </c>
    </row>
    <row r="34" spans="1:9" ht="12.75">
      <c r="A34" t="s">
        <v>120</v>
      </c>
      <c r="B34" s="16"/>
      <c r="C34" s="16"/>
      <c r="D34" s="16"/>
      <c r="G34" s="10">
        <v>174232</v>
      </c>
      <c r="I34" s="10">
        <f>477+59852+7861+76700+4602</f>
        <v>149492</v>
      </c>
    </row>
    <row r="35" spans="2:9" ht="12.75">
      <c r="B35" s="17"/>
      <c r="C35" s="16"/>
      <c r="D35" s="16"/>
      <c r="G35" s="7">
        <f>SUM(G33:G34)</f>
        <v>387296</v>
      </c>
      <c r="I35" s="7">
        <f>SUM(I33:I34)</f>
        <v>362556</v>
      </c>
    </row>
    <row r="36" spans="1:9" ht="12.75">
      <c r="A36" s="3" t="s">
        <v>88</v>
      </c>
      <c r="B36" s="17"/>
      <c r="C36" s="16"/>
      <c r="D36" s="16"/>
      <c r="G36" s="7">
        <v>0</v>
      </c>
      <c r="I36" s="7">
        <v>0</v>
      </c>
    </row>
    <row r="37" spans="1:9" ht="12.75">
      <c r="A37" s="3" t="s">
        <v>119</v>
      </c>
      <c r="B37" s="17"/>
      <c r="C37" s="16"/>
      <c r="D37" s="16"/>
      <c r="G37" s="56">
        <f>SUM(G35:G36)</f>
        <v>387296</v>
      </c>
      <c r="I37" s="56">
        <f>SUM(I35:I36)</f>
        <v>362556</v>
      </c>
    </row>
    <row r="38" spans="2:9" ht="12.75">
      <c r="B38" s="17"/>
      <c r="C38" s="16"/>
      <c r="D38" s="16"/>
      <c r="G38" s="11"/>
      <c r="I38" s="11"/>
    </row>
    <row r="39" spans="1:9" ht="12.75">
      <c r="A39" s="3" t="s">
        <v>121</v>
      </c>
      <c r="B39" s="16"/>
      <c r="C39" s="16"/>
      <c r="D39" s="16"/>
      <c r="G39" s="7"/>
      <c r="I39" s="7"/>
    </row>
    <row r="40" spans="2:9" ht="12.75">
      <c r="B40" s="42" t="s">
        <v>124</v>
      </c>
      <c r="C40" s="16"/>
      <c r="D40" s="16"/>
      <c r="G40" s="11">
        <v>206070</v>
      </c>
      <c r="I40" s="11">
        <v>173550</v>
      </c>
    </row>
    <row r="41" spans="2:9" ht="12.75">
      <c r="B41" s="16" t="s">
        <v>24</v>
      </c>
      <c r="C41" s="16"/>
      <c r="D41" s="16"/>
      <c r="G41" s="11">
        <v>0</v>
      </c>
      <c r="I41" s="11">
        <f>7830+137+173550+6252-173550</f>
        <v>14219</v>
      </c>
    </row>
    <row r="42" spans="2:9" ht="12.75">
      <c r="B42" s="16"/>
      <c r="C42" s="16"/>
      <c r="D42" s="16"/>
      <c r="G42" s="56">
        <f>SUM(G40:G41)</f>
        <v>206070</v>
      </c>
      <c r="I42" s="56">
        <f>SUM(I40:I41)</f>
        <v>187769</v>
      </c>
    </row>
    <row r="43" spans="1:9" ht="12.75">
      <c r="A43" s="47" t="s">
        <v>125</v>
      </c>
      <c r="B43" s="16"/>
      <c r="C43" s="16"/>
      <c r="D43" s="16"/>
      <c r="G43" s="7"/>
      <c r="I43" s="7"/>
    </row>
    <row r="44" spans="2:9" ht="12.75">
      <c r="B44" s="16" t="s">
        <v>21</v>
      </c>
      <c r="C44" s="16"/>
      <c r="D44" s="16"/>
      <c r="G44" s="11">
        <v>58107</v>
      </c>
      <c r="I44" s="11">
        <f>17359+10627+7830+110+9912</f>
        <v>45838</v>
      </c>
    </row>
    <row r="45" spans="2:9" ht="12.75">
      <c r="B45" s="16" t="s">
        <v>124</v>
      </c>
      <c r="C45" s="16"/>
      <c r="D45" s="16"/>
      <c r="G45" s="11">
        <v>43750</v>
      </c>
      <c r="I45" s="11">
        <v>20000</v>
      </c>
    </row>
    <row r="46" spans="2:9" ht="12.75">
      <c r="B46" s="42" t="s">
        <v>85</v>
      </c>
      <c r="C46" s="16"/>
      <c r="D46" s="16"/>
      <c r="G46" s="11">
        <v>0</v>
      </c>
      <c r="I46" s="11">
        <v>0</v>
      </c>
    </row>
    <row r="47" spans="2:9" ht="12.75">
      <c r="B47" s="16" t="s">
        <v>9</v>
      </c>
      <c r="C47" s="16"/>
      <c r="D47" s="16"/>
      <c r="G47" s="10">
        <v>0</v>
      </c>
      <c r="I47" s="10">
        <v>1699</v>
      </c>
    </row>
    <row r="48" spans="2:9" ht="12.75">
      <c r="B48" s="16"/>
      <c r="C48" s="16"/>
      <c r="D48" s="16"/>
      <c r="G48" s="11">
        <f>SUM(G44:G47)</f>
        <v>101857</v>
      </c>
      <c r="H48" s="12"/>
      <c r="I48" s="11">
        <f>SUM(I44:I47)</f>
        <v>67537</v>
      </c>
    </row>
    <row r="49" spans="1:9" ht="12.75">
      <c r="A49" s="3" t="s">
        <v>122</v>
      </c>
      <c r="B49" s="16"/>
      <c r="C49" s="16"/>
      <c r="D49" s="16"/>
      <c r="G49" s="58">
        <f>G42+G48</f>
        <v>307927</v>
      </c>
      <c r="I49" s="58">
        <f>I42+I48</f>
        <v>255306</v>
      </c>
    </row>
    <row r="50" spans="1:9" ht="13.5" thickBot="1">
      <c r="A50" s="3" t="s">
        <v>123</v>
      </c>
      <c r="B50" s="16"/>
      <c r="C50" s="16"/>
      <c r="D50" s="16"/>
      <c r="G50" s="57">
        <f>G37+G49</f>
        <v>695223</v>
      </c>
      <c r="I50" s="57">
        <f>I37+I49</f>
        <v>617862</v>
      </c>
    </row>
    <row r="51" spans="2:9" ht="12.75">
      <c r="B51" s="16"/>
      <c r="C51" s="16"/>
      <c r="D51" s="16"/>
      <c r="G51" s="11"/>
      <c r="H51" s="12"/>
      <c r="I51" s="11"/>
    </row>
    <row r="52" spans="2:11" ht="12.75">
      <c r="B52" s="16"/>
      <c r="C52" s="16"/>
      <c r="D52" s="16"/>
      <c r="G52" s="7"/>
      <c r="I52" s="7"/>
      <c r="J52" s="7"/>
      <c r="K52" s="7"/>
    </row>
    <row r="53" spans="1:10" ht="12.75">
      <c r="A53" s="38" t="s">
        <v>101</v>
      </c>
      <c r="B53" s="16"/>
      <c r="C53" s="16"/>
      <c r="D53" s="16"/>
      <c r="G53" s="44">
        <f>G37/426127*100</f>
        <v>90.88745843375332</v>
      </c>
      <c r="I53" s="44">
        <f>I37/426127*100</f>
        <v>85.08167752806088</v>
      </c>
      <c r="J53" s="7"/>
    </row>
    <row r="54" spans="2:10" ht="12.75">
      <c r="B54" s="16"/>
      <c r="C54" s="16"/>
      <c r="D54" s="16"/>
      <c r="G54" s="7"/>
      <c r="I54" s="7"/>
      <c r="J54" s="7"/>
    </row>
    <row r="55" spans="2:9" ht="12.75">
      <c r="B55" s="16"/>
      <c r="C55" s="16"/>
      <c r="D55" s="16"/>
      <c r="G55" s="7"/>
      <c r="I55" s="7"/>
    </row>
    <row r="56" spans="1:10" ht="14.25">
      <c r="A56" s="30" t="s">
        <v>15</v>
      </c>
      <c r="B56" s="30"/>
      <c r="C56" s="30"/>
      <c r="D56" s="30"/>
      <c r="E56" s="30"/>
      <c r="F56" s="30"/>
      <c r="G56" s="30"/>
      <c r="H56" s="30"/>
      <c r="I56" s="30"/>
      <c r="J56" s="31"/>
    </row>
    <row r="57" spans="2:10" ht="14.25">
      <c r="B57" s="45" t="s">
        <v>105</v>
      </c>
      <c r="C57" s="31"/>
      <c r="D57" s="31"/>
      <c r="E57" s="30"/>
      <c r="F57" s="30"/>
      <c r="G57" s="30"/>
      <c r="H57" s="30"/>
      <c r="I57" s="30"/>
      <c r="J57" s="31"/>
    </row>
    <row r="58" spans="2:4" ht="12.75">
      <c r="B58" s="16"/>
      <c r="C58" s="16"/>
      <c r="D58" s="16"/>
    </row>
    <row r="59" spans="2:4" ht="12.75">
      <c r="B59" s="16"/>
      <c r="C59" s="16"/>
      <c r="D59" s="16"/>
    </row>
    <row r="60" spans="7:9" ht="12.75">
      <c r="G60" s="7"/>
      <c r="I60" s="7"/>
    </row>
    <row r="63" spans="2:9" ht="12.75">
      <c r="B63" s="38"/>
      <c r="G63" s="35"/>
      <c r="I63" s="35"/>
    </row>
    <row r="64" spans="2:9" ht="12.75">
      <c r="B64" s="38"/>
      <c r="G64" s="36"/>
      <c r="I64" s="36"/>
    </row>
  </sheetData>
  <printOptions horizontalCentered="1"/>
  <pageMargins left="0.62" right="0.36" top="0.45" bottom="0.5" header="0.1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zoomScale="90" zoomScaleNormal="90" workbookViewId="0" topLeftCell="A1">
      <pane ySplit="15" topLeftCell="BM16" activePane="bottomLeft" state="frozen"/>
      <selection pane="topLeft" activeCell="A1" sqref="A1"/>
      <selection pane="bottomLeft" activeCell="M25" sqref="M25"/>
    </sheetView>
  </sheetViews>
  <sheetFormatPr defaultColWidth="9.140625" defaultRowHeight="12.75"/>
  <cols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  <col min="15" max="15" width="14.00390625" style="0" bestFit="1" customWidth="1"/>
    <col min="16" max="16" width="9.28125" style="0" bestFit="1" customWidth="1"/>
    <col min="17" max="18" width="10.7109375" style="0" bestFit="1" customWidth="1"/>
    <col min="19" max="19" width="9.7109375" style="0" bestFit="1" customWidth="1"/>
    <col min="20" max="20" width="12.28125" style="0" bestFit="1" customWidth="1"/>
  </cols>
  <sheetData>
    <row r="1" ht="15">
      <c r="C1" s="15" t="s">
        <v>74</v>
      </c>
    </row>
    <row r="2" ht="12.75">
      <c r="D2" s="3" t="s">
        <v>76</v>
      </c>
    </row>
    <row r="4" ht="18">
      <c r="B4" s="14" t="s">
        <v>73</v>
      </c>
    </row>
    <row r="5" spans="3:6" ht="15">
      <c r="C5" s="39" t="s">
        <v>128</v>
      </c>
      <c r="D5" s="15"/>
      <c r="F5" s="15"/>
    </row>
    <row r="6" spans="4:6" ht="15">
      <c r="D6" s="32" t="s">
        <v>75</v>
      </c>
      <c r="F6" s="15"/>
    </row>
    <row r="7" spans="4:6" ht="15">
      <c r="D7" s="32"/>
      <c r="F7" s="15"/>
    </row>
    <row r="10" spans="5:11" ht="12.75">
      <c r="E10" s="26" t="s">
        <v>25</v>
      </c>
      <c r="G10" s="1" t="s">
        <v>28</v>
      </c>
      <c r="I10" s="26" t="s">
        <v>25</v>
      </c>
      <c r="K10" s="1" t="s">
        <v>29</v>
      </c>
    </row>
    <row r="11" spans="5:11" ht="12.75">
      <c r="E11" s="26" t="s">
        <v>26</v>
      </c>
      <c r="G11" s="1" t="s">
        <v>26</v>
      </c>
      <c r="I11" s="17" t="s">
        <v>129</v>
      </c>
      <c r="K11" s="17" t="str">
        <f>I11</f>
        <v>12 months</v>
      </c>
    </row>
    <row r="12" spans="5:11" ht="12.75">
      <c r="E12" s="26" t="s">
        <v>27</v>
      </c>
      <c r="G12" s="1" t="s">
        <v>27</v>
      </c>
      <c r="I12" s="26" t="s">
        <v>27</v>
      </c>
      <c r="K12" s="1" t="s">
        <v>27</v>
      </c>
    </row>
    <row r="13" spans="4:11" ht="12.75">
      <c r="D13" s="18"/>
      <c r="E13" s="9" t="s">
        <v>127</v>
      </c>
      <c r="G13" s="9" t="s">
        <v>102</v>
      </c>
      <c r="I13" s="9" t="str">
        <f>E13</f>
        <v>31.03.2007</v>
      </c>
      <c r="K13" s="9" t="str">
        <f>G13</f>
        <v>31.03.2006</v>
      </c>
    </row>
    <row r="14" spans="5:9" ht="12.75">
      <c r="E14" s="16"/>
      <c r="I14" s="16"/>
    </row>
    <row r="15" spans="5:11" ht="12.75">
      <c r="E15" s="24" t="s">
        <v>1</v>
      </c>
      <c r="G15" s="5" t="s">
        <v>1</v>
      </c>
      <c r="I15" s="24" t="s">
        <v>1</v>
      </c>
      <c r="K15" s="5" t="s">
        <v>1</v>
      </c>
    </row>
    <row r="16" spans="5:9" ht="12.75">
      <c r="E16" s="16"/>
      <c r="I16" s="16"/>
    </row>
    <row r="17" spans="1:11" ht="12.75">
      <c r="A17" s="4" t="s">
        <v>2</v>
      </c>
      <c r="B17" s="2"/>
      <c r="E17" s="13">
        <v>34633</v>
      </c>
      <c r="F17" s="4"/>
      <c r="G17" s="13">
        <v>29596</v>
      </c>
      <c r="I17" s="13">
        <v>107495</v>
      </c>
      <c r="K17" s="13">
        <v>137759</v>
      </c>
    </row>
    <row r="18" spans="1:11" ht="12.75">
      <c r="A18" s="4"/>
      <c r="E18" s="27"/>
      <c r="F18" s="4"/>
      <c r="G18" s="13"/>
      <c r="I18" s="13"/>
      <c r="K18" s="13"/>
    </row>
    <row r="19" spans="1:11" ht="12.75">
      <c r="A19" s="4" t="s">
        <v>30</v>
      </c>
      <c r="B19" s="8"/>
      <c r="E19" s="33">
        <v>-30427</v>
      </c>
      <c r="F19" s="4"/>
      <c r="G19" s="19">
        <v>-22621</v>
      </c>
      <c r="I19" s="19">
        <v>-94520</v>
      </c>
      <c r="K19" s="19">
        <v>-109829</v>
      </c>
    </row>
    <row r="20" spans="1:11" ht="12.75">
      <c r="A20" s="4"/>
      <c r="B20" s="4"/>
      <c r="E20" s="27"/>
      <c r="F20" s="4"/>
      <c r="G20" s="13"/>
      <c r="I20" s="13"/>
      <c r="K20" s="13"/>
    </row>
    <row r="21" spans="1:11" ht="12.75">
      <c r="A21" t="s">
        <v>17</v>
      </c>
      <c r="E21" s="27">
        <v>-766</v>
      </c>
      <c r="G21" s="13">
        <v>488</v>
      </c>
      <c r="I21" s="7">
        <v>2172</v>
      </c>
      <c r="K21" s="7">
        <v>1375</v>
      </c>
    </row>
    <row r="22" spans="2:11" ht="12.75">
      <c r="B22" s="2"/>
      <c r="E22" s="25"/>
      <c r="G22" s="7"/>
      <c r="I22" s="7"/>
      <c r="K22" s="7"/>
    </row>
    <row r="23" spans="1:11" ht="12.75">
      <c r="A23" t="s">
        <v>16</v>
      </c>
      <c r="E23" s="25">
        <f>+E17+E19+E21</f>
        <v>3440</v>
      </c>
      <c r="F23" s="16"/>
      <c r="G23" s="25">
        <f>+G17+G19+G21</f>
        <v>7463</v>
      </c>
      <c r="H23" s="16"/>
      <c r="I23" s="25">
        <f>+I17+I19+I21</f>
        <v>15147</v>
      </c>
      <c r="J23" s="16"/>
      <c r="K23" s="25">
        <f>+K17+K19+K21</f>
        <v>29305</v>
      </c>
    </row>
    <row r="24" spans="2:11" ht="12.75">
      <c r="B24" s="2"/>
      <c r="E24" s="25"/>
      <c r="F24" s="16"/>
      <c r="G24" s="25"/>
      <c r="H24" s="16"/>
      <c r="I24" s="25"/>
      <c r="J24" s="16"/>
      <c r="K24" s="25"/>
    </row>
    <row r="25" spans="1:11" ht="12.75">
      <c r="A25" t="s">
        <v>18</v>
      </c>
      <c r="B25" s="2"/>
      <c r="E25" s="33">
        <v>-2382</v>
      </c>
      <c r="F25" s="16"/>
      <c r="G25" s="33">
        <v>-2022</v>
      </c>
      <c r="H25" s="16"/>
      <c r="I25" s="60">
        <v>-11059</v>
      </c>
      <c r="J25" s="16"/>
      <c r="K25" s="60">
        <v>-5302</v>
      </c>
    </row>
    <row r="26" spans="2:22" ht="12.75">
      <c r="B26" s="2"/>
      <c r="E26" s="25"/>
      <c r="F26" s="16"/>
      <c r="G26" s="25"/>
      <c r="H26" s="16"/>
      <c r="I26" s="25"/>
      <c r="J26" s="16"/>
      <c r="K26" s="25"/>
      <c r="O26" s="53"/>
      <c r="P26" s="53"/>
      <c r="Q26" s="53"/>
      <c r="R26" s="53"/>
      <c r="S26" s="53"/>
      <c r="T26" s="53"/>
      <c r="U26" s="53"/>
      <c r="V26" s="53"/>
    </row>
    <row r="27" spans="1:22" ht="12.75">
      <c r="A27" t="s">
        <v>31</v>
      </c>
      <c r="E27" s="27">
        <v>6456</v>
      </c>
      <c r="F27" s="16"/>
      <c r="G27" s="27">
        <v>249</v>
      </c>
      <c r="H27" s="16"/>
      <c r="I27" s="60">
        <v>17389</v>
      </c>
      <c r="J27" s="16"/>
      <c r="K27" s="25">
        <v>1541</v>
      </c>
      <c r="O27" s="53"/>
      <c r="P27" s="53"/>
      <c r="Q27" s="53"/>
      <c r="R27" s="53"/>
      <c r="S27" s="53"/>
      <c r="T27" s="53"/>
      <c r="U27" s="53"/>
      <c r="V27" s="53"/>
    </row>
    <row r="28" spans="2:22" ht="12.75">
      <c r="B28" s="2"/>
      <c r="E28" s="25"/>
      <c r="F28" s="16"/>
      <c r="G28" s="25"/>
      <c r="H28" s="16"/>
      <c r="I28" s="25"/>
      <c r="J28" s="16"/>
      <c r="K28" s="25"/>
      <c r="O28" s="53"/>
      <c r="P28" s="53"/>
      <c r="Q28" s="53"/>
      <c r="R28" s="53"/>
      <c r="S28" s="53"/>
      <c r="T28" s="53"/>
      <c r="U28" s="53"/>
      <c r="V28" s="53"/>
    </row>
    <row r="29" spans="1:22" ht="12.75">
      <c r="A29" t="s">
        <v>33</v>
      </c>
      <c r="E29" s="49">
        <v>183</v>
      </c>
      <c r="F29" s="61"/>
      <c r="G29" s="49">
        <v>0</v>
      </c>
      <c r="H29" s="61"/>
      <c r="I29" s="62">
        <v>528</v>
      </c>
      <c r="J29" s="61"/>
      <c r="K29" s="62">
        <v>0</v>
      </c>
      <c r="O29" s="53"/>
      <c r="P29" s="53"/>
      <c r="Q29" s="53"/>
      <c r="R29" s="53"/>
      <c r="S29" s="53"/>
      <c r="T29" s="53"/>
      <c r="U29" s="53"/>
      <c r="V29" s="53"/>
    </row>
    <row r="30" spans="2:22" ht="12.75">
      <c r="B30" s="2"/>
      <c r="E30" s="25"/>
      <c r="F30" s="16"/>
      <c r="G30" s="25"/>
      <c r="H30" s="16"/>
      <c r="I30" s="25"/>
      <c r="J30" s="16"/>
      <c r="K30" s="25"/>
      <c r="O30" s="53"/>
      <c r="P30" s="53"/>
      <c r="Q30" s="53"/>
      <c r="R30" s="53"/>
      <c r="S30" s="53"/>
      <c r="T30" s="53"/>
      <c r="U30" s="53"/>
      <c r="V30" s="53"/>
    </row>
    <row r="31" spans="1:22" ht="12.75">
      <c r="A31" t="s">
        <v>19</v>
      </c>
      <c r="E31" s="25">
        <f>SUM(E23:E30)</f>
        <v>7697</v>
      </c>
      <c r="F31" s="16"/>
      <c r="G31" s="25">
        <f>SUM(G23:G30)</f>
        <v>5690</v>
      </c>
      <c r="H31" s="16"/>
      <c r="I31" s="25">
        <f>SUM(I23:I30)</f>
        <v>22005</v>
      </c>
      <c r="J31" s="16"/>
      <c r="K31" s="25">
        <f>SUM(K23:K30)</f>
        <v>25544</v>
      </c>
      <c r="O31" s="54"/>
      <c r="P31" s="54"/>
      <c r="Q31" s="54"/>
      <c r="R31" s="54"/>
      <c r="S31" s="53"/>
      <c r="T31" s="53"/>
      <c r="U31" s="53"/>
      <c r="V31" s="53"/>
    </row>
    <row r="32" spans="5:18" ht="12.75">
      <c r="E32" s="25"/>
      <c r="F32" s="16"/>
      <c r="G32" s="25"/>
      <c r="H32" s="16"/>
      <c r="I32" s="25"/>
      <c r="J32" s="16"/>
      <c r="K32" s="25"/>
      <c r="O32" s="54"/>
      <c r="P32" s="54"/>
      <c r="Q32" s="54"/>
      <c r="R32" s="54"/>
    </row>
    <row r="33" spans="1:18" ht="12.75">
      <c r="A33" t="s">
        <v>9</v>
      </c>
      <c r="B33" s="2"/>
      <c r="E33" s="34">
        <v>3229</v>
      </c>
      <c r="F33" s="16"/>
      <c r="G33" s="34">
        <v>-2243</v>
      </c>
      <c r="H33" s="16"/>
      <c r="I33" s="63">
        <v>1124</v>
      </c>
      <c r="J33" s="16"/>
      <c r="K33" s="63">
        <v>-9192</v>
      </c>
      <c r="O33" s="54"/>
      <c r="P33" s="54"/>
      <c r="Q33" s="54"/>
      <c r="R33" s="54"/>
    </row>
    <row r="34" spans="2:18" ht="12.75">
      <c r="B34" s="2"/>
      <c r="E34" s="25"/>
      <c r="F34" s="16"/>
      <c r="G34" s="25"/>
      <c r="H34" s="16"/>
      <c r="I34" s="25"/>
      <c r="J34" s="16"/>
      <c r="K34" s="25"/>
      <c r="O34" s="54"/>
      <c r="P34" s="54"/>
      <c r="Q34" s="54"/>
      <c r="R34" s="54"/>
    </row>
    <row r="35" spans="1:18" ht="12.75">
      <c r="A35" t="s">
        <v>20</v>
      </c>
      <c r="E35" s="25">
        <f>+E31+E33</f>
        <v>10926</v>
      </c>
      <c r="F35" s="16"/>
      <c r="G35" s="25">
        <f>+G31+G33</f>
        <v>3447</v>
      </c>
      <c r="H35" s="16"/>
      <c r="I35" s="25">
        <f>+I31+I33</f>
        <v>23129</v>
      </c>
      <c r="J35" s="16"/>
      <c r="K35" s="25">
        <f>+K31+K33</f>
        <v>16352</v>
      </c>
      <c r="O35" s="54"/>
      <c r="P35" s="54"/>
      <c r="Q35" s="54"/>
      <c r="R35" s="54"/>
    </row>
    <row r="36" spans="5:18" ht="12.75">
      <c r="E36" s="25"/>
      <c r="F36" s="16"/>
      <c r="G36" s="25"/>
      <c r="H36" s="16"/>
      <c r="I36" s="25"/>
      <c r="J36" s="16"/>
      <c r="K36" s="25"/>
      <c r="O36" s="54"/>
      <c r="P36" s="54"/>
      <c r="Q36" s="54"/>
      <c r="R36" s="54"/>
    </row>
    <row r="37" spans="1:18" ht="12.75">
      <c r="A37" t="s">
        <v>3</v>
      </c>
      <c r="E37" s="46">
        <v>0</v>
      </c>
      <c r="F37" s="64"/>
      <c r="G37" s="46">
        <v>0</v>
      </c>
      <c r="H37" s="64"/>
      <c r="I37" s="65">
        <v>0</v>
      </c>
      <c r="J37" s="64"/>
      <c r="K37" s="65">
        <v>0</v>
      </c>
      <c r="O37" s="54"/>
      <c r="P37" s="54"/>
      <c r="Q37" s="54"/>
      <c r="R37" s="54"/>
    </row>
    <row r="38" spans="5:18" ht="12.75">
      <c r="E38" s="25"/>
      <c r="F38" s="16"/>
      <c r="G38" s="25"/>
      <c r="H38" s="16"/>
      <c r="I38" s="25"/>
      <c r="J38" s="16"/>
      <c r="K38" s="25"/>
      <c r="O38" s="54"/>
      <c r="P38" s="54"/>
      <c r="Q38" s="54"/>
      <c r="R38" s="54"/>
    </row>
    <row r="39" spans="1:18" ht="12.75">
      <c r="A39" t="s">
        <v>86</v>
      </c>
      <c r="E39" s="34">
        <v>0</v>
      </c>
      <c r="F39" s="16"/>
      <c r="G39" s="34">
        <v>0</v>
      </c>
      <c r="H39" s="16"/>
      <c r="I39" s="63">
        <v>0</v>
      </c>
      <c r="J39" s="16"/>
      <c r="K39" s="63">
        <v>0</v>
      </c>
      <c r="O39" s="54"/>
      <c r="P39" s="54"/>
      <c r="Q39" s="54"/>
      <c r="R39" s="54"/>
    </row>
    <row r="40" spans="5:18" ht="12.75">
      <c r="E40" s="25"/>
      <c r="F40" s="16"/>
      <c r="G40" s="25"/>
      <c r="H40" s="16"/>
      <c r="I40" s="25"/>
      <c r="J40" s="16"/>
      <c r="K40" s="25"/>
      <c r="O40" s="54"/>
      <c r="P40" s="54"/>
      <c r="Q40" s="54"/>
      <c r="R40" s="54"/>
    </row>
    <row r="41" spans="1:18" ht="13.5" thickBot="1">
      <c r="A41" t="s">
        <v>34</v>
      </c>
      <c r="B41" s="2"/>
      <c r="E41" s="66">
        <f>SUM(E35:E39)</f>
        <v>10926</v>
      </c>
      <c r="F41" s="16"/>
      <c r="G41" s="66">
        <f>SUM(G35:G39)</f>
        <v>3447</v>
      </c>
      <c r="H41" s="16"/>
      <c r="I41" s="66">
        <f>SUM(I35:I39)</f>
        <v>23129</v>
      </c>
      <c r="J41" s="16"/>
      <c r="K41" s="66">
        <f>SUM(K35:K39)</f>
        <v>16352</v>
      </c>
      <c r="O41" s="54"/>
      <c r="P41" s="54"/>
      <c r="Q41" s="54"/>
      <c r="R41" s="54"/>
    </row>
    <row r="42" spans="5:18" ht="13.5" thickTop="1">
      <c r="E42" s="25"/>
      <c r="F42" s="16"/>
      <c r="G42" s="25"/>
      <c r="H42" s="16"/>
      <c r="I42" s="25"/>
      <c r="J42" s="16"/>
      <c r="K42" s="25"/>
      <c r="O42" s="54"/>
      <c r="P42" s="54"/>
      <c r="Q42" s="54"/>
      <c r="R42" s="54"/>
    </row>
    <row r="43" spans="5:18" ht="12.75">
      <c r="E43" s="25"/>
      <c r="F43" s="16"/>
      <c r="G43" s="25"/>
      <c r="H43" s="16"/>
      <c r="I43" s="25"/>
      <c r="J43" s="16"/>
      <c r="K43" s="25"/>
      <c r="O43" s="54"/>
      <c r="P43" s="54"/>
      <c r="Q43" s="54"/>
      <c r="R43" s="54"/>
    </row>
    <row r="44" spans="1:11" ht="12.75">
      <c r="A44" t="s">
        <v>32</v>
      </c>
      <c r="B44" s="2"/>
      <c r="E44" s="22">
        <f>(+E41/426127*100)</f>
        <v>2.564024340161501</v>
      </c>
      <c r="F44" s="16"/>
      <c r="G44" s="22">
        <f>(+G41/426127*100)</f>
        <v>0.8089137745320057</v>
      </c>
      <c r="H44" s="16"/>
      <c r="I44" s="22">
        <f>(+I41/426127*100)</f>
        <v>5.427724598535179</v>
      </c>
      <c r="J44" s="16"/>
      <c r="K44" s="22">
        <f>(+K41/426127*100)</f>
        <v>3.8373536527842638</v>
      </c>
    </row>
    <row r="45" spans="2:11" ht="12.75">
      <c r="B45" t="s">
        <v>35</v>
      </c>
      <c r="E45" s="23">
        <v>0</v>
      </c>
      <c r="F45" s="16"/>
      <c r="G45" s="23">
        <v>0</v>
      </c>
      <c r="H45" s="16"/>
      <c r="I45" s="23">
        <v>0</v>
      </c>
      <c r="J45" s="16"/>
      <c r="K45" s="23">
        <v>0</v>
      </c>
    </row>
    <row r="46" spans="5:11" ht="12.75">
      <c r="E46" s="25"/>
      <c r="F46" s="16"/>
      <c r="G46" s="25"/>
      <c r="H46" s="16"/>
      <c r="I46" s="25"/>
      <c r="J46" s="16"/>
      <c r="K46" s="16"/>
    </row>
    <row r="47" spans="1:11" ht="12.75">
      <c r="A47" s="2"/>
      <c r="E47" s="25"/>
      <c r="F47" s="16"/>
      <c r="G47" s="25"/>
      <c r="H47" s="16"/>
      <c r="I47" s="25"/>
      <c r="J47" s="16"/>
      <c r="K47" s="25"/>
    </row>
    <row r="48" spans="1:11" ht="12.75">
      <c r="A48" s="2"/>
      <c r="E48" s="25"/>
      <c r="F48" s="16"/>
      <c r="G48" s="25"/>
      <c r="H48" s="16"/>
      <c r="I48" s="25"/>
      <c r="J48" s="16"/>
      <c r="K48" s="25"/>
    </row>
    <row r="49" spans="1:11" ht="12.75">
      <c r="A49" s="2"/>
      <c r="E49" s="25"/>
      <c r="F49" s="16"/>
      <c r="G49" s="25"/>
      <c r="H49" s="16"/>
      <c r="I49" s="25"/>
      <c r="J49" s="16"/>
      <c r="K49" s="25"/>
    </row>
    <row r="50" spans="2:11" ht="12.75">
      <c r="B50" s="2"/>
      <c r="E50" s="25"/>
      <c r="F50" s="16"/>
      <c r="G50" s="25"/>
      <c r="H50" s="16"/>
      <c r="I50" s="25"/>
      <c r="J50" s="16"/>
      <c r="K50" s="25"/>
    </row>
    <row r="51" spans="2:11" ht="12.75">
      <c r="B51" s="2"/>
      <c r="E51" s="25"/>
      <c r="F51" s="16"/>
      <c r="G51" s="25"/>
      <c r="H51" s="16"/>
      <c r="I51" s="25"/>
      <c r="J51" s="16"/>
      <c r="K51" s="25"/>
    </row>
    <row r="52" spans="5:11" ht="12.75">
      <c r="E52" s="25"/>
      <c r="F52" s="16"/>
      <c r="G52" s="25"/>
      <c r="H52" s="16"/>
      <c r="I52" s="25"/>
      <c r="J52" s="16"/>
      <c r="K52" s="25"/>
    </row>
    <row r="53" spans="2:11" ht="12.75">
      <c r="B53" s="2"/>
      <c r="E53" s="25"/>
      <c r="F53" s="16"/>
      <c r="G53" s="25"/>
      <c r="H53" s="16"/>
      <c r="I53" s="25"/>
      <c r="J53" s="16"/>
      <c r="K53" s="25"/>
    </row>
    <row r="54" spans="5:11" ht="12.75">
      <c r="E54" s="16"/>
      <c r="F54" s="16"/>
      <c r="G54" s="16"/>
      <c r="H54" s="16"/>
      <c r="I54" s="16"/>
      <c r="J54" s="16"/>
      <c r="K54" s="16"/>
    </row>
    <row r="55" spans="1:11" ht="12.75">
      <c r="A55" s="2"/>
      <c r="B55" s="2"/>
      <c r="E55" s="16"/>
      <c r="F55" s="16"/>
      <c r="G55" s="16"/>
      <c r="H55" s="16"/>
      <c r="I55" s="16"/>
      <c r="J55" s="16"/>
      <c r="K55" s="16"/>
    </row>
    <row r="56" spans="1:11" ht="12.75">
      <c r="A56" s="2"/>
      <c r="E56" s="16"/>
      <c r="F56" s="16"/>
      <c r="G56" s="16"/>
      <c r="H56" s="16"/>
      <c r="I56" s="16"/>
      <c r="J56" s="16"/>
      <c r="K56" s="16"/>
    </row>
    <row r="57" spans="1:11" ht="14.25">
      <c r="A57" s="30" t="s">
        <v>67</v>
      </c>
      <c r="B57" s="30"/>
      <c r="C57" s="30"/>
      <c r="D57" s="30"/>
      <c r="E57" s="30"/>
      <c r="F57" s="30"/>
      <c r="G57" s="30"/>
      <c r="H57" s="30"/>
      <c r="I57" s="30"/>
      <c r="J57" s="30"/>
      <c r="K57" s="31"/>
    </row>
    <row r="58" spans="1:11" ht="14.25">
      <c r="A58" s="31"/>
      <c r="B58" s="45" t="s">
        <v>106</v>
      </c>
      <c r="C58" s="31"/>
      <c r="D58" s="31"/>
      <c r="E58" s="30"/>
      <c r="F58" s="30"/>
      <c r="G58" s="30"/>
      <c r="H58" s="30"/>
      <c r="I58" s="30"/>
      <c r="J58" s="30"/>
      <c r="K58" s="31"/>
    </row>
    <row r="59" spans="2:11" ht="12.75">
      <c r="B59" s="2"/>
      <c r="E59" s="16"/>
      <c r="F59" s="16"/>
      <c r="G59" s="16"/>
      <c r="H59" s="16"/>
      <c r="I59" s="16"/>
      <c r="J59" s="16"/>
      <c r="K59" s="16"/>
    </row>
    <row r="60" spans="5:11" ht="12.75">
      <c r="E60" s="16"/>
      <c r="F60" s="16"/>
      <c r="G60" s="16"/>
      <c r="H60" s="16"/>
      <c r="I60" s="16"/>
      <c r="J60" s="16"/>
      <c r="K60" s="16"/>
    </row>
    <row r="61" spans="5:11" ht="12.75">
      <c r="E61" s="16"/>
      <c r="F61" s="16"/>
      <c r="G61" s="16"/>
      <c r="H61" s="16"/>
      <c r="I61" s="16"/>
      <c r="J61" s="16"/>
      <c r="K61" s="16"/>
    </row>
    <row r="62" spans="5:11" ht="12.75">
      <c r="E62" s="16"/>
      <c r="F62" s="16"/>
      <c r="G62" s="16"/>
      <c r="H62" s="16"/>
      <c r="I62" s="16"/>
      <c r="J62" s="16"/>
      <c r="K62" s="16"/>
    </row>
    <row r="63" spans="5:11" ht="12.75">
      <c r="E63" s="16"/>
      <c r="F63" s="16"/>
      <c r="G63" s="16"/>
      <c r="H63" s="16"/>
      <c r="I63" s="16"/>
      <c r="J63" s="16"/>
      <c r="K63" s="16"/>
    </row>
    <row r="64" spans="5:11" ht="12.75">
      <c r="E64" s="16"/>
      <c r="F64" s="16"/>
      <c r="G64" s="16"/>
      <c r="H64" s="16"/>
      <c r="I64" s="16"/>
      <c r="J64" s="16"/>
      <c r="K64" s="16"/>
    </row>
    <row r="65" spans="5:11" ht="12.75">
      <c r="E65" s="16"/>
      <c r="F65" s="16"/>
      <c r="G65" s="16"/>
      <c r="H65" s="16"/>
      <c r="I65" s="16"/>
      <c r="J65" s="16"/>
      <c r="K65" s="16"/>
    </row>
    <row r="66" spans="1:6" ht="12.75">
      <c r="A66" s="4"/>
      <c r="B66" s="2"/>
      <c r="F66" s="4"/>
    </row>
    <row r="67" spans="1:6" ht="12.75">
      <c r="A67" s="4"/>
      <c r="F67" s="4"/>
    </row>
    <row r="68" spans="1:6" ht="12.75">
      <c r="A68" s="4"/>
      <c r="F68" s="4"/>
    </row>
    <row r="69" spans="1:6" ht="12.75">
      <c r="A69" s="4"/>
      <c r="B69" s="2"/>
      <c r="F69" s="4"/>
    </row>
    <row r="70" spans="1:6" ht="12.75">
      <c r="A70" s="4"/>
      <c r="F70" s="4"/>
    </row>
    <row r="71" spans="5:6" ht="12.75">
      <c r="E71" s="4"/>
      <c r="F71" s="4"/>
    </row>
  </sheetData>
  <printOptions/>
  <pageMargins left="0.53" right="0.5" top="0.77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zoomScale="75" zoomScaleNormal="75" workbookViewId="0" topLeftCell="A1">
      <selection activeCell="G83" sqref="G83"/>
    </sheetView>
  </sheetViews>
  <sheetFormatPr defaultColWidth="9.140625" defaultRowHeight="12.75"/>
  <cols>
    <col min="1" max="1" width="23.421875" style="0" customWidth="1"/>
    <col min="2" max="2" width="6.28125" style="0" customWidth="1"/>
    <col min="4" max="4" width="2.7109375" style="0" customWidth="1"/>
    <col min="6" max="6" width="2.7109375" style="0" customWidth="1"/>
    <col min="7" max="7" width="10.7109375" style="0" customWidth="1"/>
    <col min="8" max="8" width="2.7109375" style="0" customWidth="1"/>
    <col min="10" max="10" width="2.7109375" style="0" customWidth="1"/>
    <col min="11" max="11" width="10.28125" style="0" bestFit="1" customWidth="1"/>
    <col min="12" max="12" width="2.7109375" style="0" customWidth="1"/>
    <col min="14" max="14" width="2.7109375" style="0" customWidth="1"/>
    <col min="16" max="16" width="2.7109375" style="0" customWidth="1"/>
    <col min="17" max="17" width="10.00390625" style="0" customWidth="1"/>
  </cols>
  <sheetData>
    <row r="1" ht="15">
      <c r="D1" s="15" t="s">
        <v>0</v>
      </c>
    </row>
    <row r="2" ht="12.75">
      <c r="E2" s="3" t="s">
        <v>77</v>
      </c>
    </row>
    <row r="3" ht="12.75">
      <c r="E3" s="3"/>
    </row>
    <row r="4" ht="18">
      <c r="A4" s="14" t="s">
        <v>48</v>
      </c>
    </row>
    <row r="5" spans="3:5" ht="15">
      <c r="C5" s="39" t="s">
        <v>130</v>
      </c>
      <c r="E5" s="15"/>
    </row>
    <row r="6" ht="12.75">
      <c r="E6" s="32" t="s">
        <v>70</v>
      </c>
    </row>
    <row r="10" spans="3:17" ht="12.75">
      <c r="C10" s="1" t="s">
        <v>42</v>
      </c>
      <c r="D10" s="1"/>
      <c r="E10" s="1" t="s">
        <v>42</v>
      </c>
      <c r="F10" s="1"/>
      <c r="G10" s="1" t="s">
        <v>41</v>
      </c>
      <c r="H10" s="1"/>
      <c r="I10" s="1" t="s">
        <v>45</v>
      </c>
      <c r="J10" s="1"/>
      <c r="K10" s="1" t="s">
        <v>108</v>
      </c>
      <c r="L10" s="1"/>
      <c r="M10" s="1" t="s">
        <v>38</v>
      </c>
      <c r="N10" s="1"/>
      <c r="O10" s="1" t="s">
        <v>36</v>
      </c>
      <c r="P10" s="1"/>
      <c r="Q10" s="1" t="s">
        <v>10</v>
      </c>
    </row>
    <row r="11" spans="3:17" ht="12.75">
      <c r="C11" s="1" t="s">
        <v>44</v>
      </c>
      <c r="D11" s="1"/>
      <c r="E11" s="1" t="s">
        <v>43</v>
      </c>
      <c r="F11" s="1"/>
      <c r="G11" s="1" t="s">
        <v>39</v>
      </c>
      <c r="H11" s="1"/>
      <c r="I11" s="1" t="s">
        <v>39</v>
      </c>
      <c r="J11" s="1"/>
      <c r="K11" s="1" t="s">
        <v>109</v>
      </c>
      <c r="L11" s="1"/>
      <c r="M11" s="1" t="s">
        <v>40</v>
      </c>
      <c r="N11" s="1"/>
      <c r="O11" s="1" t="s">
        <v>37</v>
      </c>
      <c r="P11" s="1"/>
      <c r="Q11" s="1"/>
    </row>
    <row r="12" spans="3:17" s="1" customFormat="1" ht="12.75">
      <c r="C12" s="1" t="s">
        <v>1</v>
      </c>
      <c r="E12" s="1" t="s">
        <v>1</v>
      </c>
      <c r="G12" s="1" t="s">
        <v>1</v>
      </c>
      <c r="I12" s="1" t="s">
        <v>1</v>
      </c>
      <c r="K12" s="1" t="s">
        <v>1</v>
      </c>
      <c r="M12" s="1" t="s">
        <v>1</v>
      </c>
      <c r="O12" s="1" t="s">
        <v>1</v>
      </c>
      <c r="Q12" s="1" t="s">
        <v>1</v>
      </c>
    </row>
    <row r="13" spans="3:17" ht="12.75">
      <c r="C13" s="5"/>
      <c r="E13" s="5"/>
      <c r="G13" s="5"/>
      <c r="I13" s="5"/>
      <c r="J13" s="5"/>
      <c r="K13" s="5"/>
      <c r="M13" s="5"/>
      <c r="O13" s="5"/>
      <c r="Q13" s="5"/>
    </row>
    <row r="14" spans="1:17" ht="12.75">
      <c r="A14" s="40" t="s">
        <v>131</v>
      </c>
      <c r="C14" s="5"/>
      <c r="E14" s="5"/>
      <c r="G14" s="5"/>
      <c r="I14" s="5"/>
      <c r="J14" s="5"/>
      <c r="K14" s="5"/>
      <c r="M14" s="5"/>
      <c r="O14" s="5"/>
      <c r="Q14" s="5"/>
    </row>
    <row r="15" spans="1:17" ht="12.75">
      <c r="A15" s="40" t="s">
        <v>132</v>
      </c>
      <c r="C15" s="5"/>
      <c r="E15" s="5"/>
      <c r="G15" s="5"/>
      <c r="I15" s="5"/>
      <c r="J15" s="5"/>
      <c r="K15" s="5"/>
      <c r="M15" s="5"/>
      <c r="O15" s="5"/>
      <c r="Q15" s="5"/>
    </row>
    <row r="16" spans="3:17" ht="12.75">
      <c r="C16" s="5"/>
      <c r="E16" s="5"/>
      <c r="G16" s="5"/>
      <c r="I16" s="5"/>
      <c r="J16" s="5"/>
      <c r="K16" s="5"/>
      <c r="M16" s="5"/>
      <c r="O16" s="5"/>
      <c r="Q16" s="5"/>
    </row>
    <row r="17" spans="1:17" ht="12.75">
      <c r="A17" s="38" t="s">
        <v>104</v>
      </c>
      <c r="C17" s="7">
        <v>213064</v>
      </c>
      <c r="E17" s="7">
        <v>477</v>
      </c>
      <c r="G17" s="7">
        <v>59852</v>
      </c>
      <c r="I17" s="7">
        <v>7861</v>
      </c>
      <c r="J17" s="7"/>
      <c r="K17" s="7">
        <v>0</v>
      </c>
      <c r="M17" s="7">
        <v>76700</v>
      </c>
      <c r="O17" s="7">
        <v>4602</v>
      </c>
      <c r="Q17" s="7">
        <f>SUM(C17:O17)</f>
        <v>362556</v>
      </c>
    </row>
    <row r="18" spans="1:17" ht="12.75">
      <c r="A18" s="38" t="s">
        <v>111</v>
      </c>
      <c r="C18" s="7"/>
      <c r="E18" s="7"/>
      <c r="G18" s="7">
        <f>-37538-21525</f>
        <v>-59063</v>
      </c>
      <c r="I18" s="7"/>
      <c r="J18" s="7"/>
      <c r="K18" s="7"/>
      <c r="M18" s="7">
        <f>37538+21525</f>
        <v>59063</v>
      </c>
      <c r="O18" s="7"/>
      <c r="Q18" s="7"/>
    </row>
    <row r="19" spans="1:17" ht="25.5">
      <c r="A19" s="59" t="s">
        <v>138</v>
      </c>
      <c r="C19" s="10"/>
      <c r="E19" s="10"/>
      <c r="G19" s="55">
        <v>43</v>
      </c>
      <c r="I19" s="10"/>
      <c r="J19" s="7"/>
      <c r="K19" s="10"/>
      <c r="M19" s="10">
        <v>6199</v>
      </c>
      <c r="O19" s="10"/>
      <c r="Q19" s="55">
        <f>SUM(C19:O19)</f>
        <v>6242</v>
      </c>
    </row>
    <row r="20" spans="1:17" ht="12.75">
      <c r="A20" s="38" t="s">
        <v>112</v>
      </c>
      <c r="C20" s="7">
        <f>SUM(C17:C19)</f>
        <v>213064</v>
      </c>
      <c r="E20" s="7">
        <f>SUM(E17:E19)</f>
        <v>477</v>
      </c>
      <c r="G20" s="7">
        <f>SUM(G17:G19)</f>
        <v>832</v>
      </c>
      <c r="I20" s="7">
        <f>SUM(I17:I19)</f>
        <v>7861</v>
      </c>
      <c r="J20" s="7"/>
      <c r="K20" s="7">
        <f>SUM(K17:K19)</f>
        <v>0</v>
      </c>
      <c r="M20" s="7">
        <f>SUM(M17:M19)</f>
        <v>141962</v>
      </c>
      <c r="O20" s="7">
        <f>SUM(O17:O19)</f>
        <v>4602</v>
      </c>
      <c r="Q20" s="7">
        <f>SUM(Q17:Q19)</f>
        <v>368798</v>
      </c>
    </row>
    <row r="21" spans="1:17" ht="12.75">
      <c r="A21" t="s">
        <v>46</v>
      </c>
      <c r="C21" s="7"/>
      <c r="E21" s="7"/>
      <c r="G21" s="7"/>
      <c r="I21" s="7"/>
      <c r="J21" s="7"/>
      <c r="K21" s="7"/>
      <c r="M21" s="7"/>
      <c r="O21" s="7"/>
      <c r="Q21" s="7"/>
    </row>
    <row r="22" spans="1:17" ht="12.75">
      <c r="A22" t="s">
        <v>47</v>
      </c>
      <c r="C22" s="23">
        <v>0</v>
      </c>
      <c r="E22" s="23">
        <v>0</v>
      </c>
      <c r="G22" s="23">
        <v>0</v>
      </c>
      <c r="I22" s="23">
        <v>0</v>
      </c>
      <c r="J22" s="23"/>
      <c r="K22" s="23">
        <v>0</v>
      </c>
      <c r="M22" s="23">
        <f>'INCOME STATEMENT'!I41</f>
        <v>23129</v>
      </c>
      <c r="O22" s="23">
        <v>0</v>
      </c>
      <c r="Q22" s="7">
        <f>SUM(C22:O22)</f>
        <v>23129</v>
      </c>
    </row>
    <row r="23" spans="1:17" ht="12.75">
      <c r="A23" t="s">
        <v>81</v>
      </c>
      <c r="C23" s="23">
        <v>0</v>
      </c>
      <c r="E23" s="23">
        <v>0</v>
      </c>
      <c r="G23" s="23">
        <v>0</v>
      </c>
      <c r="I23" s="23">
        <v>0</v>
      </c>
      <c r="J23" s="23"/>
      <c r="K23" s="23">
        <v>0</v>
      </c>
      <c r="M23" s="23">
        <v>0</v>
      </c>
      <c r="O23" s="23">
        <v>-4602</v>
      </c>
      <c r="Q23" s="23">
        <f>SUM(C23:O23)</f>
        <v>-4602</v>
      </c>
    </row>
    <row r="24" spans="1:17" ht="12.75">
      <c r="A24" s="38" t="s">
        <v>103</v>
      </c>
      <c r="C24" s="23">
        <v>0</v>
      </c>
      <c r="E24" s="23">
        <v>0</v>
      </c>
      <c r="G24" s="23">
        <v>0</v>
      </c>
      <c r="I24" s="23">
        <v>0</v>
      </c>
      <c r="J24" s="23"/>
      <c r="K24" s="23">
        <v>0</v>
      </c>
      <c r="M24" s="23">
        <v>0</v>
      </c>
      <c r="O24" s="23">
        <v>0</v>
      </c>
      <c r="Q24" s="23">
        <f>SUM(C24:O24)</f>
        <v>0</v>
      </c>
    </row>
    <row r="25" spans="1:17" ht="12.75">
      <c r="A25" s="38" t="s">
        <v>83</v>
      </c>
      <c r="C25" s="23">
        <v>0</v>
      </c>
      <c r="E25" s="23">
        <v>0</v>
      </c>
      <c r="G25" s="23">
        <v>0</v>
      </c>
      <c r="I25" s="23">
        <v>0</v>
      </c>
      <c r="J25" s="23"/>
      <c r="K25" s="23">
        <v>0</v>
      </c>
      <c r="M25" s="23">
        <v>0</v>
      </c>
      <c r="O25" s="43">
        <v>0</v>
      </c>
      <c r="Q25" s="23">
        <f>SUM(C25:O25)</f>
        <v>0</v>
      </c>
    </row>
    <row r="26" spans="1:17" ht="12.75">
      <c r="A26" s="48" t="s">
        <v>110</v>
      </c>
      <c r="C26" s="23">
        <v>0</v>
      </c>
      <c r="E26" s="23">
        <v>0</v>
      </c>
      <c r="G26" s="23">
        <v>0</v>
      </c>
      <c r="I26" s="23">
        <v>0</v>
      </c>
      <c r="J26" s="23"/>
      <c r="K26" s="23">
        <v>-29</v>
      </c>
      <c r="M26" s="23">
        <v>0</v>
      </c>
      <c r="O26" s="43">
        <v>0</v>
      </c>
      <c r="Q26" s="23">
        <f>SUM(C26:O26)</f>
        <v>-29</v>
      </c>
    </row>
    <row r="27" spans="3:17" ht="12.75">
      <c r="C27" s="10"/>
      <c r="E27" s="10"/>
      <c r="G27" s="10"/>
      <c r="I27" s="10"/>
      <c r="J27" s="11"/>
      <c r="K27" s="10"/>
      <c r="M27" s="10"/>
      <c r="O27" s="10"/>
      <c r="Q27" s="10"/>
    </row>
    <row r="28" spans="3:17" ht="3.75" customHeight="1">
      <c r="C28" s="7"/>
      <c r="E28" s="7"/>
      <c r="G28" s="7"/>
      <c r="I28" s="7"/>
      <c r="J28" s="7"/>
      <c r="K28" s="7"/>
      <c r="M28" s="7"/>
      <c r="O28" s="7"/>
      <c r="Q28" s="7"/>
    </row>
    <row r="29" spans="1:17" ht="12.75">
      <c r="A29" s="42" t="s">
        <v>126</v>
      </c>
      <c r="B29" s="16"/>
      <c r="C29" s="25">
        <f>SUM(C20:C27)</f>
        <v>213064</v>
      </c>
      <c r="D29" s="16"/>
      <c r="E29" s="25">
        <f>SUM(E20:E27)</f>
        <v>477</v>
      </c>
      <c r="F29" s="16"/>
      <c r="G29" s="25">
        <f>SUM(G20:G27)</f>
        <v>832</v>
      </c>
      <c r="H29" s="16"/>
      <c r="I29" s="25">
        <f>SUM(I20:I27)</f>
        <v>7861</v>
      </c>
      <c r="J29" s="25"/>
      <c r="K29" s="25">
        <f>SUM(K20:K27)</f>
        <v>-29</v>
      </c>
      <c r="L29" s="16"/>
      <c r="M29" s="25">
        <f>SUM(M20:M27)</f>
        <v>165091</v>
      </c>
      <c r="N29" s="16"/>
      <c r="O29" s="25">
        <f>SUM(O20:O27)</f>
        <v>0</v>
      </c>
      <c r="P29" s="16"/>
      <c r="Q29" s="25">
        <f>SUM(Q20:Q27)</f>
        <v>387296</v>
      </c>
    </row>
    <row r="30" spans="3:17" ht="3.75" customHeight="1" thickBot="1">
      <c r="C30" s="21"/>
      <c r="E30" s="21"/>
      <c r="G30" s="21"/>
      <c r="I30" s="21"/>
      <c r="J30" s="11"/>
      <c r="K30" s="21"/>
      <c r="M30" s="21"/>
      <c r="O30" s="21"/>
      <c r="Q30" s="21"/>
    </row>
    <row r="31" spans="3:17" ht="13.5" thickTop="1">
      <c r="C31" s="7"/>
      <c r="E31" s="7"/>
      <c r="G31" s="7"/>
      <c r="I31" s="7"/>
      <c r="J31" s="7"/>
      <c r="K31" s="7"/>
      <c r="M31" s="7"/>
      <c r="O31" s="7"/>
      <c r="Q31" s="7"/>
    </row>
    <row r="32" spans="3:17" ht="12.75">
      <c r="C32" s="7"/>
      <c r="E32" s="7"/>
      <c r="G32" s="7"/>
      <c r="I32" s="7"/>
      <c r="J32" s="7"/>
      <c r="K32" s="7"/>
      <c r="M32" s="7"/>
      <c r="O32" s="7"/>
      <c r="Q32" s="7"/>
    </row>
    <row r="33" spans="3:17" ht="12.75">
      <c r="C33" s="7"/>
      <c r="E33" s="7"/>
      <c r="G33" s="7"/>
      <c r="I33" s="7"/>
      <c r="J33" s="7"/>
      <c r="K33" s="7"/>
      <c r="M33" s="7"/>
      <c r="O33" s="7"/>
      <c r="Q33" s="7"/>
    </row>
    <row r="34" spans="3:17" ht="12.75">
      <c r="C34" s="7"/>
      <c r="E34" s="7"/>
      <c r="G34" s="7"/>
      <c r="I34" s="7"/>
      <c r="J34" s="7"/>
      <c r="K34" s="7"/>
      <c r="M34" s="7"/>
      <c r="O34" s="7"/>
      <c r="Q34" s="7"/>
    </row>
    <row r="35" spans="3:17" ht="12.75">
      <c r="C35" s="7"/>
      <c r="E35" s="7"/>
      <c r="G35" s="7"/>
      <c r="I35" s="7"/>
      <c r="J35" s="7"/>
      <c r="K35" s="7"/>
      <c r="M35" s="7"/>
      <c r="O35" s="7"/>
      <c r="Q35" s="7"/>
    </row>
    <row r="36" spans="3:17" ht="12.75">
      <c r="C36" s="7"/>
      <c r="E36" s="7"/>
      <c r="G36" s="7"/>
      <c r="I36" s="7"/>
      <c r="J36" s="7"/>
      <c r="K36" s="7"/>
      <c r="M36" s="7"/>
      <c r="O36" s="7"/>
      <c r="Q36" s="7"/>
    </row>
    <row r="37" spans="1:17" ht="12.75">
      <c r="A37" s="40" t="s">
        <v>133</v>
      </c>
      <c r="C37" s="7"/>
      <c r="E37" s="7"/>
      <c r="G37" s="7"/>
      <c r="I37" s="7"/>
      <c r="J37" s="7"/>
      <c r="K37" s="7"/>
      <c r="M37" s="7"/>
      <c r="O37" s="7"/>
      <c r="Q37" s="7"/>
    </row>
    <row r="38" spans="1:17" ht="12.75">
      <c r="A38" s="40" t="s">
        <v>134</v>
      </c>
      <c r="C38" s="7"/>
      <c r="E38" s="7"/>
      <c r="G38" s="7"/>
      <c r="I38" s="7"/>
      <c r="J38" s="7"/>
      <c r="K38" s="7"/>
      <c r="M38" s="7"/>
      <c r="O38" s="7"/>
      <c r="Q38" s="7"/>
    </row>
    <row r="39" spans="3:17" ht="12.75">
      <c r="C39" s="7"/>
      <c r="E39" s="7"/>
      <c r="G39" s="7"/>
      <c r="I39" s="7"/>
      <c r="J39" s="7"/>
      <c r="K39" s="7"/>
      <c r="M39" s="7"/>
      <c r="O39" s="7"/>
      <c r="Q39" s="7"/>
    </row>
    <row r="40" spans="1:17" ht="12.75">
      <c r="A40" s="38" t="s">
        <v>97</v>
      </c>
      <c r="C40" s="7">
        <v>213064</v>
      </c>
      <c r="E40" s="7">
        <v>477</v>
      </c>
      <c r="G40" s="7">
        <v>85099</v>
      </c>
      <c r="I40" s="7">
        <v>7861</v>
      </c>
      <c r="J40" s="7"/>
      <c r="K40" s="7">
        <v>0</v>
      </c>
      <c r="M40" s="7">
        <v>64950</v>
      </c>
      <c r="O40" s="7">
        <v>4602</v>
      </c>
      <c r="Q40" s="7">
        <f>SUM(C40:O40)</f>
        <v>376053</v>
      </c>
    </row>
    <row r="41" spans="1:17" ht="12.75">
      <c r="A41" t="s">
        <v>82</v>
      </c>
      <c r="C41" s="7"/>
      <c r="E41" s="7"/>
      <c r="G41" s="23">
        <v>0</v>
      </c>
      <c r="I41" s="7"/>
      <c r="J41" s="7"/>
      <c r="K41" s="7"/>
      <c r="M41" s="23">
        <v>0</v>
      </c>
      <c r="O41" s="7"/>
      <c r="Q41" s="23">
        <f>SUM(C41:O41)</f>
        <v>0</v>
      </c>
    </row>
    <row r="42" spans="1:17" ht="12.75">
      <c r="A42" t="s">
        <v>46</v>
      </c>
      <c r="C42" s="7"/>
      <c r="E42" s="7"/>
      <c r="G42" s="7"/>
      <c r="I42" s="7"/>
      <c r="J42" s="7"/>
      <c r="K42" s="7"/>
      <c r="M42" s="7"/>
      <c r="O42" s="7"/>
      <c r="Q42" s="7"/>
    </row>
    <row r="43" spans="1:17" ht="12.75">
      <c r="A43" t="s">
        <v>47</v>
      </c>
      <c r="C43" s="23">
        <v>0</v>
      </c>
      <c r="E43" s="23">
        <v>0</v>
      </c>
      <c r="G43" s="23">
        <v>0</v>
      </c>
      <c r="I43" s="23">
        <v>0</v>
      </c>
      <c r="J43" s="23"/>
      <c r="K43" s="23">
        <v>0</v>
      </c>
      <c r="M43" s="23">
        <f>'INCOME STATEMENT'!K41</f>
        <v>16352</v>
      </c>
      <c r="O43" s="23">
        <v>0</v>
      </c>
      <c r="Q43" s="7">
        <f aca="true" t="shared" si="0" ref="Q43:Q50">SUM(C43:O43)</f>
        <v>16352</v>
      </c>
    </row>
    <row r="44" spans="1:17" ht="12.75">
      <c r="A44" t="s">
        <v>81</v>
      </c>
      <c r="C44" s="23">
        <v>0</v>
      </c>
      <c r="E44" s="23">
        <v>0</v>
      </c>
      <c r="G44" s="23">
        <v>0</v>
      </c>
      <c r="I44" s="23">
        <v>0</v>
      </c>
      <c r="J44" s="23"/>
      <c r="K44" s="23">
        <v>0</v>
      </c>
      <c r="M44" s="23">
        <v>0</v>
      </c>
      <c r="O44" s="23">
        <v>-4602</v>
      </c>
      <c r="Q44" s="23">
        <f t="shared" si="0"/>
        <v>-4602</v>
      </c>
    </row>
    <row r="45" spans="1:17" ht="12.75">
      <c r="A45" s="38" t="s">
        <v>92</v>
      </c>
      <c r="C45" s="23"/>
      <c r="E45" s="23"/>
      <c r="G45" s="23"/>
      <c r="I45" s="23"/>
      <c r="J45" s="23"/>
      <c r="K45" s="23"/>
      <c r="M45" s="23"/>
      <c r="O45" s="23"/>
      <c r="Q45" s="23"/>
    </row>
    <row r="46" spans="1:17" ht="12.75">
      <c r="A46" s="38" t="s">
        <v>95</v>
      </c>
      <c r="C46" s="23"/>
      <c r="E46" s="23"/>
      <c r="G46" s="23"/>
      <c r="I46" s="23"/>
      <c r="J46" s="23"/>
      <c r="K46" s="23"/>
      <c r="M46" s="23"/>
      <c r="O46" s="23"/>
      <c r="Q46" s="23"/>
    </row>
    <row r="47" spans="1:17" ht="12.75">
      <c r="A47" s="48" t="s">
        <v>96</v>
      </c>
      <c r="C47" s="23"/>
      <c r="E47" s="23"/>
      <c r="G47" s="23"/>
      <c r="I47" s="23"/>
      <c r="J47" s="23"/>
      <c r="K47" s="23"/>
      <c r="M47" s="23"/>
      <c r="O47" s="23"/>
      <c r="Q47" s="23"/>
    </row>
    <row r="48" spans="1:17" ht="12.75">
      <c r="A48" s="38" t="s">
        <v>136</v>
      </c>
      <c r="C48" s="23">
        <v>0</v>
      </c>
      <c r="E48" s="23">
        <v>0</v>
      </c>
      <c r="G48" s="23">
        <v>-25247</v>
      </c>
      <c r="I48" s="23">
        <v>0</v>
      </c>
      <c r="J48" s="23"/>
      <c r="K48" s="23">
        <v>0</v>
      </c>
      <c r="M48" s="23">
        <v>0</v>
      </c>
      <c r="O48" s="23">
        <v>0</v>
      </c>
      <c r="Q48" s="23">
        <f t="shared" si="0"/>
        <v>-25247</v>
      </c>
    </row>
    <row r="49" spans="1:17" ht="12.75">
      <c r="A49" s="48" t="s">
        <v>93</v>
      </c>
      <c r="C49" s="23">
        <v>0</v>
      </c>
      <c r="E49" s="23">
        <v>0</v>
      </c>
      <c r="G49" s="23">
        <v>0</v>
      </c>
      <c r="I49" s="23">
        <v>0</v>
      </c>
      <c r="J49" s="23"/>
      <c r="K49" s="23">
        <v>0</v>
      </c>
      <c r="M49" s="23">
        <v>0</v>
      </c>
      <c r="O49" s="23"/>
      <c r="Q49" s="23">
        <f t="shared" si="0"/>
        <v>0</v>
      </c>
    </row>
    <row r="50" spans="1:17" ht="12.75">
      <c r="A50" s="38" t="s">
        <v>83</v>
      </c>
      <c r="C50" s="23">
        <v>0</v>
      </c>
      <c r="E50" s="23">
        <v>0</v>
      </c>
      <c r="G50" s="23">
        <v>0</v>
      </c>
      <c r="I50" s="23">
        <v>0</v>
      </c>
      <c r="J50" s="23"/>
      <c r="K50" s="23">
        <v>0</v>
      </c>
      <c r="M50" s="23">
        <v>-4602</v>
      </c>
      <c r="O50" s="23">
        <v>4602</v>
      </c>
      <c r="Q50" s="23">
        <f t="shared" si="0"/>
        <v>0</v>
      </c>
    </row>
    <row r="51" spans="3:17" ht="12.75">
      <c r="C51" s="10"/>
      <c r="E51" s="10"/>
      <c r="G51" s="10"/>
      <c r="I51" s="10"/>
      <c r="J51" s="11"/>
      <c r="K51" s="10"/>
      <c r="M51" s="10"/>
      <c r="O51" s="10"/>
      <c r="Q51" s="10"/>
    </row>
    <row r="52" spans="3:17" ht="3.75" customHeight="1">
      <c r="C52" s="7"/>
      <c r="E52" s="7"/>
      <c r="G52" s="7"/>
      <c r="I52" s="7"/>
      <c r="J52" s="7"/>
      <c r="K52" s="7"/>
      <c r="M52" s="7"/>
      <c r="O52" s="7"/>
      <c r="Q52" s="7"/>
    </row>
    <row r="53" spans="1:17" ht="12.75">
      <c r="A53" s="42" t="s">
        <v>135</v>
      </c>
      <c r="B53" s="16"/>
      <c r="C53" s="25">
        <f>SUM(C40:C51)</f>
        <v>213064</v>
      </c>
      <c r="D53" s="16"/>
      <c r="E53" s="25">
        <f>SUM(E40:E51)</f>
        <v>477</v>
      </c>
      <c r="F53" s="16"/>
      <c r="G53" s="25">
        <f>SUM(G40:G51)</f>
        <v>59852</v>
      </c>
      <c r="H53" s="16"/>
      <c r="I53" s="25">
        <f>SUM(I40:I51)</f>
        <v>7861</v>
      </c>
      <c r="J53" s="25"/>
      <c r="K53" s="25">
        <f>SUM(K40:K51)</f>
        <v>0</v>
      </c>
      <c r="L53" s="16"/>
      <c r="M53" s="25">
        <f>SUM(M40:M51)</f>
        <v>76700</v>
      </c>
      <c r="N53" s="16"/>
      <c r="O53" s="25">
        <f>SUM(O40:O51)</f>
        <v>4602</v>
      </c>
      <c r="P53" s="16"/>
      <c r="Q53" s="25">
        <f>SUM(Q40:Q51)</f>
        <v>362556</v>
      </c>
    </row>
    <row r="54" spans="3:17" ht="3.75" customHeight="1" thickBot="1">
      <c r="C54" s="21"/>
      <c r="E54" s="21"/>
      <c r="G54" s="21"/>
      <c r="I54" s="21"/>
      <c r="J54" s="11"/>
      <c r="K54" s="21"/>
      <c r="M54" s="21"/>
      <c r="O54" s="21"/>
      <c r="Q54" s="21"/>
    </row>
    <row r="55" spans="3:17" ht="13.5" thickTop="1">
      <c r="C55" s="7"/>
      <c r="E55" s="7"/>
      <c r="G55" s="7"/>
      <c r="I55" s="7"/>
      <c r="J55" s="7"/>
      <c r="K55" s="7"/>
      <c r="M55" s="7"/>
      <c r="O55" s="7"/>
      <c r="Q55" s="7"/>
    </row>
    <row r="56" spans="3:17" ht="12.75">
      <c r="C56" s="7"/>
      <c r="E56" s="7"/>
      <c r="G56" s="7"/>
      <c r="I56" s="7"/>
      <c r="J56" s="7"/>
      <c r="K56" s="7"/>
      <c r="M56" s="7"/>
      <c r="O56" s="7"/>
      <c r="Q56" s="7"/>
    </row>
    <row r="57" spans="3:17" ht="12.75">
      <c r="C57" s="7"/>
      <c r="E57" s="7"/>
      <c r="G57" s="7"/>
      <c r="I57" s="7"/>
      <c r="J57" s="7"/>
      <c r="K57" s="7"/>
      <c r="M57" s="7"/>
      <c r="O57" s="7"/>
      <c r="Q57" s="7"/>
    </row>
    <row r="58" spans="3:17" ht="12.75">
      <c r="C58" s="7"/>
      <c r="E58" s="7"/>
      <c r="G58" s="7"/>
      <c r="I58" s="7"/>
      <c r="J58" s="7"/>
      <c r="K58" s="7"/>
      <c r="M58" s="7"/>
      <c r="O58" s="7"/>
      <c r="Q58" s="7"/>
    </row>
    <row r="59" spans="3:17" ht="12.75">
      <c r="C59" s="7"/>
      <c r="E59" s="7"/>
      <c r="G59" s="7"/>
      <c r="I59" s="7"/>
      <c r="J59" s="7"/>
      <c r="K59" s="7"/>
      <c r="M59" s="7"/>
      <c r="O59" s="7"/>
      <c r="Q59" s="7"/>
    </row>
    <row r="60" spans="3:17" ht="12.75">
      <c r="C60" s="7"/>
      <c r="E60" s="7"/>
      <c r="G60" s="7"/>
      <c r="I60" s="7"/>
      <c r="J60" s="7"/>
      <c r="K60" s="7"/>
      <c r="M60" s="7"/>
      <c r="O60" s="7"/>
      <c r="Q60" s="7"/>
    </row>
    <row r="61" spans="3:17" ht="12.75">
      <c r="C61" s="7"/>
      <c r="E61" s="7"/>
      <c r="G61" s="7"/>
      <c r="I61" s="7"/>
      <c r="J61" s="7"/>
      <c r="K61" s="7"/>
      <c r="M61" s="7"/>
      <c r="O61" s="7"/>
      <c r="Q61" s="7"/>
    </row>
    <row r="62" spans="3:17" ht="12.75">
      <c r="C62" s="7"/>
      <c r="E62" s="7"/>
      <c r="G62" s="7"/>
      <c r="I62" s="7"/>
      <c r="J62" s="7"/>
      <c r="K62" s="7"/>
      <c r="M62" s="7"/>
      <c r="O62" s="7"/>
      <c r="Q62" s="7"/>
    </row>
    <row r="63" spans="3:17" ht="12.75">
      <c r="C63" s="7"/>
      <c r="E63" s="7"/>
      <c r="G63" s="7"/>
      <c r="I63" s="7"/>
      <c r="J63" s="7"/>
      <c r="K63" s="7"/>
      <c r="M63" s="7"/>
      <c r="O63" s="7"/>
      <c r="Q63" s="7"/>
    </row>
    <row r="73" spans="1:17" ht="14.25">
      <c r="A73" s="50" t="s">
        <v>94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2"/>
      <c r="N73" s="52"/>
      <c r="O73" s="52"/>
      <c r="P73" s="52"/>
      <c r="Q73" s="52"/>
    </row>
    <row r="74" spans="1:17" ht="14.25">
      <c r="A74" s="51" t="s">
        <v>107</v>
      </c>
      <c r="B74" s="50"/>
      <c r="C74" s="52"/>
      <c r="D74" s="52"/>
      <c r="E74" s="51"/>
      <c r="F74" s="51"/>
      <c r="G74" s="51"/>
      <c r="H74" s="51"/>
      <c r="I74" s="51"/>
      <c r="J74" s="51"/>
      <c r="K74" s="51"/>
      <c r="L74" s="51"/>
      <c r="M74" s="52"/>
      <c r="N74" s="52"/>
      <c r="O74" s="52"/>
      <c r="P74" s="52"/>
      <c r="Q74" s="52"/>
    </row>
  </sheetData>
  <printOptions horizontalCentered="1"/>
  <pageMargins left="0.38" right="0.34" top="0.75" bottom="0.53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75" zoomScaleNormal="75" workbookViewId="0" topLeftCell="A13">
      <selection activeCell="F18" sqref="F18"/>
    </sheetView>
  </sheetViews>
  <sheetFormatPr defaultColWidth="9.140625" defaultRowHeight="12.75"/>
  <cols>
    <col min="1" max="1" width="3.8515625" style="0" customWidth="1"/>
    <col min="2" max="2" width="7.7109375" style="0" customWidth="1"/>
    <col min="3" max="3" width="12.57421875" style="0" customWidth="1"/>
    <col min="4" max="4" width="11.8515625" style="0" customWidth="1"/>
    <col min="5" max="6" width="13.57421875" style="0" customWidth="1"/>
    <col min="9" max="9" width="12.7109375" style="0" customWidth="1"/>
    <col min="10" max="10" width="5.7109375" style="0" customWidth="1"/>
    <col min="11" max="11" width="12.7109375" style="0" customWidth="1"/>
    <col min="12" max="12" width="7.28125" style="0" customWidth="1"/>
    <col min="13" max="13" width="9.00390625" style="0" bestFit="1" customWidth="1"/>
    <col min="14" max="14" width="10.28125" style="0" customWidth="1"/>
    <col min="15" max="15" width="9.7109375" style="0" customWidth="1"/>
    <col min="19" max="19" width="8.8515625" style="0" customWidth="1"/>
    <col min="20" max="20" width="8.421875" style="0" bestFit="1" customWidth="1"/>
    <col min="21" max="21" width="8.28125" style="0" bestFit="1" customWidth="1"/>
  </cols>
  <sheetData>
    <row r="1" ht="15">
      <c r="D1" s="15" t="s">
        <v>79</v>
      </c>
    </row>
    <row r="2" ht="12.75">
      <c r="D2" s="3" t="s">
        <v>80</v>
      </c>
    </row>
    <row r="4" ht="18">
      <c r="C4" s="14" t="s">
        <v>13</v>
      </c>
    </row>
    <row r="5" spans="4:6" ht="15">
      <c r="D5" s="39" t="str">
        <f>EQUITY!C5</f>
        <v>             for the 12 months ended 31 March 2007</v>
      </c>
      <c r="E5" s="15"/>
      <c r="F5" s="15"/>
    </row>
    <row r="6" ht="12.75">
      <c r="E6" s="32" t="s">
        <v>71</v>
      </c>
    </row>
    <row r="9" spans="9:11" ht="12.75">
      <c r="I9" s="26" t="s">
        <v>25</v>
      </c>
      <c r="K9" s="1" t="s">
        <v>29</v>
      </c>
    </row>
    <row r="10" spans="9:11" ht="12.75">
      <c r="I10" s="17" t="str">
        <f>'INCOME STATEMENT'!I11</f>
        <v>12 months</v>
      </c>
      <c r="K10" s="17" t="str">
        <f>'INCOME STATEMENT'!K11</f>
        <v>12 months</v>
      </c>
    </row>
    <row r="11" spans="9:11" ht="12.75">
      <c r="I11" s="26" t="s">
        <v>27</v>
      </c>
      <c r="K11" s="26" t="s">
        <v>27</v>
      </c>
    </row>
    <row r="12" spans="9:11" ht="12.75">
      <c r="I12" s="17" t="str">
        <f>'INCOME STATEMENT'!I13</f>
        <v>31.03.2007</v>
      </c>
      <c r="K12" s="17" t="str">
        <f>'INCOME STATEMENT'!K13</f>
        <v>31.03.2006</v>
      </c>
    </row>
    <row r="14" spans="9:11" ht="12.75">
      <c r="I14" s="26" t="s">
        <v>1</v>
      </c>
      <c r="K14" s="1" t="s">
        <v>1</v>
      </c>
    </row>
    <row r="16" ht="12.75">
      <c r="A16" t="s">
        <v>50</v>
      </c>
    </row>
    <row r="17" spans="2:11" ht="12.75">
      <c r="B17" t="s">
        <v>19</v>
      </c>
      <c r="I17" s="6">
        <v>22005</v>
      </c>
      <c r="K17" s="6">
        <v>25544</v>
      </c>
    </row>
    <row r="18" spans="9:11" ht="12.75">
      <c r="I18" s="6"/>
      <c r="K18" s="6"/>
    </row>
    <row r="19" spans="2:11" ht="12.75">
      <c r="B19" t="s">
        <v>54</v>
      </c>
      <c r="I19" s="6"/>
      <c r="K19" s="6"/>
    </row>
    <row r="20" spans="3:11" ht="12.75">
      <c r="C20" t="s">
        <v>60</v>
      </c>
      <c r="I20" s="6">
        <v>3492</v>
      </c>
      <c r="K20" s="6">
        <v>2213</v>
      </c>
    </row>
    <row r="21" spans="3:11" ht="12.75">
      <c r="C21" t="s">
        <v>78</v>
      </c>
      <c r="I21" s="6">
        <v>-7237</v>
      </c>
      <c r="K21" s="6">
        <v>3361</v>
      </c>
    </row>
    <row r="22" spans="9:11" ht="12.75">
      <c r="I22" s="20"/>
      <c r="K22" s="20"/>
    </row>
    <row r="23" spans="2:11" ht="12.75">
      <c r="B23" t="s">
        <v>55</v>
      </c>
      <c r="I23" s="6">
        <f>SUM(I17:I21)</f>
        <v>18260</v>
      </c>
      <c r="K23" s="6">
        <f>SUM(K17:K21)</f>
        <v>31118</v>
      </c>
    </row>
    <row r="24" spans="9:11" ht="12.75">
      <c r="I24" s="6"/>
      <c r="K24" s="6"/>
    </row>
    <row r="25" spans="2:11" ht="12.75">
      <c r="B25" t="s">
        <v>61</v>
      </c>
      <c r="I25" s="6"/>
      <c r="K25" s="6"/>
    </row>
    <row r="26" spans="3:11" ht="12.75">
      <c r="C26" t="s">
        <v>62</v>
      </c>
      <c r="I26" s="6">
        <v>-46721</v>
      </c>
      <c r="K26" s="6">
        <v>-13879</v>
      </c>
    </row>
    <row r="27" spans="3:11" ht="12.75">
      <c r="C27" t="s">
        <v>63</v>
      </c>
      <c r="I27" s="6">
        <v>16910</v>
      </c>
      <c r="K27" s="6">
        <f>-911-66</f>
        <v>-977</v>
      </c>
    </row>
    <row r="28" spans="9:11" ht="12.75">
      <c r="I28" s="6"/>
      <c r="K28" s="6"/>
    </row>
    <row r="29" spans="2:11" ht="12.75">
      <c r="B29" t="s">
        <v>57</v>
      </c>
      <c r="I29" s="28">
        <f>SUM(I23:I28)</f>
        <v>-11551</v>
      </c>
      <c r="K29" s="28">
        <f>SUM(K23:K28)</f>
        <v>16262</v>
      </c>
    </row>
    <row r="30" spans="9:11" ht="12.75">
      <c r="I30" s="6"/>
      <c r="K30" s="6"/>
    </row>
    <row r="31" spans="9:11" ht="12.75">
      <c r="I31" s="6"/>
      <c r="K31" s="6"/>
    </row>
    <row r="32" spans="1:11" ht="12.75">
      <c r="A32" t="s">
        <v>51</v>
      </c>
      <c r="I32" s="6"/>
      <c r="K32" s="6"/>
    </row>
    <row r="33" spans="2:11" ht="12.75">
      <c r="B33" t="s">
        <v>64</v>
      </c>
      <c r="I33" s="37">
        <v>16531</v>
      </c>
      <c r="K33" s="6">
        <v>40108</v>
      </c>
    </row>
    <row r="34" spans="2:11" ht="12.75">
      <c r="B34" t="s">
        <v>7</v>
      </c>
      <c r="I34" s="6">
        <v>-34430</v>
      </c>
      <c r="K34" s="6">
        <f>-176657-5+22012</f>
        <v>-154650</v>
      </c>
    </row>
    <row r="35" spans="9:11" ht="12.75">
      <c r="I35" s="6"/>
      <c r="K35" s="6"/>
    </row>
    <row r="36" spans="2:11" ht="12.75">
      <c r="B36" t="s">
        <v>58</v>
      </c>
      <c r="I36" s="28">
        <f>SUM(I33:I35)</f>
        <v>-17899</v>
      </c>
      <c r="K36" s="28">
        <f>SUM(K33:K35)</f>
        <v>-114542</v>
      </c>
    </row>
    <row r="37" spans="9:11" ht="12.75">
      <c r="I37" s="6"/>
      <c r="K37" s="6"/>
    </row>
    <row r="38" spans="1:11" ht="12.75">
      <c r="A38" t="s">
        <v>52</v>
      </c>
      <c r="I38" s="6"/>
      <c r="K38" s="6"/>
    </row>
    <row r="39" spans="2:11" ht="12.75">
      <c r="B39" s="38" t="s">
        <v>90</v>
      </c>
      <c r="I39" s="6">
        <v>0</v>
      </c>
      <c r="K39" s="6">
        <v>0</v>
      </c>
    </row>
    <row r="40" spans="2:11" ht="12.75">
      <c r="B40" s="38" t="s">
        <v>89</v>
      </c>
      <c r="I40" s="6">
        <v>-4602</v>
      </c>
      <c r="K40" s="6">
        <v>-4602</v>
      </c>
    </row>
    <row r="41" spans="2:11" ht="12.75">
      <c r="B41" t="s">
        <v>72</v>
      </c>
      <c r="I41" s="6">
        <v>56250</v>
      </c>
      <c r="K41" s="6">
        <v>42000</v>
      </c>
    </row>
    <row r="42" spans="2:11" ht="12.75">
      <c r="B42" t="s">
        <v>100</v>
      </c>
      <c r="I42" s="6">
        <v>0</v>
      </c>
      <c r="K42" s="6">
        <v>89800</v>
      </c>
    </row>
    <row r="43" spans="2:11" ht="12.75">
      <c r="B43" t="s">
        <v>137</v>
      </c>
      <c r="I43" s="6"/>
      <c r="K43" s="6">
        <f>932+1</f>
        <v>933</v>
      </c>
    </row>
    <row r="44" spans="2:11" ht="12.75">
      <c r="B44" t="s">
        <v>56</v>
      </c>
      <c r="I44" s="6">
        <v>-10610</v>
      </c>
      <c r="K44" s="6">
        <v>-4968</v>
      </c>
    </row>
    <row r="45" spans="2:11" ht="12.75">
      <c r="B45" s="38" t="s">
        <v>99</v>
      </c>
      <c r="I45" s="6">
        <v>-117</v>
      </c>
      <c r="K45" s="6">
        <v>-86</v>
      </c>
    </row>
    <row r="46" spans="9:11" ht="12.75">
      <c r="I46" s="6"/>
      <c r="K46" s="6"/>
    </row>
    <row r="47" spans="2:11" ht="12.75">
      <c r="B47" t="s">
        <v>59</v>
      </c>
      <c r="I47" s="28">
        <f>SUM(I39:I46)</f>
        <v>40921</v>
      </c>
      <c r="K47" s="28">
        <f>SUM(K39:K46)</f>
        <v>123077</v>
      </c>
    </row>
    <row r="48" spans="9:11" ht="12.75">
      <c r="I48" s="6"/>
      <c r="K48" s="6"/>
    </row>
    <row r="49" spans="1:11" ht="12.75">
      <c r="A49" t="s">
        <v>53</v>
      </c>
      <c r="I49" s="6">
        <f>+I29+I36+I47</f>
        <v>11471</v>
      </c>
      <c r="K49" s="6">
        <f>+K29+K36+K47</f>
        <v>24797</v>
      </c>
    </row>
    <row r="50" spans="9:11" ht="12.75">
      <c r="I50" s="6"/>
      <c r="K50" s="6"/>
    </row>
    <row r="51" spans="1:11" ht="12.75">
      <c r="A51" t="s">
        <v>65</v>
      </c>
      <c r="I51" s="6">
        <v>66434</v>
      </c>
      <c r="K51" s="6">
        <v>41637</v>
      </c>
    </row>
    <row r="52" spans="9:11" ht="12.75">
      <c r="I52" s="6"/>
      <c r="K52" s="6"/>
    </row>
    <row r="53" spans="9:11" ht="12.75">
      <c r="I53" s="20"/>
      <c r="K53" s="20"/>
    </row>
    <row r="54" spans="9:11" ht="3.75" customHeight="1">
      <c r="I54" s="6"/>
      <c r="K54" s="6"/>
    </row>
    <row r="55" spans="1:11" ht="12.75">
      <c r="A55" t="s">
        <v>66</v>
      </c>
      <c r="I55" s="6">
        <f>SUM(I49:I53)</f>
        <v>77905</v>
      </c>
      <c r="K55" s="6">
        <f>SUM(K49:K53)</f>
        <v>66434</v>
      </c>
    </row>
    <row r="56" spans="9:11" ht="3.75" customHeight="1" thickBot="1">
      <c r="I56" s="29"/>
      <c r="K56" s="29"/>
    </row>
    <row r="57" spans="9:11" ht="13.5" thickTop="1">
      <c r="I57" s="7"/>
      <c r="K57" s="7"/>
    </row>
    <row r="64" spans="1:11" ht="14.25">
      <c r="A64" s="50" t="s">
        <v>94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1:11" ht="14.25">
      <c r="A65" s="51" t="s">
        <v>107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</row>
  </sheetData>
  <printOptions horizontalCentered="1" verticalCentered="1"/>
  <pageMargins left="0.17" right="0.16" top="0.26" bottom="0.25" header="0.2" footer="0.3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pgy</cp:lastModifiedBy>
  <cp:lastPrinted>2007-05-22T09:49:13Z</cp:lastPrinted>
  <dcterms:created xsi:type="dcterms:W3CDTF">2002-11-05T04:31:47Z</dcterms:created>
  <dcterms:modified xsi:type="dcterms:W3CDTF">2007-05-22T09:49:43Z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-329945516</vt:i4>
  </property>
  <property fmtid="{D5CDD505-2E9C-101B-9397-08002B2CF9AE}" pid="3" name="_EmailSubject">
    <vt:lpwstr>Qtrly Report</vt:lpwstr>
  </property>
  <property fmtid="{D5CDD505-2E9C-101B-9397-08002B2CF9AE}" pid="4" name="_AuthorEmail">
    <vt:lpwstr>lew@sdb.com.my</vt:lpwstr>
  </property>
  <property fmtid="{D5CDD505-2E9C-101B-9397-08002B2CF9AE}" pid="5" name="_AuthorEmailDisplayName">
    <vt:lpwstr>lew</vt:lpwstr>
  </property>
  <property fmtid="{D5CDD505-2E9C-101B-9397-08002B2CF9AE}" pid="6" name="_ReviewingToolsShownOnce">
    <vt:lpwstr/>
  </property>
</Properties>
</file>