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120" tabRatio="601" activeTab="0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SHEET'!$A$1:$J$59</definedName>
    <definedName name="_xlnm.Print_Area" localSheetId="3">'CASHFLOW'!$A$1:$K$66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<sst xmlns="http://schemas.openxmlformats.org/spreadsheetml/2006/main" count="180" uniqueCount="141">
  <si>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</si>
  <si>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</si>
  <si>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</si>
  <si>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</si>
  <si>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</si>
  <si>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</si>
  <si>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Investment in associated companies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</si>
  <si>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</si>
  <si>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</si>
  <si>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</si>
  <si>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</si>
  <si>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</si>
  <si>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</si>
  <si>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</si>
  <si>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Land held for development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</si>
  <si>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</si>
  <si>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</si>
  <si>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</si>
  <si>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</si>
  <si>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</si>
  <si>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</si>
  <si>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</si>
  <si>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</si>
  <si>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</si>
  <si>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</si>
  <si>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</si>
  <si>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</si>
  <si>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</si>
  <si>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</si>
  <si>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</si>
  <si>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</si>
  <si>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</si>
  <si>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</si>
  <si>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Share of associated companies results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</si>
  <si>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</si>
  <si>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</si>
  <si>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</si>
  <si>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</si>
  <si>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</si>
  <si>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</si>
  <si>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</si>
  <si>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</si>
  <si>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</si>
  <si>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</si>
  <si>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</si>
  <si>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</si>
  <si>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</si>
  <si>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</si>
  <si>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</si>
  <si>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</si>
  <si>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</si>
  <si>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</si>
  <si>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</si>
  <si>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</si>
  <si>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</si>
  <si>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</si>
  <si>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</si>
  <si>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</si>
  <si>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</si>
  <si>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</si>
  <si>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</si>
  <si>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</si>
  <si>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</si>
  <si>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</si>
  <si>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</si>
  <si>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</si>
  <si>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</si>
  <si>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Cashflow Statemement should be read in conjunction with the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</si>
  <si>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</si>
  <si>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</si>
  <si>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</si>
  <si>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</si>
  <si>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</si>
  <si>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</si>
  <si>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</si>
  <si>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</si>
  <si>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</si>
  <si>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</si>
  <si>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</si>
  <si>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</si>
  <si>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</si>
  <si>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</si>
  <si>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</si>
  <si>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>Prior Adjustment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</si>
  <si>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</si>
  <si>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</si>
  <si>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</si>
  <si>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</si>
  <si>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</si>
  <si>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</si>
  <si>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</si>
  <si>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</si>
  <si>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</si>
  <si>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</si>
  <si>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 xml:space="preserve">       Deferred Tax written back</t>
  </si>
  <si>
    <t xml:space="preserve">       Revaluation Reserve realised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</si>
  <si>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</si>
  <si>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</si>
  <si>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</si>
  <si>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As at 1 April 2005</t>
  </si>
  <si>
    <t>Work In Progress</t>
  </si>
  <si>
    <t>Repayment of hire purchase liability</t>
  </si>
  <si>
    <t>Term Loan</t>
  </si>
  <si>
    <t>Net Assets per Share (sen)</t>
  </si>
  <si>
    <t>31.03.2006</t>
  </si>
  <si>
    <t xml:space="preserve">   Revaluation Reserve written off</t>
  </si>
  <si>
    <t>As at 1 April 2006</t>
  </si>
  <si>
    <t xml:space="preserve">           Annual  Financial  Report for the year ended 31st March 2006</t>
  </si>
  <si>
    <t xml:space="preserve">    Annual  Financial  Report for the year ended 31st March 2006</t>
  </si>
  <si>
    <t>Annual Financial Report for the year ended 31st March 2006</t>
  </si>
  <si>
    <t xml:space="preserve">       Annual Financial Report for the year ended 31st March 2006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</si>
  <si>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</si>
  <si>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</si>
  <si>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</si>
  <si>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</si>
  <si>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</si>
  <si>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</si>
  <si>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</si>
  <si>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</si>
  <si>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</si>
  <si>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</si>
  <si>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</si>
  <si>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</si>
  <si>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</si>
  <si>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</si>
  <si>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Current libilities</t>
  </si>
  <si>
    <t>Total liabilities</t>
  </si>
  <si>
    <t>TOTAL EQUITY AND LIABILITIES</t>
  </si>
  <si>
    <t>Bank Borrowings</t>
  </si>
  <si>
    <t>As at 30 September 2006</t>
  </si>
  <si>
    <t>30.09.2006</t>
  </si>
  <si>
    <t>Net Assets per share (RM)</t>
  </si>
  <si>
    <t xml:space="preserve">       for the 2nd quarter ended 30 September 2006</t>
  </si>
  <si>
    <t>6 months</t>
  </si>
  <si>
    <t>30.09.2005</t>
  </si>
  <si>
    <t xml:space="preserve">             for the 6 months ended 30 September 2006</t>
  </si>
  <si>
    <t>Current 6 months ended</t>
  </si>
  <si>
    <t>30 September 2006</t>
  </si>
  <si>
    <t>Preceding 6 months ended</t>
  </si>
  <si>
    <t>30 September 2005</t>
  </si>
  <si>
    <t>As at 30 September 2005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</si>
</sst>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"/>
    <numFmt numFmtId="190" formatCode="0.0000"/>
    <numFmt numFmtId="191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6" fontId="0" fillId="0" borderId="0" xfId="15" applyNumberFormat="1" applyFill="1" applyAlignment="1">
      <alignment/>
    </xf>
    <xf numFmtId="186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86" fontId="0" fillId="0" borderId="0" xfId="15" applyNumberFormat="1" applyFont="1" applyBorder="1" applyAlignment="1">
      <alignment/>
    </xf>
    <xf numFmtId="186" fontId="0" fillId="0" borderId="1" xfId="15" applyNumberFormat="1" applyFill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86" fontId="0" fillId="0" borderId="3" xfId="15" applyNumberFormat="1" applyBorder="1" applyAlignment="1">
      <alignment/>
    </xf>
    <xf numFmtId="186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86" fontId="0" fillId="0" borderId="1" xfId="15" applyNumberFormat="1" applyFont="1" applyFill="1" applyBorder="1" applyAlignment="1">
      <alignment/>
    </xf>
    <xf numFmtId="186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86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86" fontId="0" fillId="0" borderId="0" xfId="15" applyNumberFormat="1" applyFont="1" applyFill="1" applyBorder="1" applyAlignment="1">
      <alignment/>
    </xf>
    <xf numFmtId="186" fontId="0" fillId="0" borderId="0" xfId="15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Fill="1" applyBorder="1" applyAlignment="1">
      <alignment/>
    </xf>
    <xf numFmtId="37" fontId="0" fillId="0" borderId="1" xfId="0" applyNumberFormat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171" fontId="0" fillId="0" borderId="0" xfId="15" applyAlignment="1">
      <alignment/>
    </xf>
    <xf numFmtId="186" fontId="0" fillId="0" borderId="1" xfId="15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2" fontId="0" fillId="0" borderId="0" xfId="15" applyNumberFormat="1" applyFont="1" applyAlignment="1">
      <alignment horizontal="right"/>
    </xf>
    <xf numFmtId="190" fontId="0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5" zoomScaleNormal="75" workbookViewId="0" topLeftCell="A1">
      <selection activeCell="N39" sqref="N39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49</v>
      </c>
    </row>
    <row r="4" ht="18">
      <c r="C4" s="14" t="s">
        <v>11</v>
      </c>
    </row>
    <row r="5" ht="15">
      <c r="E5" s="38" t="s">
        <v>129</v>
      </c>
    </row>
    <row r="6" ht="15">
      <c r="E6" s="15"/>
    </row>
    <row r="7" ht="15">
      <c r="E7" s="15"/>
    </row>
    <row r="8" ht="12.75">
      <c r="G8" s="16"/>
    </row>
    <row r="9" spans="7:9" ht="12.75">
      <c r="G9" s="27" t="s">
        <v>12</v>
      </c>
      <c r="I9" s="27" t="s">
        <v>12</v>
      </c>
    </row>
    <row r="10" spans="6:9" ht="12.75">
      <c r="F10" s="18"/>
      <c r="G10" s="9" t="s">
        <v>130</v>
      </c>
      <c r="I10" s="1" t="s">
        <v>104</v>
      </c>
    </row>
    <row r="11" spans="6:9" ht="12.75">
      <c r="F11" s="18"/>
      <c r="G11" s="40" t="s">
        <v>70</v>
      </c>
      <c r="I11" s="40" t="s">
        <v>69</v>
      </c>
    </row>
    <row r="12" ht="12.75">
      <c r="G12" s="16"/>
    </row>
    <row r="13" spans="1:9" ht="12.75">
      <c r="A13" s="3" t="s">
        <v>118</v>
      </c>
      <c r="G13" s="25" t="s">
        <v>1</v>
      </c>
      <c r="I13" s="5" t="s">
        <v>1</v>
      </c>
    </row>
    <row r="14" spans="1:7" ht="12.75">
      <c r="A14" s="3" t="s">
        <v>120</v>
      </c>
      <c r="G14" s="16"/>
    </row>
    <row r="15" spans="2:11" ht="12.75">
      <c r="B15" t="s">
        <v>4</v>
      </c>
      <c r="G15" s="7">
        <v>161821</v>
      </c>
      <c r="I15" s="7">
        <v>162639</v>
      </c>
      <c r="K15" s="7"/>
    </row>
    <row r="16" spans="2:11" ht="12.75">
      <c r="B16" t="s">
        <v>5</v>
      </c>
      <c r="G16" s="7">
        <v>166847</v>
      </c>
      <c r="I16" s="7">
        <v>166847</v>
      </c>
      <c r="K16" s="7"/>
    </row>
    <row r="17" spans="2:9" ht="12.75">
      <c r="B17" t="s">
        <v>14</v>
      </c>
      <c r="G17" s="7">
        <v>102711</v>
      </c>
      <c r="I17" s="7">
        <v>94681</v>
      </c>
    </row>
    <row r="18" spans="2:9" ht="12.75">
      <c r="B18" s="16" t="s">
        <v>6</v>
      </c>
      <c r="G18" s="7">
        <v>0</v>
      </c>
      <c r="I18" s="7">
        <v>17165</v>
      </c>
    </row>
    <row r="19" spans="2:9" ht="12.75">
      <c r="B19" s="16" t="s">
        <v>7</v>
      </c>
      <c r="G19" s="7">
        <v>5289</v>
      </c>
      <c r="I19" s="7">
        <v>5126</v>
      </c>
    </row>
    <row r="20" spans="7:9" ht="12.75">
      <c r="G20" s="59">
        <f>SUM(G15:G19)</f>
        <v>436668</v>
      </c>
      <c r="I20" s="59">
        <f>SUM(I15:I19)</f>
        <v>446458</v>
      </c>
    </row>
    <row r="21" spans="1:9" ht="12.75">
      <c r="A21" s="3" t="s">
        <v>121</v>
      </c>
      <c r="G21" s="7"/>
      <c r="I21" s="7"/>
    </row>
    <row r="22" spans="2:9" ht="12.75">
      <c r="B22" s="16" t="s">
        <v>8</v>
      </c>
      <c r="G22" s="11">
        <v>1166</v>
      </c>
      <c r="I22" s="11">
        <v>1246</v>
      </c>
    </row>
    <row r="23" spans="2:9" ht="12.75">
      <c r="B23" s="16" t="s">
        <v>92</v>
      </c>
      <c r="G23" s="11">
        <v>68186</v>
      </c>
      <c r="I23" s="11">
        <v>40616</v>
      </c>
    </row>
    <row r="24" spans="2:9" ht="12.75">
      <c r="B24" s="16" t="s">
        <v>23</v>
      </c>
      <c r="G24" s="11">
        <f>11665+30992+14796+1</f>
        <v>57454</v>
      </c>
      <c r="I24" s="11">
        <f>9143+13+38599+14278</f>
        <v>62033</v>
      </c>
    </row>
    <row r="25" spans="2:9" ht="12.75">
      <c r="B25" s="16" t="s">
        <v>85</v>
      </c>
      <c r="G25" s="11">
        <v>461</v>
      </c>
      <c r="I25" s="11">
        <v>295</v>
      </c>
    </row>
    <row r="26" spans="2:9" ht="12.75">
      <c r="B26" s="16" t="s">
        <v>100</v>
      </c>
      <c r="G26" s="11">
        <v>0</v>
      </c>
      <c r="I26" s="11">
        <v>0</v>
      </c>
    </row>
    <row r="27" spans="2:9" ht="12.75">
      <c r="B27" s="16" t="s">
        <v>22</v>
      </c>
      <c r="G27" s="10">
        <f>81522+15382</f>
        <v>96904</v>
      </c>
      <c r="I27" s="10">
        <f>19106+26096+22012</f>
        <v>67214</v>
      </c>
    </row>
    <row r="28" spans="7:9" ht="12.75">
      <c r="G28" s="59">
        <f>SUM(G22:G27)</f>
        <v>224171</v>
      </c>
      <c r="I28" s="59">
        <f>SUM(I22:I27)</f>
        <v>171404</v>
      </c>
    </row>
    <row r="29" spans="1:9" ht="13.5" thickBot="1">
      <c r="A29" s="3" t="s">
        <v>116</v>
      </c>
      <c r="G29" s="60">
        <f>G20+G28</f>
        <v>660839</v>
      </c>
      <c r="I29" s="60">
        <f>I20+I28</f>
        <v>617862</v>
      </c>
    </row>
    <row r="30" spans="7:9" ht="12.75">
      <c r="G30" s="11"/>
      <c r="I30" s="11"/>
    </row>
    <row r="31" spans="1:9" ht="12.75">
      <c r="A31" s="47" t="s">
        <v>117</v>
      </c>
      <c r="B31" s="16"/>
      <c r="C31" s="16"/>
      <c r="D31" s="16"/>
      <c r="G31" s="11"/>
      <c r="I31" s="11"/>
    </row>
    <row r="32" spans="1:9" ht="12.75">
      <c r="A32" s="3" t="s">
        <v>119</v>
      </c>
      <c r="B32" s="16"/>
      <c r="C32" s="16"/>
      <c r="D32" s="16"/>
      <c r="G32" s="7"/>
      <c r="I32" s="7"/>
    </row>
    <row r="33" spans="1:9" ht="12.75">
      <c r="A33" t="s">
        <v>88</v>
      </c>
      <c r="B33" s="16"/>
      <c r="C33" s="16"/>
      <c r="D33" s="16"/>
      <c r="G33" s="7">
        <v>213064</v>
      </c>
      <c r="I33" s="7">
        <v>213064</v>
      </c>
    </row>
    <row r="34" spans="1:9" ht="12.75">
      <c r="A34" t="s">
        <v>123</v>
      </c>
      <c r="B34" s="16"/>
      <c r="C34" s="16"/>
      <c r="D34" s="16"/>
      <c r="G34" s="10">
        <v>152854</v>
      </c>
      <c r="I34" s="10">
        <f>477+59852+7861+76700+4602</f>
        <v>149492</v>
      </c>
    </row>
    <row r="35" spans="2:9" ht="12.75">
      <c r="B35" s="17"/>
      <c r="C35" s="16"/>
      <c r="D35" s="16"/>
      <c r="G35" s="7">
        <f>SUM(G33:G34)</f>
        <v>365918</v>
      </c>
      <c r="I35" s="7">
        <f>SUM(I33:I34)</f>
        <v>362556</v>
      </c>
    </row>
    <row r="36" spans="1:9" ht="12.75">
      <c r="A36" s="3" t="s">
        <v>89</v>
      </c>
      <c r="B36" s="17"/>
      <c r="C36" s="16"/>
      <c r="D36" s="16"/>
      <c r="G36" s="7">
        <v>0</v>
      </c>
      <c r="I36" s="7">
        <v>0</v>
      </c>
    </row>
    <row r="37" spans="1:9" ht="12.75">
      <c r="A37" s="3" t="s">
        <v>122</v>
      </c>
      <c r="B37" s="17"/>
      <c r="C37" s="16"/>
      <c r="D37" s="16"/>
      <c r="G37" s="59">
        <f>SUM(G35:G36)</f>
        <v>365918</v>
      </c>
      <c r="I37" s="59">
        <f>SUM(I35:I36)</f>
        <v>362556</v>
      </c>
    </row>
    <row r="38" spans="2:9" ht="12.75">
      <c r="B38" s="17"/>
      <c r="C38" s="16"/>
      <c r="D38" s="16"/>
      <c r="G38" s="11"/>
      <c r="I38" s="11"/>
    </row>
    <row r="39" spans="1:9" ht="12.75">
      <c r="A39" s="3" t="s">
        <v>124</v>
      </c>
      <c r="B39" s="16"/>
      <c r="C39" s="16"/>
      <c r="D39" s="16"/>
      <c r="G39" s="7"/>
      <c r="I39" s="7"/>
    </row>
    <row r="40" spans="2:9" ht="12.75">
      <c r="B40" s="41" t="s">
        <v>128</v>
      </c>
      <c r="C40" s="16"/>
      <c r="D40" s="16"/>
      <c r="G40" s="11">
        <f>80+191258</f>
        <v>191338</v>
      </c>
      <c r="I40" s="11">
        <v>173550</v>
      </c>
    </row>
    <row r="41" spans="2:9" ht="12.75">
      <c r="B41" s="16" t="s">
        <v>24</v>
      </c>
      <c r="C41" s="16"/>
      <c r="D41" s="16"/>
      <c r="G41" s="11">
        <v>6303</v>
      </c>
      <c r="I41" s="11">
        <f>7830+137+173550+6252-173550</f>
        <v>14219</v>
      </c>
    </row>
    <row r="42" spans="2:9" ht="12.75">
      <c r="B42" s="16"/>
      <c r="C42" s="16"/>
      <c r="D42" s="16"/>
      <c r="G42" s="59">
        <f>SUM(G40:G41)</f>
        <v>197641</v>
      </c>
      <c r="I42" s="59">
        <f>SUM(I40:I41)</f>
        <v>187769</v>
      </c>
    </row>
    <row r="43" spans="1:9" ht="12.75">
      <c r="A43" s="3" t="s">
        <v>125</v>
      </c>
      <c r="B43" s="16"/>
      <c r="C43" s="16"/>
      <c r="D43" s="16"/>
      <c r="G43" s="7"/>
      <c r="I43" s="7"/>
    </row>
    <row r="44" spans="2:9" ht="12.75">
      <c r="B44" s="16" t="s">
        <v>21</v>
      </c>
      <c r="C44" s="16"/>
      <c r="D44" s="16"/>
      <c r="G44" s="11">
        <f>17298+7830+12168</f>
        <v>37296</v>
      </c>
      <c r="I44" s="11">
        <f>17359+10627+7830+110+9912</f>
        <v>45838</v>
      </c>
    </row>
    <row r="45" spans="2:9" ht="12.75">
      <c r="B45" s="16" t="s">
        <v>128</v>
      </c>
      <c r="C45" s="16"/>
      <c r="D45" s="16"/>
      <c r="G45" s="11">
        <f>113+58542</f>
        <v>58655</v>
      </c>
      <c r="I45" s="11">
        <v>20000</v>
      </c>
    </row>
    <row r="46" spans="2:9" ht="12.75">
      <c r="B46" s="41" t="s">
        <v>86</v>
      </c>
      <c r="C46" s="16"/>
      <c r="D46" s="16"/>
      <c r="G46" s="11">
        <v>0</v>
      </c>
      <c r="I46" s="11">
        <v>0</v>
      </c>
    </row>
    <row r="47" spans="2:9" ht="12.75">
      <c r="B47" s="16" t="s">
        <v>9</v>
      </c>
      <c r="C47" s="16"/>
      <c r="D47" s="16"/>
      <c r="G47" s="10">
        <v>1329</v>
      </c>
      <c r="I47" s="10">
        <v>1699</v>
      </c>
    </row>
    <row r="48" spans="2:9" ht="12.75">
      <c r="B48" s="16"/>
      <c r="C48" s="16"/>
      <c r="D48" s="16"/>
      <c r="G48" s="11">
        <f>SUM(G44:G47)</f>
        <v>97280</v>
      </c>
      <c r="H48" s="12"/>
      <c r="I48" s="11">
        <f>SUM(I44:I47)</f>
        <v>67537</v>
      </c>
    </row>
    <row r="49" spans="1:9" ht="12.75">
      <c r="A49" s="3" t="s">
        <v>126</v>
      </c>
      <c r="B49" s="16"/>
      <c r="C49" s="16"/>
      <c r="D49" s="16"/>
      <c r="G49" s="61">
        <f>G42+G48</f>
        <v>294921</v>
      </c>
      <c r="I49" s="61">
        <f>I42+I48</f>
        <v>255306</v>
      </c>
    </row>
    <row r="50" spans="1:9" ht="13.5" thickBot="1">
      <c r="A50" s="3" t="s">
        <v>127</v>
      </c>
      <c r="B50" s="16"/>
      <c r="C50" s="16"/>
      <c r="D50" s="16"/>
      <c r="G50" s="60">
        <f>G37+G49</f>
        <v>660839</v>
      </c>
      <c r="I50" s="60">
        <f>I37+I49</f>
        <v>617862</v>
      </c>
    </row>
    <row r="51" spans="2:9" ht="12.75">
      <c r="B51" s="16"/>
      <c r="C51" s="16"/>
      <c r="D51" s="16"/>
      <c r="G51" s="11"/>
      <c r="H51" s="12"/>
      <c r="I51" s="11"/>
    </row>
    <row r="52" spans="2:11" ht="12.75">
      <c r="B52" s="16"/>
      <c r="C52" s="16"/>
      <c r="D52" s="16"/>
      <c r="G52" s="7"/>
      <c r="I52" s="7"/>
      <c r="J52" s="7"/>
      <c r="K52" s="7"/>
    </row>
    <row r="53" spans="1:10" ht="12.75">
      <c r="A53" s="37" t="s">
        <v>103</v>
      </c>
      <c r="B53" s="16"/>
      <c r="C53" s="16"/>
      <c r="D53" s="16"/>
      <c r="G53" s="43">
        <f>G37/426127*100</f>
        <v>85.87064419762184</v>
      </c>
      <c r="I53" s="43">
        <f>I37/426127*100</f>
        <v>85.08167752806088</v>
      </c>
      <c r="J53" s="7"/>
    </row>
    <row r="54" spans="2:10" ht="12.75">
      <c r="B54" s="16"/>
      <c r="C54" s="16"/>
      <c r="D54" s="16"/>
      <c r="G54" s="7"/>
      <c r="I54" s="7"/>
      <c r="J54" s="7"/>
    </row>
    <row r="55" spans="2:9" ht="12.75">
      <c r="B55" s="16"/>
      <c r="C55" s="16"/>
      <c r="D55" s="16"/>
      <c r="G55" s="7"/>
      <c r="I55" s="7"/>
    </row>
    <row r="56" spans="1:10" ht="14.25">
      <c r="A56" s="31" t="s">
        <v>15</v>
      </c>
      <c r="B56" s="31"/>
      <c r="C56" s="31"/>
      <c r="D56" s="31"/>
      <c r="E56" s="31"/>
      <c r="F56" s="31"/>
      <c r="G56" s="31"/>
      <c r="H56" s="31"/>
      <c r="I56" s="31"/>
      <c r="J56" s="32"/>
    </row>
    <row r="57" spans="2:10" ht="14.25">
      <c r="B57" s="44" t="s">
        <v>107</v>
      </c>
      <c r="C57" s="32"/>
      <c r="D57" s="32"/>
      <c r="E57" s="31"/>
      <c r="F57" s="31"/>
      <c r="G57" s="31"/>
      <c r="H57" s="31"/>
      <c r="I57" s="31"/>
      <c r="J57" s="32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7:9" ht="12.75">
      <c r="G60" s="7">
        <f>G29-G50</f>
        <v>0</v>
      </c>
      <c r="I60" s="7">
        <f>I29-I50</f>
        <v>0</v>
      </c>
    </row>
    <row r="63" spans="2:9" ht="12.75">
      <c r="B63" s="37" t="s">
        <v>103</v>
      </c>
      <c r="G63" s="63">
        <f>G35/426127*100</f>
        <v>85.87064419762184</v>
      </c>
      <c r="I63" s="63">
        <f>(+I35-1736)/426127*100</f>
        <v>84.67428724300503</v>
      </c>
    </row>
    <row r="64" spans="2:9" ht="12.75">
      <c r="B64" s="37" t="s">
        <v>131</v>
      </c>
      <c r="G64" s="64">
        <f>G35/426127</f>
        <v>0.8587064419762184</v>
      </c>
      <c r="I64" s="64">
        <f>(+I35-1736)/426127</f>
        <v>0.8467428724300502</v>
      </c>
    </row>
  </sheetData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="75" zoomScaleNormal="75" workbookViewId="0" topLeftCell="A1">
      <pane ySplit="15" topLeftCell="BM25" activePane="bottomLeft" state="frozen"/>
      <selection pane="topLeft" activeCell="A1" sqref="A1"/>
      <selection pane="bottomLeft" activeCell="I51" sqref="I51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5" max="15" width="14.00390625" style="0" bestFit="1" customWidth="1"/>
    <col min="16" max="16" width="9.28125" style="0" bestFit="1" customWidth="1"/>
    <col min="17" max="18" width="10.7109375" style="0" bestFit="1" customWidth="1"/>
    <col min="19" max="19" width="9.7109375" style="0" bestFit="1" customWidth="1"/>
    <col min="20" max="20" width="12.28125" style="0" bestFit="1" customWidth="1"/>
  </cols>
  <sheetData>
    <row r="1" ht="15">
      <c r="C1" s="15" t="s">
        <v>75</v>
      </c>
    </row>
    <row r="2" ht="12.75">
      <c r="D2" s="3" t="s">
        <v>77</v>
      </c>
    </row>
    <row r="4" ht="18">
      <c r="B4" s="14" t="s">
        <v>74</v>
      </c>
    </row>
    <row r="5" spans="3:6" ht="15">
      <c r="C5" s="38" t="s">
        <v>132</v>
      </c>
      <c r="D5" s="15"/>
      <c r="F5" s="15"/>
    </row>
    <row r="6" spans="4:6" ht="15">
      <c r="D6" s="33" t="s">
        <v>76</v>
      </c>
      <c r="F6" s="15"/>
    </row>
    <row r="7" spans="4:6" ht="15">
      <c r="D7" s="33"/>
      <c r="F7" s="15"/>
    </row>
    <row r="10" spans="5:11" ht="12.75">
      <c r="E10" s="27" t="s">
        <v>25</v>
      </c>
      <c r="G10" s="1" t="s">
        <v>28</v>
      </c>
      <c r="I10" s="27" t="s">
        <v>25</v>
      </c>
      <c r="K10" s="1" t="s">
        <v>29</v>
      </c>
    </row>
    <row r="11" spans="5:11" ht="12.75">
      <c r="E11" s="27" t="s">
        <v>26</v>
      </c>
      <c r="G11" s="1" t="s">
        <v>26</v>
      </c>
      <c r="I11" s="17" t="s">
        <v>133</v>
      </c>
      <c r="K11" s="17" t="str">
        <f>I11</f>
        <v>6 months</v>
      </c>
    </row>
    <row r="12" spans="5:11" ht="12.75">
      <c r="E12" s="27" t="s">
        <v>27</v>
      </c>
      <c r="G12" s="1" t="s">
        <v>27</v>
      </c>
      <c r="I12" s="27" t="s">
        <v>27</v>
      </c>
      <c r="K12" s="1" t="s">
        <v>27</v>
      </c>
    </row>
    <row r="13" spans="4:11" ht="12.75">
      <c r="D13" s="18"/>
      <c r="E13" s="9" t="s">
        <v>130</v>
      </c>
      <c r="G13" s="9" t="s">
        <v>134</v>
      </c>
      <c r="I13" s="9" t="str">
        <f>E13</f>
        <v>30.09.2006</v>
      </c>
      <c r="K13" s="9" t="str">
        <f>G13</f>
        <v>30.09.2005</v>
      </c>
    </row>
    <row r="14" spans="5:9" ht="12.75">
      <c r="E14" s="16"/>
      <c r="I14" s="16"/>
    </row>
    <row r="15" spans="5:11" ht="12.75">
      <c r="E15" s="25" t="s">
        <v>1</v>
      </c>
      <c r="G15" s="5" t="s">
        <v>1</v>
      </c>
      <c r="I15" s="25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18440</v>
      </c>
      <c r="F17" s="4"/>
      <c r="G17" s="13">
        <v>43867</v>
      </c>
      <c r="I17" s="13">
        <v>44846</v>
      </c>
      <c r="K17" s="13">
        <v>73177</v>
      </c>
    </row>
    <row r="18" spans="1:11" ht="12.75">
      <c r="A18" s="4"/>
      <c r="E18" s="28"/>
      <c r="F18" s="4"/>
      <c r="G18" s="13"/>
      <c r="I18" s="13"/>
      <c r="K18" s="13"/>
    </row>
    <row r="19" spans="1:11" ht="12.75">
      <c r="A19" s="4" t="s">
        <v>30</v>
      </c>
      <c r="B19" s="8"/>
      <c r="E19" s="34">
        <v>-18389</v>
      </c>
      <c r="F19" s="4"/>
      <c r="G19" s="19">
        <v>-35894</v>
      </c>
      <c r="I19" s="19">
        <v>-40916</v>
      </c>
      <c r="K19" s="19">
        <v>-59128</v>
      </c>
    </row>
    <row r="20" spans="1:11" ht="12.75">
      <c r="A20" s="4"/>
      <c r="B20" s="4"/>
      <c r="E20" s="28"/>
      <c r="F20" s="4"/>
      <c r="G20" s="13"/>
      <c r="I20" s="13"/>
      <c r="K20" s="13"/>
    </row>
    <row r="21" spans="1:11" ht="12.75">
      <c r="A21" t="s">
        <v>17</v>
      </c>
      <c r="E21" s="28">
        <v>1340</v>
      </c>
      <c r="G21" s="13">
        <v>189</v>
      </c>
      <c r="I21" s="7">
        <v>2098</v>
      </c>
      <c r="K21" s="7">
        <v>442</v>
      </c>
    </row>
    <row r="22" spans="2:11" ht="12.75">
      <c r="B22" s="2"/>
      <c r="E22" s="26"/>
      <c r="G22" s="7"/>
      <c r="I22" s="7"/>
      <c r="K22" s="7"/>
    </row>
    <row r="23" spans="1:11" ht="12.75">
      <c r="A23" t="s">
        <v>16</v>
      </c>
      <c r="E23" s="26">
        <f>+E17+E19+E21</f>
        <v>1391</v>
      </c>
      <c r="F23" s="16"/>
      <c r="G23" s="26">
        <f>+G17+G19+G21</f>
        <v>8162</v>
      </c>
      <c r="H23" s="16"/>
      <c r="I23" s="26">
        <f>+I17+I19+I21</f>
        <v>6028</v>
      </c>
      <c r="J23" s="16"/>
      <c r="K23" s="26">
        <f>+K17+K19+K21</f>
        <v>14491</v>
      </c>
    </row>
    <row r="24" spans="2:11" ht="12.75">
      <c r="B24" s="2"/>
      <c r="E24" s="26"/>
      <c r="G24" s="7"/>
      <c r="I24" s="7"/>
      <c r="K24" s="7"/>
    </row>
    <row r="25" spans="1:11" ht="12.75">
      <c r="A25" t="s">
        <v>18</v>
      </c>
      <c r="B25" s="2"/>
      <c r="E25" s="34">
        <v>-2959</v>
      </c>
      <c r="G25" s="19">
        <v>-1042</v>
      </c>
      <c r="I25" s="6">
        <v>-5423</v>
      </c>
      <c r="K25" s="6">
        <v>-1680</v>
      </c>
    </row>
    <row r="26" spans="2:22" ht="12.75">
      <c r="B26" s="2"/>
      <c r="E26" s="26"/>
      <c r="G26" s="7"/>
      <c r="I26" s="7"/>
      <c r="K26" s="7"/>
      <c r="O26" s="56"/>
      <c r="P26" s="56"/>
      <c r="Q26" s="56"/>
      <c r="R26" s="56"/>
      <c r="S26" s="56"/>
      <c r="T26" s="56"/>
      <c r="U26" s="56"/>
      <c r="V26" s="56"/>
    </row>
    <row r="27" spans="1:22" ht="12.75">
      <c r="A27" t="s">
        <v>31</v>
      </c>
      <c r="E27" s="28">
        <v>7346</v>
      </c>
      <c r="G27" s="13">
        <v>242</v>
      </c>
      <c r="I27" s="7">
        <v>8753</v>
      </c>
      <c r="K27" s="7">
        <v>529</v>
      </c>
      <c r="O27" s="56"/>
      <c r="P27" s="56"/>
      <c r="Q27" s="56"/>
      <c r="R27" s="56"/>
      <c r="S27" s="56"/>
      <c r="T27" s="56"/>
      <c r="U27" s="56"/>
      <c r="V27" s="56"/>
    </row>
    <row r="28" spans="2:22" ht="12.75">
      <c r="B28" s="2"/>
      <c r="E28" s="26"/>
      <c r="G28" s="7"/>
      <c r="I28" s="7"/>
      <c r="K28" s="7"/>
      <c r="O28" s="56"/>
      <c r="P28" s="56"/>
      <c r="Q28" s="56"/>
      <c r="R28" s="56"/>
      <c r="S28" s="56"/>
      <c r="T28" s="56"/>
      <c r="U28" s="56"/>
      <c r="V28" s="56"/>
    </row>
    <row r="29" spans="1:22" ht="12.75">
      <c r="A29" t="s">
        <v>33</v>
      </c>
      <c r="E29" s="49">
        <v>-42</v>
      </c>
      <c r="F29" s="50"/>
      <c r="G29" s="51">
        <v>0</v>
      </c>
      <c r="H29" s="50"/>
      <c r="I29" s="52">
        <v>345</v>
      </c>
      <c r="J29" s="50"/>
      <c r="K29" s="52">
        <v>0</v>
      </c>
      <c r="O29" s="56"/>
      <c r="P29" s="56"/>
      <c r="Q29" s="56"/>
      <c r="R29" s="56"/>
      <c r="S29" s="56"/>
      <c r="T29" s="56"/>
      <c r="U29" s="56"/>
      <c r="V29" s="56"/>
    </row>
    <row r="30" spans="2:22" ht="12.75">
      <c r="B30" s="2"/>
      <c r="E30" s="26"/>
      <c r="G30" s="7"/>
      <c r="I30" s="7"/>
      <c r="K30" s="7"/>
      <c r="O30" s="56"/>
      <c r="P30" s="56"/>
      <c r="Q30" s="56"/>
      <c r="R30" s="56"/>
      <c r="S30" s="56"/>
      <c r="T30" s="56"/>
      <c r="U30" s="56"/>
      <c r="V30" s="56"/>
    </row>
    <row r="31" spans="1:22" ht="12.75">
      <c r="A31" t="s">
        <v>19</v>
      </c>
      <c r="E31" s="26">
        <f>SUM(E23:E30)</f>
        <v>5736</v>
      </c>
      <c r="F31" s="16"/>
      <c r="G31" s="26">
        <f>SUM(G23:G30)</f>
        <v>7362</v>
      </c>
      <c r="H31" s="16"/>
      <c r="I31" s="26">
        <f>SUM(I23:I30)</f>
        <v>9703</v>
      </c>
      <c r="J31" s="16"/>
      <c r="K31" s="26">
        <f>SUM(K23:K30)</f>
        <v>13340</v>
      </c>
      <c r="O31" s="57"/>
      <c r="P31" s="57"/>
      <c r="Q31" s="57"/>
      <c r="R31" s="57"/>
      <c r="S31" s="56"/>
      <c r="T31" s="56"/>
      <c r="U31" s="56"/>
      <c r="V31" s="56"/>
    </row>
    <row r="32" spans="5:18" ht="12.75">
      <c r="E32" s="26"/>
      <c r="G32" s="7"/>
      <c r="I32" s="7"/>
      <c r="K32" s="7"/>
      <c r="O32" s="57"/>
      <c r="P32" s="57"/>
      <c r="Q32" s="57"/>
      <c r="R32" s="57"/>
    </row>
    <row r="33" spans="1:18" ht="12.75">
      <c r="A33" t="s">
        <v>9</v>
      </c>
      <c r="B33" s="2"/>
      <c r="E33" s="35">
        <v>-52</v>
      </c>
      <c r="G33" s="24">
        <v>-2849</v>
      </c>
      <c r="I33" s="20">
        <v>-1740</v>
      </c>
      <c r="K33" s="20">
        <v>-5015</v>
      </c>
      <c r="O33" s="57"/>
      <c r="P33" s="57"/>
      <c r="Q33" s="57"/>
      <c r="R33" s="57"/>
    </row>
    <row r="34" spans="2:18" ht="12.75">
      <c r="B34" s="2"/>
      <c r="E34" s="26"/>
      <c r="G34" s="7"/>
      <c r="I34" s="7"/>
      <c r="K34" s="7"/>
      <c r="O34" s="57"/>
      <c r="P34" s="57"/>
      <c r="Q34" s="57"/>
      <c r="R34" s="57"/>
    </row>
    <row r="35" spans="1:18" ht="12.75">
      <c r="A35" t="s">
        <v>20</v>
      </c>
      <c r="E35" s="26">
        <f>+E31+E33</f>
        <v>5684</v>
      </c>
      <c r="F35" s="16"/>
      <c r="G35" s="26">
        <f>+G31+G33</f>
        <v>4513</v>
      </c>
      <c r="H35" s="16"/>
      <c r="I35" s="26">
        <f>+I31+I33</f>
        <v>7963</v>
      </c>
      <c r="J35" s="16"/>
      <c r="K35" s="26">
        <f>+K31+K33</f>
        <v>8325</v>
      </c>
      <c r="O35" s="57"/>
      <c r="P35" s="57"/>
      <c r="Q35" s="57"/>
      <c r="R35" s="57"/>
    </row>
    <row r="36" spans="5:18" ht="12.75">
      <c r="E36" s="26"/>
      <c r="G36" s="7"/>
      <c r="I36" s="7"/>
      <c r="K36" s="7"/>
      <c r="O36" s="57"/>
      <c r="P36" s="57"/>
      <c r="Q36" s="57"/>
      <c r="R36" s="57"/>
    </row>
    <row r="37" spans="1:18" ht="12.75">
      <c r="A37" t="s">
        <v>3</v>
      </c>
      <c r="E37" s="45">
        <v>0</v>
      </c>
      <c r="F37" s="12"/>
      <c r="G37" s="45">
        <v>0</v>
      </c>
      <c r="H37" s="12"/>
      <c r="I37" s="46">
        <v>0</v>
      </c>
      <c r="J37" s="12"/>
      <c r="K37" s="46">
        <v>0</v>
      </c>
      <c r="O37" s="57"/>
      <c r="P37" s="57"/>
      <c r="Q37" s="57"/>
      <c r="R37" s="57"/>
    </row>
    <row r="38" spans="5:18" ht="12.75">
      <c r="E38" s="26"/>
      <c r="G38" s="7"/>
      <c r="I38" s="7"/>
      <c r="K38" s="7"/>
      <c r="O38" s="57"/>
      <c r="P38" s="57"/>
      <c r="Q38" s="57"/>
      <c r="R38" s="57"/>
    </row>
    <row r="39" spans="1:18" ht="12.75">
      <c r="A39" t="s">
        <v>87</v>
      </c>
      <c r="E39" s="35">
        <v>0</v>
      </c>
      <c r="G39" s="24">
        <v>0</v>
      </c>
      <c r="I39" s="20">
        <v>0</v>
      </c>
      <c r="K39" s="20">
        <v>0</v>
      </c>
      <c r="O39" s="57"/>
      <c r="P39" s="57"/>
      <c r="Q39" s="57"/>
      <c r="R39" s="57"/>
    </row>
    <row r="40" spans="5:18" ht="12.75">
      <c r="E40" s="26"/>
      <c r="G40" s="7"/>
      <c r="I40" s="7"/>
      <c r="K40" s="7"/>
      <c r="O40" s="57"/>
      <c r="P40" s="57"/>
      <c r="Q40" s="57"/>
      <c r="R40" s="57"/>
    </row>
    <row r="41" spans="1:18" ht="13.5" thickBot="1">
      <c r="A41" t="s">
        <v>34</v>
      </c>
      <c r="B41" s="2"/>
      <c r="E41" s="62">
        <f>SUM(E35:E39)</f>
        <v>5684</v>
      </c>
      <c r="F41" s="16"/>
      <c r="G41" s="62">
        <f>SUM(G35:G39)</f>
        <v>4513</v>
      </c>
      <c r="H41" s="16"/>
      <c r="I41" s="62">
        <f>SUM(I35:I39)</f>
        <v>7963</v>
      </c>
      <c r="J41" s="16"/>
      <c r="K41" s="62">
        <f>SUM(K35:K39)</f>
        <v>8325</v>
      </c>
      <c r="O41" s="57"/>
      <c r="P41" s="57"/>
      <c r="Q41" s="57"/>
      <c r="R41" s="57"/>
    </row>
    <row r="42" spans="5:18" ht="13.5" thickTop="1">
      <c r="E42" s="26"/>
      <c r="G42" s="7"/>
      <c r="I42" s="7"/>
      <c r="K42" s="7"/>
      <c r="O42" s="57"/>
      <c r="P42" s="57"/>
      <c r="Q42" s="57"/>
      <c r="R42" s="57"/>
    </row>
    <row r="43" spans="5:18" ht="12.75">
      <c r="E43" s="26"/>
      <c r="G43" s="7"/>
      <c r="I43" s="26"/>
      <c r="K43" s="7"/>
      <c r="O43" s="57"/>
      <c r="P43" s="57"/>
      <c r="Q43" s="57"/>
      <c r="R43" s="57"/>
    </row>
    <row r="44" spans="1:11" ht="12.75">
      <c r="A44" t="s">
        <v>32</v>
      </c>
      <c r="B44" s="2"/>
      <c r="E44" s="22">
        <f>(+E41/426127*100)</f>
        <v>1.3338746430054889</v>
      </c>
      <c r="G44" s="22">
        <f>(+G41/426127*100)</f>
        <v>1.059073938051332</v>
      </c>
      <c r="I44" s="22">
        <f>(+I41/426127*100)</f>
        <v>1.8686917280529045</v>
      </c>
      <c r="K44" s="22">
        <f>(+K41/426127*100)</f>
        <v>1.9536429280472722</v>
      </c>
    </row>
    <row r="45" spans="2:11" ht="12.75">
      <c r="B45" t="s">
        <v>35</v>
      </c>
      <c r="E45" s="23">
        <v>0</v>
      </c>
      <c r="G45" s="23">
        <v>0</v>
      </c>
      <c r="I45" s="23">
        <v>0</v>
      </c>
      <c r="K45" s="23">
        <v>0</v>
      </c>
    </row>
    <row r="46" spans="5:9" ht="12.75">
      <c r="E46" s="26"/>
      <c r="G46" s="7"/>
      <c r="I46" s="26"/>
    </row>
    <row r="47" spans="1:11" ht="12.75">
      <c r="A47" s="2"/>
      <c r="E47" s="26"/>
      <c r="G47" s="7"/>
      <c r="I47" s="26"/>
      <c r="K47" s="7"/>
    </row>
    <row r="48" spans="1:11" ht="12.75">
      <c r="A48" s="2"/>
      <c r="E48" s="7"/>
      <c r="G48" s="7"/>
      <c r="I48" s="26"/>
      <c r="K48" s="7"/>
    </row>
    <row r="49" spans="1:11" ht="12.75">
      <c r="A49" s="2"/>
      <c r="E49" s="7"/>
      <c r="G49" s="7"/>
      <c r="I49" s="26"/>
      <c r="K49" s="7"/>
    </row>
    <row r="50" spans="2:11" ht="12.75">
      <c r="B50" s="2"/>
      <c r="E50" s="7"/>
      <c r="G50" s="7"/>
      <c r="I50" s="26"/>
      <c r="K50" s="7"/>
    </row>
    <row r="51" spans="2:11" ht="12.75">
      <c r="B51" s="2"/>
      <c r="E51" s="7"/>
      <c r="G51" s="7"/>
      <c r="I51" s="26"/>
      <c r="K51" s="7"/>
    </row>
    <row r="52" spans="5:11" ht="12.75">
      <c r="E52" s="7"/>
      <c r="G52" s="7"/>
      <c r="I52" s="26"/>
      <c r="K52" s="7"/>
    </row>
    <row r="53" spans="2:11" ht="12.75">
      <c r="B53" s="2"/>
      <c r="E53" s="7"/>
      <c r="G53" s="7"/>
      <c r="I53" s="26"/>
      <c r="K53" s="7"/>
    </row>
    <row r="54" ht="12.75">
      <c r="I54" s="16"/>
    </row>
    <row r="55" spans="1:2" ht="12.75">
      <c r="A55" s="2"/>
      <c r="B55" s="2"/>
    </row>
    <row r="56" ht="12.75">
      <c r="A56" s="2"/>
    </row>
    <row r="57" spans="1:11" ht="14.25">
      <c r="A57" s="31" t="s">
        <v>68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</row>
    <row r="58" spans="1:11" ht="14.25">
      <c r="A58" s="32"/>
      <c r="B58" s="44" t="s">
        <v>108</v>
      </c>
      <c r="C58" s="32"/>
      <c r="D58" s="32"/>
      <c r="E58" s="31"/>
      <c r="F58" s="31"/>
      <c r="G58" s="31"/>
      <c r="H58" s="31"/>
      <c r="I58" s="31"/>
      <c r="J58" s="31"/>
      <c r="K58" s="32"/>
    </row>
    <row r="59" ht="12.75">
      <c r="B59" s="2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zoomScale="75" zoomScaleNormal="75" workbookViewId="0" topLeftCell="A1">
      <selection activeCell="M18" sqref="M18"/>
    </sheetView>
  </sheetViews>
  <sheetFormatPr defaultColWidth="9.140625" defaultRowHeight="12.75"/>
  <cols>
    <col min="1" max="1" width="23.421875" style="0" customWidth="1"/>
    <col min="2" max="2" width="4.42187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78</v>
      </c>
    </row>
    <row r="3" ht="12.75">
      <c r="E3" s="3"/>
    </row>
    <row r="4" ht="18">
      <c r="A4" s="14" t="s">
        <v>48</v>
      </c>
    </row>
    <row r="5" spans="3:5" ht="15">
      <c r="C5" s="38" t="s">
        <v>135</v>
      </c>
      <c r="E5" s="15"/>
    </row>
    <row r="6" ht="12.75">
      <c r="E6" s="33" t="s">
        <v>71</v>
      </c>
    </row>
    <row r="10" spans="3:17" ht="12.75">
      <c r="C10" s="1" t="s">
        <v>42</v>
      </c>
      <c r="D10" s="1"/>
      <c r="E10" s="1" t="s">
        <v>42</v>
      </c>
      <c r="F10" s="1"/>
      <c r="G10" s="1" t="s">
        <v>41</v>
      </c>
      <c r="H10" s="1"/>
      <c r="I10" s="1" t="s">
        <v>45</v>
      </c>
      <c r="J10" s="1"/>
      <c r="K10" s="1" t="s">
        <v>111</v>
      </c>
      <c r="L10" s="1"/>
      <c r="M10" s="1" t="s">
        <v>38</v>
      </c>
      <c r="N10" s="1"/>
      <c r="O10" s="1" t="s">
        <v>36</v>
      </c>
      <c r="P10" s="1"/>
      <c r="Q10" s="1" t="s">
        <v>10</v>
      </c>
    </row>
    <row r="11" spans="3:17" ht="12.75">
      <c r="C11" s="1" t="s">
        <v>44</v>
      </c>
      <c r="D11" s="1"/>
      <c r="E11" s="1" t="s">
        <v>43</v>
      </c>
      <c r="F11" s="1"/>
      <c r="G11" s="1" t="s">
        <v>39</v>
      </c>
      <c r="H11" s="1"/>
      <c r="I11" s="1" t="s">
        <v>39</v>
      </c>
      <c r="J11" s="1"/>
      <c r="K11" s="1" t="s">
        <v>112</v>
      </c>
      <c r="L11" s="1"/>
      <c r="M11" s="1" t="s">
        <v>40</v>
      </c>
      <c r="N11" s="1"/>
      <c r="O11" s="1" t="s">
        <v>37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39" t="s">
        <v>136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39" t="s">
        <v>137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7" t="s">
        <v>106</v>
      </c>
      <c r="C17" s="7">
        <v>213064</v>
      </c>
      <c r="E17" s="7">
        <v>477</v>
      </c>
      <c r="G17" s="7">
        <v>59852</v>
      </c>
      <c r="I17" s="7">
        <v>7861</v>
      </c>
      <c r="J17" s="7"/>
      <c r="K17" s="7">
        <v>0</v>
      </c>
      <c r="M17" s="7">
        <v>76700</v>
      </c>
      <c r="O17" s="7">
        <v>4602</v>
      </c>
      <c r="Q17" s="7">
        <f>SUM(C17:O17)</f>
        <v>362556</v>
      </c>
    </row>
    <row r="18" spans="1:17" ht="12.75">
      <c r="A18" s="37" t="s">
        <v>114</v>
      </c>
      <c r="C18" s="10"/>
      <c r="E18" s="10"/>
      <c r="G18" s="58">
        <v>-37538</v>
      </c>
      <c r="I18" s="10"/>
      <c r="J18" s="7"/>
      <c r="K18" s="10"/>
      <c r="M18" s="10">
        <v>37538</v>
      </c>
      <c r="O18" s="10"/>
      <c r="Q18" s="58">
        <f>SUM(C18:O18)</f>
        <v>0</v>
      </c>
    </row>
    <row r="19" spans="1:17" ht="12.75">
      <c r="A19" s="37" t="s">
        <v>115</v>
      </c>
      <c r="C19" s="7">
        <f>SUM(C17:C18)</f>
        <v>213064</v>
      </c>
      <c r="E19" s="7">
        <f>SUM(E17:E18)</f>
        <v>477</v>
      </c>
      <c r="G19" s="7">
        <f>SUM(G17:G18)</f>
        <v>22314</v>
      </c>
      <c r="I19" s="7">
        <f>SUM(I17:I18)</f>
        <v>7861</v>
      </c>
      <c r="J19" s="7"/>
      <c r="K19" s="7">
        <f>SUM(K17:K18)</f>
        <v>0</v>
      </c>
      <c r="M19" s="7">
        <f>SUM(M17:M18)</f>
        <v>114238</v>
      </c>
      <c r="O19" s="7">
        <f>SUM(O17:O18)</f>
        <v>4602</v>
      </c>
      <c r="Q19" s="7">
        <f>SUM(Q17:Q18)</f>
        <v>362556</v>
      </c>
    </row>
    <row r="20" spans="1:17" ht="12.75">
      <c r="A20" t="s">
        <v>46</v>
      </c>
      <c r="C20" s="7"/>
      <c r="E20" s="7"/>
      <c r="G20" s="7"/>
      <c r="I20" s="7"/>
      <c r="J20" s="7"/>
      <c r="K20" s="7"/>
      <c r="M20" s="7"/>
      <c r="O20" s="7"/>
      <c r="Q20" s="7"/>
    </row>
    <row r="21" spans="1:17" ht="12.75">
      <c r="A21" t="s">
        <v>47</v>
      </c>
      <c r="C21" s="23">
        <v>0</v>
      </c>
      <c r="E21" s="23">
        <v>0</v>
      </c>
      <c r="G21" s="23">
        <v>0</v>
      </c>
      <c r="I21" s="23">
        <v>0</v>
      </c>
      <c r="J21" s="23"/>
      <c r="K21" s="23">
        <v>0</v>
      </c>
      <c r="M21" s="23">
        <v>7963</v>
      </c>
      <c r="O21" s="23">
        <v>0</v>
      </c>
      <c r="Q21" s="7">
        <f>SUM(C21:O21)</f>
        <v>7963</v>
      </c>
    </row>
    <row r="22" spans="1:17" ht="12.75">
      <c r="A22" t="s">
        <v>82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v>0</v>
      </c>
      <c r="O22" s="23">
        <v>-4602</v>
      </c>
      <c r="Q22" s="23">
        <f>SUM(C22:O22)</f>
        <v>-4602</v>
      </c>
    </row>
    <row r="23" spans="1:17" ht="12.75">
      <c r="A23" s="37" t="s">
        <v>105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0</v>
      </c>
      <c r="Q23" s="23">
        <f>SUM(C23:O23)</f>
        <v>0</v>
      </c>
    </row>
    <row r="24" spans="1:17" ht="12.75">
      <c r="A24" s="37" t="s">
        <v>84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42">
        <v>0</v>
      </c>
      <c r="Q24" s="23">
        <f>SUM(C24:O24)</f>
        <v>0</v>
      </c>
    </row>
    <row r="25" spans="1:17" ht="12.75">
      <c r="A25" s="48" t="s">
        <v>113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1</v>
      </c>
      <c r="M25" s="23">
        <v>0</v>
      </c>
      <c r="O25" s="42">
        <v>0</v>
      </c>
      <c r="Q25" s="23">
        <f>SUM(C25:O25)</f>
        <v>1</v>
      </c>
    </row>
    <row r="26" spans="3:17" ht="12.75">
      <c r="C26" s="10"/>
      <c r="E26" s="10"/>
      <c r="G26" s="10"/>
      <c r="I26" s="10"/>
      <c r="J26" s="11"/>
      <c r="K26" s="10"/>
      <c r="M26" s="10"/>
      <c r="O26" s="10"/>
      <c r="Q26" s="10"/>
    </row>
    <row r="27" spans="3:17" ht="3.75" customHeight="1">
      <c r="C27" s="7"/>
      <c r="E27" s="7"/>
      <c r="G27" s="7"/>
      <c r="I27" s="7"/>
      <c r="J27" s="7"/>
      <c r="K27" s="7"/>
      <c r="M27" s="7"/>
      <c r="O27" s="7"/>
      <c r="Q27" s="7"/>
    </row>
    <row r="28" spans="1:17" ht="12.75">
      <c r="A28" s="41" t="s">
        <v>129</v>
      </c>
      <c r="B28" s="16"/>
      <c r="C28" s="26">
        <f>SUM(C19:C26)</f>
        <v>213064</v>
      </c>
      <c r="D28" s="16"/>
      <c r="E28" s="26">
        <f>SUM(E19:E26)</f>
        <v>477</v>
      </c>
      <c r="F28" s="16"/>
      <c r="G28" s="26">
        <f>SUM(G19:G26)</f>
        <v>22314</v>
      </c>
      <c r="H28" s="16"/>
      <c r="I28" s="26">
        <f>SUM(I19:I26)</f>
        <v>7861</v>
      </c>
      <c r="J28" s="26"/>
      <c r="K28" s="26">
        <f>SUM(K19:K26)</f>
        <v>1</v>
      </c>
      <c r="L28" s="16"/>
      <c r="M28" s="26">
        <f>SUM(M19:M26)</f>
        <v>122201</v>
      </c>
      <c r="N28" s="16"/>
      <c r="O28" s="26">
        <f>SUM(O19:O26)</f>
        <v>0</v>
      </c>
      <c r="P28" s="16"/>
      <c r="Q28" s="26">
        <f>SUM(Q19:Q26)</f>
        <v>365918</v>
      </c>
    </row>
    <row r="29" spans="3:17" ht="3.75" customHeight="1" thickBot="1">
      <c r="C29" s="21"/>
      <c r="E29" s="21"/>
      <c r="G29" s="21"/>
      <c r="I29" s="21"/>
      <c r="J29" s="11"/>
      <c r="K29" s="21"/>
      <c r="M29" s="21"/>
      <c r="O29" s="21"/>
      <c r="Q29" s="21"/>
    </row>
    <row r="30" spans="3:17" ht="13.5" thickTop="1">
      <c r="C30" s="7"/>
      <c r="E30" s="7"/>
      <c r="G30" s="7"/>
      <c r="I30" s="7"/>
      <c r="J30" s="7"/>
      <c r="K30" s="7"/>
      <c r="M30" s="7"/>
      <c r="O30" s="7"/>
      <c r="Q30" s="7"/>
    </row>
    <row r="31" spans="3:17" ht="12.75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1:17" ht="12.75">
      <c r="A36" s="39" t="s">
        <v>138</v>
      </c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39" t="s">
        <v>139</v>
      </c>
      <c r="C37" s="7"/>
      <c r="E37" s="7"/>
      <c r="G37" s="7"/>
      <c r="I37" s="7"/>
      <c r="J37" s="7"/>
      <c r="K37" s="7"/>
      <c r="M37" s="7"/>
      <c r="O37" s="7"/>
      <c r="Q37" s="7"/>
    </row>
    <row r="38" spans="3:17" ht="12.75">
      <c r="C38" s="7"/>
      <c r="E38" s="7"/>
      <c r="G38" s="7"/>
      <c r="I38" s="7"/>
      <c r="J38" s="7"/>
      <c r="K38" s="7"/>
      <c r="M38" s="7"/>
      <c r="O38" s="7"/>
      <c r="Q38" s="7"/>
    </row>
    <row r="39" spans="1:17" ht="12.75">
      <c r="A39" s="37" t="s">
        <v>99</v>
      </c>
      <c r="C39" s="7">
        <v>213064</v>
      </c>
      <c r="E39" s="7">
        <v>477</v>
      </c>
      <c r="G39" s="7">
        <v>85099</v>
      </c>
      <c r="I39" s="7">
        <v>7861</v>
      </c>
      <c r="J39" s="7"/>
      <c r="K39" s="7">
        <v>0</v>
      </c>
      <c r="M39" s="7">
        <v>64950</v>
      </c>
      <c r="O39" s="7">
        <v>4602</v>
      </c>
      <c r="Q39" s="7">
        <f>SUM(C39:O39)</f>
        <v>376053</v>
      </c>
    </row>
    <row r="40" spans="1:17" ht="12.75">
      <c r="A40" t="s">
        <v>83</v>
      </c>
      <c r="C40" s="7"/>
      <c r="E40" s="7"/>
      <c r="G40" s="23">
        <v>0</v>
      </c>
      <c r="I40" s="7"/>
      <c r="J40" s="7"/>
      <c r="K40" s="7"/>
      <c r="M40" s="23">
        <v>0</v>
      </c>
      <c r="O40" s="7"/>
      <c r="Q40" s="23">
        <f>SUM(C40:O40)</f>
        <v>0</v>
      </c>
    </row>
    <row r="41" spans="1:17" ht="12.75">
      <c r="A41" t="s">
        <v>46</v>
      </c>
      <c r="C41" s="7"/>
      <c r="E41" s="7"/>
      <c r="G41" s="7"/>
      <c r="I41" s="7"/>
      <c r="J41" s="7"/>
      <c r="K41" s="7"/>
      <c r="M41" s="7"/>
      <c r="O41" s="7"/>
      <c r="Q41" s="7"/>
    </row>
    <row r="42" spans="1:17" ht="12.75">
      <c r="A42" t="s">
        <v>47</v>
      </c>
      <c r="C42" s="23">
        <v>0</v>
      </c>
      <c r="E42" s="23">
        <v>0</v>
      </c>
      <c r="G42" s="23">
        <v>0</v>
      </c>
      <c r="I42" s="23">
        <v>0</v>
      </c>
      <c r="J42" s="23"/>
      <c r="K42" s="23">
        <v>0</v>
      </c>
      <c r="M42" s="23">
        <v>8325</v>
      </c>
      <c r="O42" s="23">
        <v>0</v>
      </c>
      <c r="Q42" s="7">
        <f aca="true" t="shared" si="0" ref="Q42:Q49">SUM(C42:O42)</f>
        <v>8325</v>
      </c>
    </row>
    <row r="43" spans="1:17" ht="12.75">
      <c r="A43" t="s">
        <v>82</v>
      </c>
      <c r="C43" s="23">
        <v>0</v>
      </c>
      <c r="E43" s="23">
        <v>0</v>
      </c>
      <c r="G43" s="23">
        <v>0</v>
      </c>
      <c r="I43" s="23">
        <v>0</v>
      </c>
      <c r="J43" s="23"/>
      <c r="K43" s="23">
        <v>0</v>
      </c>
      <c r="M43" s="23">
        <v>0</v>
      </c>
      <c r="O43" s="23">
        <v>-4602</v>
      </c>
      <c r="Q43" s="23">
        <f t="shared" si="0"/>
        <v>-4602</v>
      </c>
    </row>
    <row r="44" spans="1:17" ht="12.75">
      <c r="A44" s="37" t="s">
        <v>93</v>
      </c>
      <c r="C44" s="23"/>
      <c r="E44" s="23"/>
      <c r="G44" s="23"/>
      <c r="I44" s="23"/>
      <c r="J44" s="23"/>
      <c r="K44" s="23"/>
      <c r="M44" s="23"/>
      <c r="O44" s="23"/>
      <c r="Q44" s="23"/>
    </row>
    <row r="45" spans="1:17" ht="12.75">
      <c r="A45" s="37" t="s">
        <v>97</v>
      </c>
      <c r="C45" s="23"/>
      <c r="E45" s="23"/>
      <c r="G45" s="23"/>
      <c r="I45" s="23"/>
      <c r="J45" s="23"/>
      <c r="K45" s="23"/>
      <c r="M45" s="23"/>
      <c r="O45" s="23"/>
      <c r="Q45" s="23"/>
    </row>
    <row r="46" spans="1:17" ht="12.75">
      <c r="A46" s="48" t="s">
        <v>98</v>
      </c>
      <c r="C46" s="23"/>
      <c r="E46" s="23"/>
      <c r="G46" s="23"/>
      <c r="I46" s="23"/>
      <c r="J46" s="23"/>
      <c r="K46" s="23"/>
      <c r="M46" s="23"/>
      <c r="O46" s="23"/>
      <c r="Q46" s="23"/>
    </row>
    <row r="47" spans="1:17" ht="12.75">
      <c r="A47" s="37" t="s">
        <v>95</v>
      </c>
      <c r="C47" s="23">
        <v>0</v>
      </c>
      <c r="E47" s="23">
        <v>0</v>
      </c>
      <c r="G47" s="23">
        <v>0</v>
      </c>
      <c r="I47" s="23">
        <v>0</v>
      </c>
      <c r="J47" s="23"/>
      <c r="K47" s="23">
        <v>0</v>
      </c>
      <c r="M47" s="23">
        <v>0</v>
      </c>
      <c r="O47" s="23">
        <v>0</v>
      </c>
      <c r="Q47" s="23">
        <f t="shared" si="0"/>
        <v>0</v>
      </c>
    </row>
    <row r="48" spans="1:17" ht="12.75">
      <c r="A48" s="48" t="s">
        <v>94</v>
      </c>
      <c r="C48" s="23">
        <v>0</v>
      </c>
      <c r="E48" s="23">
        <v>0</v>
      </c>
      <c r="G48" s="23">
        <v>0</v>
      </c>
      <c r="I48" s="23">
        <v>0</v>
      </c>
      <c r="J48" s="23"/>
      <c r="K48" s="23">
        <v>0</v>
      </c>
      <c r="M48" s="23">
        <v>0</v>
      </c>
      <c r="O48" s="23"/>
      <c r="Q48" s="23">
        <f t="shared" si="0"/>
        <v>0</v>
      </c>
    </row>
    <row r="49" spans="1:17" ht="12.75">
      <c r="A49" s="37" t="s">
        <v>84</v>
      </c>
      <c r="C49" s="23">
        <v>0</v>
      </c>
      <c r="E49" s="23">
        <v>0</v>
      </c>
      <c r="G49" s="23">
        <v>0</v>
      </c>
      <c r="I49" s="23">
        <v>0</v>
      </c>
      <c r="J49" s="23"/>
      <c r="K49" s="23">
        <v>0</v>
      </c>
      <c r="M49" s="23">
        <v>0</v>
      </c>
      <c r="O49" s="42">
        <v>0</v>
      </c>
      <c r="Q49" s="23">
        <f t="shared" si="0"/>
        <v>0</v>
      </c>
    </row>
    <row r="50" spans="3:17" ht="12.75">
      <c r="C50" s="10"/>
      <c r="E50" s="10"/>
      <c r="G50" s="10"/>
      <c r="I50" s="10"/>
      <c r="J50" s="11"/>
      <c r="K50" s="10"/>
      <c r="M50" s="10"/>
      <c r="O50" s="10"/>
      <c r="Q50" s="10"/>
    </row>
    <row r="51" spans="3:17" ht="3.75" customHeight="1">
      <c r="C51" s="7"/>
      <c r="E51" s="7"/>
      <c r="G51" s="7"/>
      <c r="I51" s="7"/>
      <c r="J51" s="7"/>
      <c r="K51" s="7"/>
      <c r="M51" s="7"/>
      <c r="O51" s="7"/>
      <c r="Q51" s="7"/>
    </row>
    <row r="52" spans="1:17" ht="12.75">
      <c r="A52" s="41" t="s">
        <v>140</v>
      </c>
      <c r="B52" s="16"/>
      <c r="C52" s="26">
        <f>SUM(C39:C50)</f>
        <v>213064</v>
      </c>
      <c r="D52" s="16"/>
      <c r="E52" s="26">
        <f>SUM(E39:E50)</f>
        <v>477</v>
      </c>
      <c r="F52" s="16"/>
      <c r="G52" s="26">
        <f>SUM(G39:G50)</f>
        <v>85099</v>
      </c>
      <c r="H52" s="16"/>
      <c r="I52" s="26">
        <f>SUM(I39:I50)</f>
        <v>7861</v>
      </c>
      <c r="J52" s="26"/>
      <c r="K52" s="26">
        <f>SUM(K39:K50)</f>
        <v>0</v>
      </c>
      <c r="L52" s="16"/>
      <c r="M52" s="26">
        <f>SUM(M39:M50)</f>
        <v>73275</v>
      </c>
      <c r="N52" s="16"/>
      <c r="O52" s="26">
        <f>SUM(O39:O50)</f>
        <v>0</v>
      </c>
      <c r="P52" s="16"/>
      <c r="Q52" s="26">
        <f>SUM(Q39:Q50)</f>
        <v>379776</v>
      </c>
    </row>
    <row r="53" spans="3:17" ht="3.75" customHeight="1" thickBot="1">
      <c r="C53" s="21"/>
      <c r="E53" s="21"/>
      <c r="G53" s="21"/>
      <c r="I53" s="21"/>
      <c r="J53" s="11"/>
      <c r="K53" s="21"/>
      <c r="M53" s="21"/>
      <c r="O53" s="21"/>
      <c r="Q53" s="21"/>
    </row>
    <row r="54" spans="3:17" ht="13.5" thickTop="1">
      <c r="C54" s="7"/>
      <c r="E54" s="7"/>
      <c r="G54" s="7"/>
      <c r="I54" s="7"/>
      <c r="J54" s="7"/>
      <c r="K54" s="7"/>
      <c r="M54" s="7"/>
      <c r="O54" s="7"/>
      <c r="Q54" s="7"/>
    </row>
    <row r="55" spans="3:17" ht="12.75">
      <c r="C55" s="7"/>
      <c r="E55" s="7"/>
      <c r="G55" s="7"/>
      <c r="I55" s="7"/>
      <c r="J55" s="7"/>
      <c r="K55" s="7"/>
      <c r="M55" s="7"/>
      <c r="O55" s="7"/>
      <c r="Q55" s="7"/>
    </row>
    <row r="56" spans="3:17" ht="12.75">
      <c r="C56" s="7"/>
      <c r="E56" s="7"/>
      <c r="G56" s="7"/>
      <c r="I56" s="7"/>
      <c r="J56" s="7"/>
      <c r="K56" s="7"/>
      <c r="M56" s="7"/>
      <c r="O56" s="7"/>
      <c r="Q56" s="7"/>
    </row>
    <row r="57" spans="3:17" ht="12.75">
      <c r="C57" s="7"/>
      <c r="E57" s="7"/>
      <c r="G57" s="7"/>
      <c r="I57" s="7"/>
      <c r="J57" s="7"/>
      <c r="K57" s="7"/>
      <c r="M57" s="7"/>
      <c r="O57" s="7"/>
      <c r="Q57" s="7"/>
    </row>
    <row r="58" spans="3:17" ht="12.75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72" spans="1:17" ht="14.25">
      <c r="A72" s="53" t="s">
        <v>96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5"/>
      <c r="N72" s="55"/>
      <c r="O72" s="55"/>
      <c r="P72" s="55"/>
      <c r="Q72" s="55"/>
    </row>
    <row r="73" spans="1:17" ht="14.25">
      <c r="A73" s="54" t="s">
        <v>109</v>
      </c>
      <c r="B73" s="53"/>
      <c r="C73" s="55"/>
      <c r="D73" s="55"/>
      <c r="E73" s="54"/>
      <c r="F73" s="54"/>
      <c r="G73" s="54"/>
      <c r="H73" s="54"/>
      <c r="I73" s="54"/>
      <c r="J73" s="54"/>
      <c r="K73" s="54"/>
      <c r="L73" s="54"/>
      <c r="M73" s="55"/>
      <c r="N73" s="55"/>
      <c r="O73" s="55"/>
      <c r="P73" s="55"/>
      <c r="Q73" s="55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="75" zoomScaleNormal="75" workbookViewId="0" topLeftCell="A1">
      <selection activeCell="M49" sqref="M49"/>
    </sheetView>
  </sheetViews>
  <sheetFormatPr defaultColWidth="9.140625" defaultRowHeight="12.75"/>
  <cols>
    <col min="1" max="2" width="3.8515625" style="0" customWidth="1"/>
    <col min="9" max="9" width="9.421875" style="0" bestFit="1" customWidth="1"/>
    <col min="10" max="10" width="5.7109375" style="0" customWidth="1"/>
    <col min="11" max="11" width="10.421875" style="0" bestFit="1" customWidth="1"/>
    <col min="12" max="12" width="7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80</v>
      </c>
    </row>
    <row r="2" ht="12.75">
      <c r="D2" s="3" t="s">
        <v>81</v>
      </c>
    </row>
    <row r="4" ht="18">
      <c r="C4" s="14" t="s">
        <v>13</v>
      </c>
    </row>
    <row r="5" spans="4:6" ht="15">
      <c r="D5" s="38" t="str">
        <f>EQUITY!C5</f>
        <v>             for the 6 months ended 30 September 2006</v>
      </c>
      <c r="E5" s="15"/>
      <c r="F5" s="15"/>
    </row>
    <row r="6" ht="12.75">
      <c r="E6" s="33" t="s">
        <v>72</v>
      </c>
    </row>
    <row r="9" spans="9:11" ht="12.75">
      <c r="I9" s="27" t="s">
        <v>25</v>
      </c>
      <c r="K9" s="1" t="s">
        <v>29</v>
      </c>
    </row>
    <row r="10" spans="9:11" ht="12.75">
      <c r="I10" s="17" t="str">
        <f>'INCOME STATEMENT'!I11</f>
        <v>6 months</v>
      </c>
      <c r="K10" s="17" t="str">
        <f>'INCOME STATEMENT'!K11</f>
        <v>6 months</v>
      </c>
    </row>
    <row r="11" spans="9:11" ht="12.75">
      <c r="I11" s="27" t="s">
        <v>27</v>
      </c>
      <c r="K11" s="27" t="s">
        <v>27</v>
      </c>
    </row>
    <row r="12" spans="9:11" ht="12.75">
      <c r="I12" s="17" t="str">
        <f>'INCOME STATEMENT'!I13</f>
        <v>30.09.2006</v>
      </c>
      <c r="K12" s="17" t="str">
        <f>'INCOME STATEMENT'!K13</f>
        <v>30.09.2005</v>
      </c>
    </row>
    <row r="14" spans="9:11" ht="12.75">
      <c r="I14" s="25" t="s">
        <v>1</v>
      </c>
      <c r="K14" s="5" t="s">
        <v>1</v>
      </c>
    </row>
    <row r="16" ht="12.75">
      <c r="A16" t="s">
        <v>50</v>
      </c>
    </row>
    <row r="17" spans="2:11" ht="12.75">
      <c r="B17" t="s">
        <v>19</v>
      </c>
      <c r="I17" s="6">
        <v>9703</v>
      </c>
      <c r="K17" s="6">
        <v>13341</v>
      </c>
    </row>
    <row r="18" spans="9:11" ht="12.75">
      <c r="I18" s="6"/>
      <c r="K18" s="6"/>
    </row>
    <row r="19" spans="2:11" ht="12.75">
      <c r="B19" t="s">
        <v>54</v>
      </c>
      <c r="I19" s="6"/>
      <c r="K19" s="6"/>
    </row>
    <row r="20" spans="3:11" ht="12.75">
      <c r="C20" t="s">
        <v>60</v>
      </c>
      <c r="I20" s="6">
        <v>2288</v>
      </c>
      <c r="K20" s="6">
        <v>800</v>
      </c>
    </row>
    <row r="21" spans="3:11" ht="12.75">
      <c r="C21" t="s">
        <v>79</v>
      </c>
      <c r="I21" s="6">
        <v>3168</v>
      </c>
      <c r="K21" s="6">
        <v>784</v>
      </c>
    </row>
    <row r="22" spans="9:11" ht="12.75">
      <c r="I22" s="20"/>
      <c r="K22" s="20"/>
    </row>
    <row r="23" spans="2:11" ht="12.75">
      <c r="B23" t="s">
        <v>55</v>
      </c>
      <c r="I23" s="6">
        <f>SUM(I17:I21)</f>
        <v>15159</v>
      </c>
      <c r="K23" s="6">
        <f>SUM(K17:K21)</f>
        <v>14925</v>
      </c>
    </row>
    <row r="24" spans="9:11" ht="12.75">
      <c r="I24" s="6"/>
      <c r="K24" s="6"/>
    </row>
    <row r="25" spans="2:11" ht="12.75">
      <c r="B25" t="s">
        <v>61</v>
      </c>
      <c r="I25" s="6"/>
      <c r="K25" s="6"/>
    </row>
    <row r="26" spans="3:11" ht="12.75">
      <c r="C26" t="s">
        <v>62</v>
      </c>
      <c r="I26" s="6">
        <v>4149</v>
      </c>
      <c r="K26" s="6">
        <v>-56924</v>
      </c>
    </row>
    <row r="27" spans="3:11" ht="12.75">
      <c r="C27" t="s">
        <v>63</v>
      </c>
      <c r="I27" s="6">
        <v>-1317</v>
      </c>
      <c r="K27" s="6">
        <v>9101</v>
      </c>
    </row>
    <row r="28" spans="9:11" ht="12.75">
      <c r="I28" s="6"/>
      <c r="K28" s="6"/>
    </row>
    <row r="29" spans="2:11" ht="12.75">
      <c r="B29" t="s">
        <v>57</v>
      </c>
      <c r="I29" s="29">
        <f>SUM(I23:I28)</f>
        <v>17991</v>
      </c>
      <c r="K29" s="29">
        <f>SUM(K23:K28)</f>
        <v>-32898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51</v>
      </c>
      <c r="I32" s="6"/>
      <c r="K32" s="6"/>
    </row>
    <row r="33" spans="2:11" ht="12.75">
      <c r="B33" t="s">
        <v>64</v>
      </c>
      <c r="I33" s="36">
        <v>8077</v>
      </c>
      <c r="K33" s="6">
        <v>120</v>
      </c>
    </row>
    <row r="34" spans="2:11" ht="12.75">
      <c r="B34" t="s">
        <v>7</v>
      </c>
      <c r="I34" s="6">
        <v>-43443</v>
      </c>
      <c r="K34" s="6">
        <v>-7018</v>
      </c>
    </row>
    <row r="35" spans="9:11" ht="12.75">
      <c r="I35" s="6"/>
      <c r="K35" s="6"/>
    </row>
    <row r="36" spans="2:11" ht="12.75">
      <c r="B36" t="s">
        <v>58</v>
      </c>
      <c r="I36" s="29">
        <f>SUM(I33:I35)</f>
        <v>-35366</v>
      </c>
      <c r="K36" s="29">
        <f>SUM(K33:K35)</f>
        <v>-6898</v>
      </c>
    </row>
    <row r="37" spans="9:11" ht="12.75">
      <c r="I37" s="6"/>
      <c r="K37" s="6"/>
    </row>
    <row r="38" spans="1:11" ht="12.75">
      <c r="A38" t="s">
        <v>52</v>
      </c>
      <c r="I38" s="6"/>
      <c r="K38" s="6"/>
    </row>
    <row r="39" spans="2:11" ht="12.75">
      <c r="B39" s="37" t="s">
        <v>91</v>
      </c>
      <c r="I39" s="6">
        <v>0</v>
      </c>
      <c r="K39" s="6">
        <v>0</v>
      </c>
    </row>
    <row r="40" spans="2:11" ht="12.75">
      <c r="B40" s="37" t="s">
        <v>90</v>
      </c>
      <c r="I40" s="6">
        <v>-4602</v>
      </c>
      <c r="K40" s="6">
        <v>-4602</v>
      </c>
    </row>
    <row r="41" spans="2:11" ht="12.75">
      <c r="B41" t="s">
        <v>73</v>
      </c>
      <c r="I41" s="6">
        <v>56250</v>
      </c>
      <c r="K41" s="6">
        <v>44500</v>
      </c>
    </row>
    <row r="42" spans="2:11" ht="12.75">
      <c r="B42" t="s">
        <v>102</v>
      </c>
      <c r="I42" s="6">
        <v>0</v>
      </c>
      <c r="K42" s="6">
        <v>0</v>
      </c>
    </row>
    <row r="43" spans="2:11" ht="12.75">
      <c r="B43" t="s">
        <v>56</v>
      </c>
      <c r="I43" s="6">
        <v>-4526</v>
      </c>
      <c r="K43" s="6">
        <v>-1471</v>
      </c>
    </row>
    <row r="44" spans="2:11" ht="12.75">
      <c r="B44" s="37" t="s">
        <v>101</v>
      </c>
      <c r="I44" s="6">
        <v>-57</v>
      </c>
      <c r="K44" s="6">
        <v>-37</v>
      </c>
    </row>
    <row r="45" spans="9:11" ht="12.75">
      <c r="I45" s="6"/>
      <c r="K45" s="6">
        <v>0</v>
      </c>
    </row>
    <row r="46" spans="2:11" ht="12.75">
      <c r="B46" t="s">
        <v>59</v>
      </c>
      <c r="I46" s="29">
        <f>SUM(I39:I45)</f>
        <v>47065</v>
      </c>
      <c r="K46" s="29">
        <f>SUM(K39:K45)</f>
        <v>38390</v>
      </c>
    </row>
    <row r="47" spans="9:11" ht="12.75">
      <c r="I47" s="6"/>
      <c r="K47" s="6"/>
    </row>
    <row r="48" spans="1:11" ht="12.75">
      <c r="A48" t="s">
        <v>53</v>
      </c>
      <c r="I48" s="6">
        <f>+I29+I36+I46</f>
        <v>29690</v>
      </c>
      <c r="K48" s="6">
        <f>+K29+K36+K46</f>
        <v>-1406</v>
      </c>
    </row>
    <row r="49" spans="9:11" ht="12.75">
      <c r="I49" s="6"/>
      <c r="K49" s="6"/>
    </row>
    <row r="50" spans="1:11" ht="12.75">
      <c r="A50" t="s">
        <v>65</v>
      </c>
      <c r="I50" s="6">
        <v>66434</v>
      </c>
      <c r="K50" s="6">
        <v>41637</v>
      </c>
    </row>
    <row r="51" spans="9:11" ht="12.75">
      <c r="I51" s="6"/>
      <c r="K51" s="6"/>
    </row>
    <row r="52" spans="9:11" ht="12.75">
      <c r="I52" s="20"/>
      <c r="K52" s="20"/>
    </row>
    <row r="53" spans="9:11" ht="3.75" customHeight="1">
      <c r="I53" s="6"/>
      <c r="K53" s="6"/>
    </row>
    <row r="54" spans="1:11" ht="12.75">
      <c r="A54" t="s">
        <v>66</v>
      </c>
      <c r="I54" s="6">
        <f>SUM(I48:I52)</f>
        <v>96124</v>
      </c>
      <c r="K54" s="6">
        <f>SUM(K48:K52)</f>
        <v>40231</v>
      </c>
    </row>
    <row r="55" spans="9:11" ht="3.75" customHeight="1" thickBot="1">
      <c r="I55" s="30"/>
      <c r="K55" s="30"/>
    </row>
    <row r="56" spans="9:11" ht="13.5" thickTop="1">
      <c r="I56" s="7"/>
      <c r="K56" s="7"/>
    </row>
    <row r="57" spans="9:11" ht="12.75">
      <c r="I57" s="7"/>
      <c r="K57" s="7"/>
    </row>
    <row r="58" spans="9:11" ht="12.75">
      <c r="I58" s="7"/>
      <c r="K58" s="7"/>
    </row>
    <row r="59" spans="9:11" ht="12.75">
      <c r="I59" s="7"/>
      <c r="K59" s="7"/>
    </row>
    <row r="60" spans="9:11" ht="12.75">
      <c r="I60" s="7"/>
      <c r="K60" s="7"/>
    </row>
    <row r="61" spans="9:11" ht="12.75">
      <c r="I61" s="7"/>
      <c r="K61" s="7"/>
    </row>
    <row r="62" spans="9:11" ht="12.75">
      <c r="I62" s="7"/>
      <c r="K62" s="7"/>
    </row>
    <row r="63" spans="9:11" ht="12.75">
      <c r="I63" s="7"/>
      <c r="K63" s="7"/>
    </row>
    <row r="64" spans="9:11" ht="12.75">
      <c r="I64" s="7"/>
      <c r="K64" s="7"/>
    </row>
    <row r="65" spans="1:12" ht="14.25">
      <c r="A65" s="31" t="s">
        <v>67</v>
      </c>
      <c r="B65" s="31"/>
      <c r="C65" s="31"/>
      <c r="D65" s="31"/>
      <c r="E65" s="31"/>
      <c r="F65" s="31"/>
      <c r="G65" s="31"/>
      <c r="H65" s="31"/>
      <c r="I65" s="31"/>
      <c r="J65" s="31"/>
      <c r="K65" s="32"/>
      <c r="L65" s="32"/>
    </row>
    <row r="66" spans="2:12" ht="14.25">
      <c r="B66" s="32"/>
      <c r="C66" s="44" t="s">
        <v>110</v>
      </c>
      <c r="D66" s="31"/>
      <c r="E66" s="31"/>
      <c r="F66" s="31"/>
      <c r="G66" s="31"/>
      <c r="H66" s="31"/>
      <c r="I66" s="31"/>
      <c r="J66" s="31"/>
      <c r="K66" s="32"/>
      <c r="L66" s="32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pgy</cp:lastModifiedBy>
  <cp:lastPrinted>2006-11-22T08:18:01Z</cp:lastPrinted>
  <dcterms:created xsi:type="dcterms:W3CDTF">2002-11-05T04:31:47Z</dcterms:created>
  <dcterms:modified xsi:type="dcterms:W3CDTF">2006-11-22T08:18:16Z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1829883427</vt:i4>
  </property>
  <property fmtid="{D5CDD505-2E9C-101B-9397-08002B2CF9AE}" pid="3" name="_EmailSubject">
    <vt:lpwstr>Qtrly Report</vt:lpwstr>
  </property>
  <property fmtid="{D5CDD505-2E9C-101B-9397-08002B2CF9AE}" pid="4" name="_AuthorEmail">
    <vt:lpwstr>lew@sdb.com.my</vt:lpwstr>
  </property>
  <property fmtid="{D5CDD505-2E9C-101B-9397-08002B2CF9AE}" pid="5" name="_AuthorEmailDisplayName">
    <vt:lpwstr>lew</vt:lpwstr>
  </property>
  <property fmtid="{D5CDD505-2E9C-101B-9397-08002B2CF9AE}" pid="6" name="_ReviewingToolsShownOnce">
    <vt:lpwstr/>
  </property>
</Properties>
</file>