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5" yWindow="65521" windowWidth="7290" windowHeight="8700" tabRatio="686" activeTab="0"/>
  </bookViews>
  <sheets>
    <sheet name="QTR BSHEET" sheetId="1" r:id="rId1"/>
    <sheet name="QTR RESULTS" sheetId="2" r:id="rId2"/>
    <sheet name="changes in equity" sheetId="3" r:id="rId3"/>
    <sheet name="QTR-cash flow" sheetId="4" r:id="rId4"/>
    <sheet name="NOTES(MASB)" sheetId="5" r:id="rId5"/>
    <sheet name="NOTES(KLSE)" sheetId="6" r:id="rId6"/>
  </sheets>
  <externalReferences>
    <externalReference r:id="rId9"/>
    <externalReference r:id="rId10"/>
    <externalReference r:id="rId11"/>
    <externalReference r:id="rId12"/>
    <externalReference r:id="rId13"/>
    <externalReference r:id="rId14"/>
    <externalReference r:id="rId15"/>
  </externalReferences>
  <definedNames>
    <definedName name="\a">#REF!</definedName>
    <definedName name="AA">'[2]BPR'!$F$11</definedName>
    <definedName name="analysisde1">'[4]gl'!#REF!</definedName>
    <definedName name="analysisde2">'[4]gl'!#REF!</definedName>
    <definedName name="appendix1">'[4]gl'!#REF!</definedName>
    <definedName name="appendix2_1">'[4]gl'!#REF!</definedName>
    <definedName name="appendix2_2">'[4]gl'!#REF!</definedName>
    <definedName name="awps">'[6]FF-6'!$A$5:$K$9</definedName>
    <definedName name="Data">'[2]BPR'!$F$11</definedName>
    <definedName name="Date">#REF!</definedName>
    <definedName name="esther">'[6]FF-6'!$A$5:$K$9</definedName>
    <definedName name="NAME">'[5]FSA'!$A$1</definedName>
    <definedName name="OCT">'[1]FF-3'!$A$9:$K$11</definedName>
    <definedName name="OCT334">'[1]FF-3'!$1:$8</definedName>
    <definedName name="PP">'[2]BPR'!$F$11</definedName>
    <definedName name="_xlnm.Print_Area" localSheetId="2">'changes in equity'!$A$1:$F$31</definedName>
    <definedName name="_xlnm.Print_Area" localSheetId="5">'NOTES(KLSE)'!$A$1:$J$113</definedName>
    <definedName name="_xlnm.Print_Area" localSheetId="0">'QTR BSHEET'!$A$1:$G$49</definedName>
    <definedName name="Print_Area_MI">#REF!</definedName>
    <definedName name="_xlnm.Print_Titles" localSheetId="5">'NOTES(KLSE)'!$1:$3</definedName>
    <definedName name="_xlnm.Print_Titles" localSheetId="4">'NOTES(MASB)'!$1:$3</definedName>
    <definedName name="Print_Titles_MI">#REF!</definedName>
    <definedName name="trialbal1">'[4]gl'!#REF!</definedName>
    <definedName name="YE">'[7]FSA'!$A$2</definedName>
  </definedNames>
  <calcPr fullCalcOnLoad="1"/>
</workbook>
</file>

<file path=xl/sharedStrings.xml><?xml version="1.0" encoding="utf-8"?>
<sst xmlns="http://schemas.openxmlformats.org/spreadsheetml/2006/main" count="357" uniqueCount="249">
  <si>
    <t>Cash and bank balances</t>
  </si>
  <si>
    <t>Taxation</t>
  </si>
  <si>
    <t>KUCHAI DEVELOPMENT BERHAD</t>
  </si>
  <si>
    <t>CURRENT ASSETS</t>
  </si>
  <si>
    <t>Reserves</t>
  </si>
  <si>
    <t>Interest income</t>
  </si>
  <si>
    <t>Total</t>
  </si>
  <si>
    <t>Investment</t>
  </si>
  <si>
    <t>RM'000</t>
  </si>
  <si>
    <t>to date</t>
  </si>
  <si>
    <t>Extraordinary items</t>
  </si>
  <si>
    <t>RM' 000</t>
  </si>
  <si>
    <t>As at</t>
  </si>
  <si>
    <t>Share Capital</t>
  </si>
  <si>
    <t>Status of Corporate Proposals</t>
  </si>
  <si>
    <t>Changes in Debt and Equity</t>
  </si>
  <si>
    <t>Off Balance Sheet Financial Instruments</t>
  </si>
  <si>
    <t>Segmental Reporting</t>
  </si>
  <si>
    <t>Quarter</t>
  </si>
  <si>
    <t>Current Year Prospects</t>
  </si>
  <si>
    <t>Dividend</t>
  </si>
  <si>
    <t>Borrowings and Debt Securities</t>
  </si>
  <si>
    <t>Quarter Ended</t>
  </si>
  <si>
    <t>Changes in the Composition of the Group</t>
  </si>
  <si>
    <t>Review of Performance</t>
  </si>
  <si>
    <t>Revenue</t>
  </si>
  <si>
    <t>Properties</t>
  </si>
  <si>
    <t>Associated company</t>
  </si>
  <si>
    <t>Other investments</t>
  </si>
  <si>
    <t>There were no contingent liabilities as at the date of the issue of this quarterly report.</t>
  </si>
  <si>
    <t>There was no pending material litigation as at the date of the issue of this quarterly report.</t>
  </si>
  <si>
    <t>Material Subsequent Events</t>
  </si>
  <si>
    <t>Sundry receivables</t>
  </si>
  <si>
    <t>Sundry payables</t>
  </si>
  <si>
    <t>RM '000</t>
  </si>
  <si>
    <t xml:space="preserve">Current </t>
  </si>
  <si>
    <t>Current year's provision</t>
  </si>
  <si>
    <t>CONDENSED CONSOLIDATED BALANCE SHEETS</t>
  </si>
  <si>
    <t>Year ended</t>
  </si>
  <si>
    <t>31.12.2001</t>
  </si>
  <si>
    <t>Quarter ended</t>
  </si>
  <si>
    <t>30.9.2002</t>
  </si>
  <si>
    <t>NON-CURRENT ASSETS</t>
  </si>
  <si>
    <t>NET CURRENT ASSETS</t>
  </si>
  <si>
    <t>FINANCED BY:</t>
  </si>
  <si>
    <t>Shareholders' equity</t>
  </si>
  <si>
    <t>CURRENT LIABILITY</t>
  </si>
  <si>
    <t xml:space="preserve"> Report for the year ended 31 December 2001)</t>
  </si>
  <si>
    <t>AS AT 30 SEPTEMBER 2002</t>
  </si>
  <si>
    <t>CONDENSED CONSOLIDATED INCOME STATEMENTS</t>
  </si>
  <si>
    <t>FOR THE QUARTER ENDED 30 SEPTEMBER 2002</t>
  </si>
  <si>
    <t>2002</t>
  </si>
  <si>
    <t>2001</t>
  </si>
  <si>
    <t>Comparative</t>
  </si>
  <si>
    <t>Cumulative</t>
  </si>
  <si>
    <t>Direct Costs</t>
  </si>
  <si>
    <t>Gross Profit</t>
  </si>
  <si>
    <t>Administrative Expenses</t>
  </si>
  <si>
    <t>Profit Before Taxation</t>
  </si>
  <si>
    <t>Net Profit for the year</t>
  </si>
  <si>
    <t>Earnings per share (sen)</t>
  </si>
  <si>
    <t xml:space="preserve">   Basic</t>
  </si>
  <si>
    <t>Other Operating Income</t>
  </si>
  <si>
    <t>Financial Report for the year ended 31 December 2001)</t>
  </si>
  <si>
    <t>CASH FLOWS FROM OPERATING ACTIVITIES</t>
  </si>
  <si>
    <t>Dividend income</t>
  </si>
  <si>
    <t>Unrealised foreign exchange gain</t>
  </si>
  <si>
    <t>Operating profit before working capital changes</t>
  </si>
  <si>
    <t>Cash generated from operations</t>
  </si>
  <si>
    <t>Tax paid</t>
  </si>
  <si>
    <t>Dividend received</t>
  </si>
  <si>
    <t>CASH FLOWS FROM FINANCING ACTIVITY</t>
  </si>
  <si>
    <t>Dividend paid</t>
  </si>
  <si>
    <t>NET INCREASE IN CASH AND CASH EQUIVALENTS</t>
  </si>
  <si>
    <t>CASH AND CASH EQUIVALENTS AT BEGINNING OF YEAR</t>
  </si>
  <si>
    <t>CASH AND CASH EQUIVALENTS AT END OF YEAR</t>
  </si>
  <si>
    <t xml:space="preserve">Share </t>
  </si>
  <si>
    <t>capital</t>
  </si>
  <si>
    <t>Property and</t>
  </si>
  <si>
    <t>investment reserve</t>
  </si>
  <si>
    <t xml:space="preserve">General </t>
  </si>
  <si>
    <t>reserve</t>
  </si>
  <si>
    <t>Retained</t>
  </si>
  <si>
    <t>profits</t>
  </si>
  <si>
    <t>Distributable</t>
  </si>
  <si>
    <t>ended 30 September 2002</t>
  </si>
  <si>
    <t>At 1 January, 2002</t>
  </si>
  <si>
    <t xml:space="preserve">Net profit for nine </t>
  </si>
  <si>
    <t>months period</t>
  </si>
  <si>
    <t xml:space="preserve">Dividends </t>
  </si>
  <si>
    <t>As 30 September, 2002</t>
  </si>
  <si>
    <t>Basis of Preparation</t>
  </si>
  <si>
    <t>Audit Report</t>
  </si>
  <si>
    <t>Dividend Paid</t>
  </si>
  <si>
    <t>Property, Plant and Equipment</t>
  </si>
  <si>
    <t>Contingent Liabilities</t>
  </si>
  <si>
    <t>Profit Forecast and Profit Guarantee</t>
  </si>
  <si>
    <t>Individual Quarter</t>
  </si>
  <si>
    <t>Cumulative Quarter</t>
  </si>
  <si>
    <t>Current Year</t>
  </si>
  <si>
    <t>Preceding Year</t>
  </si>
  <si>
    <t>30.9.2001</t>
  </si>
  <si>
    <t>Changes in Material Litigation</t>
  </si>
  <si>
    <t>Type and rate of dividend to be recommended for the year will be announced at a later date.</t>
  </si>
  <si>
    <t>Basic Earnings Per Share</t>
  </si>
  <si>
    <t>Seasonality or Cyclicality Operations</t>
  </si>
  <si>
    <t>9 months ended</t>
  </si>
  <si>
    <t>30 September</t>
  </si>
  <si>
    <t>First and final dividend of 14% (2001: 30%) on 2,623,989 ordinary</t>
  </si>
  <si>
    <t>shares less 28% taxation</t>
  </si>
  <si>
    <t>Material Changes in the Quarterly Results compared to the Results of the Immediate Preceding Quarter</t>
  </si>
  <si>
    <t xml:space="preserve">  Malaysian Income Tax</t>
  </si>
  <si>
    <t xml:space="preserve">  Foreign Tax</t>
  </si>
  <si>
    <t>Profit on Sale of Investments and / or Properties</t>
  </si>
  <si>
    <t>Quoted Securities</t>
  </si>
  <si>
    <t>Less: Provision for diminution in value of investments</t>
  </si>
  <si>
    <t>Total investment at carrying value/ book value</t>
  </si>
  <si>
    <t>(after provision for diminution in value)</t>
  </si>
  <si>
    <t>Total investment at market value at end of 30 September, 2002</t>
  </si>
  <si>
    <t>report.</t>
  </si>
  <si>
    <t>There were no borrowings and debt securities as at 30 September, 2002.</t>
  </si>
  <si>
    <t>There were no financial instruments with off balance sheet risk as at the date of the issue of this quarterly</t>
  </si>
  <si>
    <t>Effects of exchange rate changes on cash and cash equivalents</t>
  </si>
  <si>
    <t>Proceeds from investment via capital distribution</t>
  </si>
  <si>
    <t>For the quarter ended 30 September 2002</t>
  </si>
  <si>
    <t>Profit before taxation</t>
  </si>
  <si>
    <t>Adjustments for:</t>
  </si>
  <si>
    <t>Interest received</t>
  </si>
  <si>
    <t>Receivables</t>
  </si>
  <si>
    <t>Payables</t>
  </si>
  <si>
    <t>Nest cash from operating activities</t>
  </si>
  <si>
    <t>CASH FLOWS INVESTING ACTIVITY</t>
  </si>
  <si>
    <t>Net cash from investing activity</t>
  </si>
  <si>
    <t>Net cash used in financing activity</t>
  </si>
  <si>
    <t>ended 30 Sept</t>
  </si>
  <si>
    <t>Interest Income</t>
  </si>
  <si>
    <t>Consolidated</t>
  </si>
  <si>
    <t>External</t>
  </si>
  <si>
    <t>Total revenue</t>
  </si>
  <si>
    <t>Result</t>
  </si>
  <si>
    <t xml:space="preserve">   Segment result</t>
  </si>
  <si>
    <t xml:space="preserve">   Unallocated corporate expenses</t>
  </si>
  <si>
    <t xml:space="preserve">   Taxation</t>
  </si>
  <si>
    <t xml:space="preserve">   Profit from operations</t>
  </si>
  <si>
    <t>REVENUE AND EXPENSES</t>
  </si>
  <si>
    <t xml:space="preserve">   Profit after taxation</t>
  </si>
  <si>
    <t>Rental Income</t>
  </si>
  <si>
    <t>CONDENSED CONSOLIDATED STATEMENT OF CHANGES IN EQUITY</t>
  </si>
  <si>
    <t>Condensed Consolidated Cash Flow Statement</t>
  </si>
  <si>
    <t>The principal business operations of the Company are not affected by seasonal or cyclicality factors.</t>
  </si>
  <si>
    <t>Net profit for the year</t>
  </si>
  <si>
    <t>Number of ordinary shares</t>
  </si>
  <si>
    <t xml:space="preserve">9 months cumulative to-date 30 September </t>
  </si>
  <si>
    <t>Current quarter ended 30 September</t>
  </si>
  <si>
    <t>NOTES TO THE INTERIM FINANCIAL REPORT</t>
  </si>
  <si>
    <t>Changes in Estimates</t>
  </si>
  <si>
    <t>ADDITIONAL INFORMATION REQUIRED BY THE KLSE'S LISTING REQUIREMENTS</t>
  </si>
  <si>
    <t>Total investment at cost</t>
  </si>
  <si>
    <t>Kuchai Development Berhad</t>
  </si>
  <si>
    <t xml:space="preserve">(The Condensed Consolidated Statements of Changes in Equity should be read in conjunction with the Annual </t>
  </si>
  <si>
    <t>Tax recoverable</t>
  </si>
  <si>
    <t xml:space="preserve">Write Back of Provision for </t>
  </si>
  <si>
    <t xml:space="preserve">  Diminution in Value in Investment</t>
  </si>
  <si>
    <t>Transfer (to)/from reserves</t>
  </si>
  <si>
    <t>Write back of provision for diminution in value in investment</t>
  </si>
  <si>
    <t>A3.</t>
  </si>
  <si>
    <t>A1.</t>
  </si>
  <si>
    <t>A2.</t>
  </si>
  <si>
    <t>A4.</t>
  </si>
  <si>
    <t>A5.</t>
  </si>
  <si>
    <t>A6.</t>
  </si>
  <si>
    <t>A7.</t>
  </si>
  <si>
    <t>A9.</t>
  </si>
  <si>
    <t>A10.</t>
  </si>
  <si>
    <t>A11.</t>
  </si>
  <si>
    <t>A12.</t>
  </si>
  <si>
    <t>Profit before tax</t>
  </si>
  <si>
    <t>Tax rate applicable for the current year at 28%</t>
  </si>
  <si>
    <t>Expenses not deductible for tax purposes</t>
  </si>
  <si>
    <t>rate is as follows :</t>
  </si>
  <si>
    <t>The reconciliation of the tax expense and the product of accounting profit multiplied by the applicable</t>
  </si>
  <si>
    <t>Current</t>
  </si>
  <si>
    <t>Financial</t>
  </si>
  <si>
    <t>year-to-date</t>
  </si>
  <si>
    <t>Foreign income subjected to tax at source at different tax rate</t>
  </si>
  <si>
    <t>B1.</t>
  </si>
  <si>
    <t>B2.</t>
  </si>
  <si>
    <t>B3.</t>
  </si>
  <si>
    <t>B4.</t>
  </si>
  <si>
    <t>B5.</t>
  </si>
  <si>
    <t>B6.</t>
  </si>
  <si>
    <t>B7.</t>
  </si>
  <si>
    <t>B8.</t>
  </si>
  <si>
    <t>B9.</t>
  </si>
  <si>
    <t>B10.</t>
  </si>
  <si>
    <t>B11.</t>
  </si>
  <si>
    <t>B12.</t>
  </si>
  <si>
    <t>B13.</t>
  </si>
  <si>
    <t>Non taxable income</t>
  </si>
  <si>
    <t>9-Month</t>
  </si>
  <si>
    <t xml:space="preserve"> with the Annual Financial Report for the year ended 31 December 2001)</t>
  </si>
  <si>
    <t xml:space="preserve">(The Condensed Consolidated Balance Sheets should be read in conjunction </t>
  </si>
  <si>
    <t>(The Condensed Consolidated Income Statements should be read in conjunction with the Annual Financial</t>
  </si>
  <si>
    <t xml:space="preserve">9-month quarter </t>
  </si>
  <si>
    <t xml:space="preserve">9 months </t>
  </si>
  <si>
    <t xml:space="preserve">(The Condensed Consolidated Cash Flow Statements should be read in conjunction </t>
  </si>
  <si>
    <t xml:space="preserve">  with the Annual Financial Report for the year ended 31 December 2001)</t>
  </si>
  <si>
    <t>(a)  MASB 22: Segmental Reporting</t>
  </si>
  <si>
    <t>(b)  MASB 23: Impairment of Assets</t>
  </si>
  <si>
    <t>(c)  MASB 25: Income Taxes</t>
  </si>
  <si>
    <t>The audited report of the preceding annual financial report was not subject to any qualification.</t>
  </si>
  <si>
    <t>There was no extraordinary item for the current quarter and 9 months to-date.</t>
  </si>
  <si>
    <t xml:space="preserve">The valuations of property, plant and equipment have been brought forward, without amendment from the </t>
  </si>
  <si>
    <t>previous annual financial report.</t>
  </si>
  <si>
    <t xml:space="preserve">As at the date of the issue of this quarterly report, there were no material events subsequent to the end of </t>
  </si>
  <si>
    <t>the period covered by this report that have not been reflected in the financial report for the said period.</t>
  </si>
  <si>
    <t>There has been no change in the composition of the Group for the current quarter and 9 months to-date.</t>
  </si>
  <si>
    <t>The interim financial report is unaudited and has been prepared in accordance with MASB 26, Interim</t>
  </si>
  <si>
    <t>Financial Reporting and Chapter 9 part K of the Listing Requirements of Kuala Lumpur Stock Exchange.</t>
  </si>
  <si>
    <t>The interim financial report should be read in conjunction with the audited financial report of the Company</t>
  </si>
  <si>
    <t>for the year ended 31 December 2001.</t>
  </si>
  <si>
    <t>The accounting policies and methods of computation adopted by the Company in this interim financial report</t>
  </si>
  <si>
    <t>are consistent with those adopted in the financial report for the year ended 31 December 2001 except for the</t>
  </si>
  <si>
    <t>adoption of new applicable approved accounting standards set out below:</t>
  </si>
  <si>
    <t>Comparative figures for segmental reporting have been adjusted to conform with the changes in the</t>
  </si>
  <si>
    <t>presentation of the current quarter.</t>
  </si>
  <si>
    <t xml:space="preserve">Provision for diminution in value of investments which is no longer required has been written back to </t>
  </si>
  <si>
    <t>reflect the investments at the lower of cost and recoverable value.</t>
  </si>
  <si>
    <t>The Company has adopted an earlier application of this accounting standard. However, there are no</t>
  </si>
  <si>
    <t>financial impact in respect of this earlier application of the standard except for the disclosure of the</t>
  </si>
  <si>
    <t>explanation of the relationship between tax expense and accounting profit.</t>
  </si>
  <si>
    <t>There were no changes in estimates of amounts reported in prior interim periods of the current financial</t>
  </si>
  <si>
    <t>year and amounts reported in prior financial years.</t>
  </si>
  <si>
    <t>There were no issuance and repayment of debts and equity securities, share buy-backs, share cancellations,</t>
  </si>
  <si>
    <t>share held as treasury shares and resale of treasury shares for the 9 months to-date.</t>
  </si>
  <si>
    <t>The results for the rest of the year are dependent on dividend income and the effect of exchange rate</t>
  </si>
  <si>
    <t>fluctuations.</t>
  </si>
  <si>
    <t>There is no profit forecast and profit guarantee.</t>
  </si>
  <si>
    <t>There was no sale of investments and / or properties for current quarter and 9 months to-date.</t>
  </si>
  <si>
    <t>There were no corporate proposals announced by the Company as at the date of the issue of this quarterly</t>
  </si>
  <si>
    <t>B14</t>
  </si>
  <si>
    <t>Listing Requirements</t>
  </si>
  <si>
    <t xml:space="preserve">      to-date. The increase in the investments is mainly due to the write-back of provision for </t>
  </si>
  <si>
    <t xml:space="preserve">      diminution in value of investments no longer required.</t>
  </si>
  <si>
    <t>(a) There was no purchase or disposal of quoted securities for the current quarter and 9 months</t>
  </si>
  <si>
    <t>(b) Summary of details of all investments in quoted securities:</t>
  </si>
  <si>
    <t>The Company has not complied with the minimum paid-up capital requirement. Steps have been</t>
  </si>
  <si>
    <t>taken to rectify these.</t>
  </si>
  <si>
    <t>A8.</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</si>
</sst>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0.00_);[Red]\(0.00\)"/>
    <numFmt numFmtId="172" formatCode="_(* #,##0.0_);_(* \(#,##0.0\);_(* &quot;-&quot;??_);_(@_)"/>
    <numFmt numFmtId="173" formatCode="&quot;RM&quot;#,##0.0000"/>
    <numFmt numFmtId="174" formatCode="General_)"/>
    <numFmt numFmtId="175" formatCode="0.00_)"/>
    <numFmt numFmtId="176" formatCode="dd\-mmm\-yy"/>
    <numFmt numFmtId="177" formatCode="&quot;RM&quot;#,##0_);[Red]\(&quot;RM&quot;#,##0\)"/>
    <numFmt numFmtId="178" formatCode="&quot;RM&quot;#,##0.00_);[Red]\(&quot;RM&quot;#,##0.00\)"/>
    <numFmt numFmtId="179" formatCode="0_);\(0\)"/>
    <numFmt numFmtId="180" formatCode="0.0"/>
    <numFmt numFmtId="181" formatCode="0;[Red]0"/>
    <numFmt numFmtId="182" formatCode="#,##0.000_);\(#,##0.000\)"/>
    <numFmt numFmtId="183" formatCode="0.000%"/>
    <numFmt numFmtId="184" formatCode="[$SGD]\ #,##0.00"/>
    <numFmt numFmtId="185" formatCode="[$SGD]\ #,##0"/>
    <numFmt numFmtId="186" formatCode="&quot;RM&quot;#,##0_);\(&quot;RM&quot;#,##0\)"/>
    <numFmt numFmtId="187" formatCode="&quot;RM&quot;#,##0.00_);\(&quot;RM&quot;#,##0.00\)"/>
    <numFmt numFmtId="188" formatCode="_(&quot;RM&quot;* #,##0_);_(&quot;RM&quot;* \(#,##0\);_(&quot;RM&quot;* &quot;-&quot;_);_(@_)"/>
    <numFmt numFmtId="189" formatCode="_(&quot;RM&quot;* #,##0.00_);_(&quot;RM&quot;* \(#,##0.00\);_(&quot;RM&quot;* &quot;-&quot;??_);_(@_)"/>
    <numFmt numFmtId="190" formatCode="&quot;RM&quot;#,##0;\-&quot;RM&quot;#,##0"/>
    <numFmt numFmtId="191" formatCode="&quot;RM&quot;#,##0;[Red]\-&quot;RM&quot;#,##0"/>
    <numFmt numFmtId="192" formatCode="&quot;RM&quot;#,##0.00;\-&quot;RM&quot;#,##0.00"/>
    <numFmt numFmtId="193" formatCode="&quot;RM&quot;#,##0.00;[Red]\-&quot;RM&quot;#,##0.00"/>
    <numFmt numFmtId="194" formatCode="_-&quot;RM&quot;* #,##0_-;\-&quot;RM&quot;* #,##0_-;_-&quot;RM&quot;* &quot;-&quot;_-;_-@_-"/>
    <numFmt numFmtId="195" formatCode="_-* #,##0_-;\-* #,##0_-;_-* &quot;-&quot;_-;_-@_-"/>
    <numFmt numFmtId="196" formatCode="_-&quot;RM&quot;* #,##0.00_-;\-&quot;RM&quot;* #,##0.00_-;_-&quot;RM&quot;* &quot;-&quot;??_-;_-@_-"/>
    <numFmt numFmtId="197" formatCode="_-* #,##0.00_-;\-* #,##0.00_-;_-* &quot;-&quot;??_-;_-@_-"/>
    <numFmt numFmtId="198" formatCode="_(* #,##0.000_);_(* \(#,##0.000\);_(* &quot;-&quot;??_);_(@_)"/>
    <numFmt numFmtId="199" formatCode="0.0%"/>
    <numFmt numFmtId="200" formatCode="_(* #,##0.0000_);_(* \(#,##0.0000\);_(* &quot;-&quot;??_);_(@_)"/>
    <numFmt numFmtId="201" formatCode="#,##0.0_);[Red]\(#,##0.0\)"/>
    <numFmt numFmtId="202" formatCode="#,##0.000_);[Red]\(#,##0.000\)"/>
    <numFmt numFmtId="203" formatCode="_(* #,##0.0_);_(* \(#,##0.0\);_(* &quot;-&quot;_);_(@_)"/>
    <numFmt numFmtId="204" formatCode="_(* #,##0.00_);_(* \(#,##0.00\);_(* &quot;-&quot;_);_(@_)"/>
    <numFmt numFmtId="205" formatCode="_(* #,##0.000_);_(* \(#,##0.000\);_(* &quot;-&quot;_);_(@_)"/>
    <numFmt numFmtId="206" formatCode="_(* #,##0.0000_);_(* \(#,##0.0000\);_(* &quot;-&quot;_);_(@_)"/>
    <numFmt numFmtId="207" formatCode="dd\-mm\-yyyy"/>
    <numFmt numFmtId="208" formatCode="0.0000%"/>
    <numFmt numFmtId="209" formatCode="[$SGD]\ #,##0_);\([$SGD]\ #,##0\)"/>
    <numFmt numFmtId="210" formatCode="[$SGD]\ #,##0.0_);\([$SGD]\ #,##0.0\)"/>
    <numFmt numFmtId="211" formatCode="[$SGD]\ #,##0.00_);\([$SGD]\ #,##0.00\)"/>
    <numFmt numFmtId="212" formatCode="[$USD]\ #,##0_);\([$USD]\ #,##0\)"/>
    <numFmt numFmtId="213" formatCode="[$USD]\ #,##0.0_);\([$USD]\ #,##0.0\)"/>
    <numFmt numFmtId="214" formatCode="[$USD]\ #,##0.00_);\([$USD]\ #,##0.00\)"/>
    <numFmt numFmtId="215" formatCode="00000"/>
    <numFmt numFmtId="216" formatCode="_(* #,##0.000_);_(* \(#,##0.000\);_(* &quot;-&quot;???_);_(@_)"/>
    <numFmt numFmtId="217" formatCode="d\-mmm\-yyyy"/>
    <numFmt numFmtId="218" formatCode="#,##0.0000_);[Red]\(#,##0.0000\)"/>
    <numFmt numFmtId="219" formatCode="&quot;$&quot;#,##0.0_);\(&quot;$&quot;#,##0.0\)"/>
    <numFmt numFmtId="220" formatCode="#,##0.0_);\(#,##0.0\)"/>
    <numFmt numFmtId="221" formatCode="0.00000%"/>
  </numFmts>
  <fonts count="19">
    <font>
      <sz val="10"/>
      <name val="Arial"/>
      <family val="0"/>
    </font>
    <font>
      <sz val="10"/>
      <name val="Times New Roman"/>
      <family val="1"/>
    </font>
    <font>
      <sz val="8"/>
      <name val="Arial"/>
      <family val="2"/>
    </font>
    <font>
      <u val="single"/>
      <sz val="8"/>
      <color indexed="36"/>
      <name val="Arial"/>
      <family val="0"/>
    </font>
    <font>
      <b/>
      <sz val="12"/>
      <name val="Arial"/>
      <family val="0"/>
    </font>
    <font>
      <u val="single"/>
      <sz val="8"/>
      <color indexed="12"/>
      <name val="Arial"/>
      <family val="0"/>
    </font>
    <font>
      <sz val="12"/>
      <color indexed="8"/>
      <name val="Arial"/>
      <family val="2"/>
    </font>
    <font>
      <b/>
      <i/>
      <sz val="16"/>
      <name val="Helv"/>
      <family val="0"/>
    </font>
    <font>
      <sz val="11"/>
      <name val="Book Antiqua"/>
      <family val="1"/>
    </font>
    <font>
      <b/>
      <sz val="11"/>
      <color indexed="8"/>
      <name val="Arial"/>
      <family val="2"/>
    </font>
    <font>
      <sz val="11"/>
      <color indexed="8"/>
      <name val="Arial"/>
      <family val="2"/>
    </font>
    <font>
      <b/>
      <u val="single"/>
      <sz val="11"/>
      <color indexed="8"/>
      <name val="Arial"/>
      <family val="2"/>
    </font>
    <font>
      <b/>
      <u val="single"/>
      <sz val="10"/>
      <color indexed="8"/>
      <name val="Arial"/>
      <family val="2"/>
    </font>
    <font>
      <sz val="10"/>
      <color indexed="8"/>
      <name val="Arial"/>
      <family val="2"/>
    </font>
    <font>
      <u val="single"/>
      <sz val="10"/>
      <color indexed="8"/>
      <name val="Arial"/>
      <family val="2"/>
    </font>
    <font>
      <u val="singleAccounting"/>
      <sz val="10"/>
      <color indexed="8"/>
      <name val="Arial"/>
      <family val="2"/>
    </font>
    <font>
      <b/>
      <sz val="10"/>
      <color indexed="8"/>
      <name val="Arial"/>
      <family val="2"/>
    </font>
    <font>
      <sz val="11"/>
      <name val="Arial"/>
      <family val="2"/>
    </font>
    <font>
      <b/>
      <sz val="11"/>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lignment/>
      <protection/>
    </xf>
    <xf numFmtId="19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lignment/>
      <protection/>
    </xf>
    <xf numFmtId="166" fontId="0" fillId="0" borderId="0">
      <alignment/>
      <protection locked="0"/>
    </xf>
    <xf numFmtId="167" fontId="0" fillId="0" borderId="0">
      <alignment/>
      <protection/>
    </xf>
    <xf numFmtId="168" fontId="0" fillId="0" borderId="0">
      <alignment/>
      <protection locked="0"/>
    </xf>
    <xf numFmtId="0" fontId="3" fillId="0" borderId="0" applyNumberFormat="0" applyFill="0" applyBorder="0" applyAlignment="0" applyProtection="0"/>
    <xf numFmtId="38" fontId="2" fillId="2" borderId="0" applyNumberFormat="0" applyBorder="0" applyAlignment="0" applyProtection="0"/>
    <xf numFmtId="0" fontId="4" fillId="0" borderId="1" applyNumberFormat="0" applyAlignment="0" applyProtection="0"/>
    <xf numFmtId="0" fontId="4" fillId="0" borderId="2">
      <alignment horizontal="left" vertical="center"/>
      <protection/>
    </xf>
    <xf numFmtId="169" fontId="0" fillId="0" borderId="0">
      <alignment/>
      <protection locked="0"/>
    </xf>
    <xf numFmtId="169" fontId="0" fillId="0" borderId="0">
      <alignment/>
      <protection locked="0"/>
    </xf>
    <xf numFmtId="0" fontId="5" fillId="0" borderId="0" applyNumberFormat="0" applyFill="0" applyBorder="0" applyAlignment="0" applyProtection="0"/>
    <xf numFmtId="10" fontId="2" fillId="3" borderId="3" applyNumberFormat="0" applyBorder="0" applyAlignment="0" applyProtection="0"/>
    <xf numFmtId="49" fontId="6" fillId="0" borderId="0" applyNumberFormat="0" applyBorder="0" applyAlignment="0">
      <protection/>
    </xf>
    <xf numFmtId="175" fontId="7"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69" fontId="0" fillId="0" borderId="4">
      <alignment/>
      <protection locked="0"/>
    </xf>
  </cellStyleXfs>
  <cellXfs count="95">
    <xf numFmtId="0" fontId="0" fillId="0" borderId="0" xfId="0" applyAlignment="1">
      <alignment/>
    </xf>
    <xf numFmtId="0" fontId="9" fillId="0" borderId="0" xfId="0" applyFont="1" applyAlignment="1">
      <alignment horizontal="left"/>
    </xf>
    <xf numFmtId="0" fontId="10" fillId="0" borderId="0" xfId="0" applyFont="1" applyAlignment="1">
      <alignment/>
    </xf>
    <xf numFmtId="41" fontId="10" fillId="0" borderId="0" xfId="0" applyNumberFormat="1" applyFont="1" applyAlignment="1">
      <alignment/>
    </xf>
    <xf numFmtId="0" fontId="9" fillId="0" borderId="0" xfId="0" applyFont="1" applyAlignment="1">
      <alignment/>
    </xf>
    <xf numFmtId="0" fontId="10" fillId="0" borderId="0" xfId="0" applyFont="1" applyAlignment="1">
      <alignment horizontal="center"/>
    </xf>
    <xf numFmtId="41" fontId="10" fillId="0" borderId="0" xfId="0" applyNumberFormat="1" applyFont="1" applyAlignment="1">
      <alignment horizontal="center"/>
    </xf>
    <xf numFmtId="0" fontId="10" fillId="0" borderId="0" xfId="0" applyFont="1" applyBorder="1" applyAlignment="1">
      <alignment/>
    </xf>
    <xf numFmtId="41" fontId="10" fillId="0" borderId="0" xfId="0" applyNumberFormat="1" applyFont="1" applyBorder="1" applyAlignment="1">
      <alignment/>
    </xf>
    <xf numFmtId="0" fontId="10" fillId="0" borderId="4" xfId="0" applyFont="1" applyBorder="1" applyAlignment="1">
      <alignment/>
    </xf>
    <xf numFmtId="41" fontId="10" fillId="0" borderId="4" xfId="0" applyNumberFormat="1" applyFont="1" applyBorder="1" applyAlignment="1">
      <alignment/>
    </xf>
    <xf numFmtId="0" fontId="10" fillId="0" borderId="0" xfId="35" applyFont="1">
      <alignment/>
      <protection/>
    </xf>
    <xf numFmtId="0" fontId="10" fillId="0" borderId="0" xfId="0" applyFont="1" applyAlignment="1">
      <alignment horizontal="left"/>
    </xf>
    <xf numFmtId="0" fontId="10" fillId="0" borderId="0" xfId="35" applyFont="1" applyAlignment="1">
      <alignment horizontal="center"/>
      <protection/>
    </xf>
    <xf numFmtId="0" fontId="10" fillId="0" borderId="0" xfId="35" applyFont="1" applyFill="1" applyAlignment="1">
      <alignment horizontal="center"/>
      <protection/>
    </xf>
    <xf numFmtId="37" fontId="10" fillId="0" borderId="0" xfId="37" applyNumberFormat="1" applyFont="1">
      <alignment/>
      <protection/>
    </xf>
    <xf numFmtId="41" fontId="10" fillId="0" borderId="5" xfId="35" applyNumberFormat="1" applyFont="1" applyBorder="1">
      <alignment/>
      <protection/>
    </xf>
    <xf numFmtId="41" fontId="10" fillId="0" borderId="5" xfId="37" applyNumberFormat="1" applyFont="1" applyBorder="1">
      <alignment/>
      <protection/>
    </xf>
    <xf numFmtId="41" fontId="10" fillId="0" borderId="0" xfId="35" applyNumberFormat="1" applyFont="1">
      <alignment/>
      <protection/>
    </xf>
    <xf numFmtId="41" fontId="10" fillId="0" borderId="0" xfId="37" applyNumberFormat="1" applyFont="1">
      <alignment/>
      <protection/>
    </xf>
    <xf numFmtId="41" fontId="10" fillId="0" borderId="4" xfId="35" applyNumberFormat="1" applyFont="1" applyBorder="1">
      <alignment/>
      <protection/>
    </xf>
    <xf numFmtId="43" fontId="10" fillId="0" borderId="0" xfId="15" applyFont="1" applyAlignment="1">
      <alignment/>
    </xf>
    <xf numFmtId="38" fontId="10" fillId="0" borderId="0" xfId="0" applyNumberFormat="1" applyFont="1" applyAlignment="1">
      <alignment/>
    </xf>
    <xf numFmtId="170" fontId="10" fillId="0" borderId="0" xfId="15" applyNumberFormat="1" applyFont="1" applyAlignment="1">
      <alignment/>
    </xf>
    <xf numFmtId="0" fontId="10" fillId="0" borderId="6" xfId="0" applyFont="1" applyBorder="1" applyAlignment="1">
      <alignment/>
    </xf>
    <xf numFmtId="0" fontId="10" fillId="0" borderId="5" xfId="0" applyFont="1" applyBorder="1" applyAlignment="1">
      <alignment/>
    </xf>
    <xf numFmtId="38" fontId="10" fillId="0" borderId="5" xfId="0" applyNumberFormat="1" applyFont="1" applyBorder="1" applyAlignment="1">
      <alignment/>
    </xf>
    <xf numFmtId="41" fontId="10" fillId="0" borderId="5" xfId="0" applyNumberFormat="1" applyFont="1" applyBorder="1" applyAlignment="1">
      <alignment/>
    </xf>
    <xf numFmtId="170" fontId="10" fillId="0" borderId="0" xfId="15" applyNumberFormat="1" applyFont="1" applyFill="1" applyAlignment="1">
      <alignment/>
    </xf>
    <xf numFmtId="170" fontId="10" fillId="0" borderId="0" xfId="15" applyNumberFormat="1" applyFont="1" applyFill="1" applyAlignment="1">
      <alignment horizontal="left"/>
    </xf>
    <xf numFmtId="170" fontId="9" fillId="0" borderId="0" xfId="15" applyNumberFormat="1" applyFont="1" applyFill="1" applyAlignment="1">
      <alignment horizontal="center"/>
    </xf>
    <xf numFmtId="170" fontId="9" fillId="0" borderId="0" xfId="15" applyNumberFormat="1" applyFont="1" applyFill="1" applyAlignment="1">
      <alignment/>
    </xf>
    <xf numFmtId="170" fontId="10" fillId="0" borderId="2" xfId="15" applyNumberFormat="1" applyFont="1" applyFill="1" applyBorder="1" applyAlignment="1">
      <alignment/>
    </xf>
    <xf numFmtId="170" fontId="10" fillId="0" borderId="0" xfId="0" applyNumberFormat="1" applyFont="1" applyAlignment="1">
      <alignment/>
    </xf>
    <xf numFmtId="170" fontId="10" fillId="0" borderId="4" xfId="15" applyNumberFormat="1" applyFont="1" applyFill="1" applyBorder="1" applyAlignment="1">
      <alignment/>
    </xf>
    <xf numFmtId="0" fontId="9" fillId="0" borderId="0" xfId="0" applyFont="1" applyFill="1" applyAlignment="1">
      <alignment horizontal="left"/>
    </xf>
    <xf numFmtId="0" fontId="10" fillId="0" borderId="0" xfId="0" applyFont="1" applyFill="1" applyAlignment="1">
      <alignment/>
    </xf>
    <xf numFmtId="170" fontId="10" fillId="0" borderId="0" xfId="15" applyNumberFormat="1" applyFont="1" applyFill="1" applyBorder="1" applyAlignment="1">
      <alignment/>
    </xf>
    <xf numFmtId="0" fontId="9" fillId="0" borderId="0" xfId="0" applyFont="1" applyFill="1" applyAlignment="1">
      <alignment/>
    </xf>
    <xf numFmtId="170" fontId="9" fillId="0" borderId="0" xfId="15" applyNumberFormat="1" applyFont="1" applyFill="1" applyAlignment="1" quotePrefix="1">
      <alignment horizontal="center"/>
    </xf>
    <xf numFmtId="170" fontId="9" fillId="0" borderId="0" xfId="15" applyNumberFormat="1" applyFont="1" applyFill="1" applyBorder="1" applyAlignment="1">
      <alignment horizontal="center"/>
    </xf>
    <xf numFmtId="170" fontId="10" fillId="0" borderId="0" xfId="15" applyNumberFormat="1" applyFont="1" applyFill="1" applyAlignment="1">
      <alignment horizontal="center"/>
    </xf>
    <xf numFmtId="170" fontId="10" fillId="0" borderId="0" xfId="15" applyNumberFormat="1" applyFont="1" applyFill="1" applyBorder="1" applyAlignment="1">
      <alignment horizontal="center"/>
    </xf>
    <xf numFmtId="16" fontId="9" fillId="0" borderId="0" xfId="15" applyNumberFormat="1" applyFont="1" applyFill="1" applyAlignment="1">
      <alignment horizontal="center"/>
    </xf>
    <xf numFmtId="170" fontId="10" fillId="0" borderId="6" xfId="15" applyNumberFormat="1" applyFont="1" applyFill="1" applyBorder="1" applyAlignment="1">
      <alignment horizontal="center"/>
    </xf>
    <xf numFmtId="170" fontId="10" fillId="0" borderId="6" xfId="15" applyNumberFormat="1" applyFont="1" applyFill="1" applyBorder="1" applyAlignment="1">
      <alignment/>
    </xf>
    <xf numFmtId="43" fontId="10" fillId="0" borderId="5" xfId="15" applyNumberFormat="1" applyFont="1" applyFill="1" applyBorder="1" applyAlignment="1">
      <alignment/>
    </xf>
    <xf numFmtId="43" fontId="10" fillId="0" borderId="0" xfId="15" applyNumberFormat="1" applyFont="1" applyFill="1" applyBorder="1" applyAlignment="1">
      <alignment/>
    </xf>
    <xf numFmtId="0" fontId="9"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170" fontId="10" fillId="0" borderId="2" xfId="15" applyNumberFormat="1" applyFont="1" applyBorder="1" applyAlignment="1">
      <alignment/>
    </xf>
    <xf numFmtId="37" fontId="9" fillId="0" borderId="0" xfId="0" applyNumberFormat="1" applyFont="1" applyFill="1" applyAlignment="1">
      <alignment/>
    </xf>
    <xf numFmtId="43" fontId="10" fillId="0" borderId="0" xfId="0" applyNumberFormat="1" applyFont="1" applyAlignment="1">
      <alignment/>
    </xf>
    <xf numFmtId="37" fontId="10" fillId="0" borderId="0" xfId="0" applyNumberFormat="1" applyFont="1" applyAlignment="1">
      <alignment/>
    </xf>
    <xf numFmtId="170" fontId="10" fillId="0" borderId="0" xfId="0" applyNumberFormat="1" applyFont="1" applyBorder="1" applyAlignment="1">
      <alignment/>
    </xf>
    <xf numFmtId="170" fontId="10" fillId="0" borderId="6" xfId="0" applyNumberFormat="1" applyFont="1" applyBorder="1" applyAlignment="1">
      <alignment/>
    </xf>
    <xf numFmtId="170" fontId="10" fillId="0" borderId="0" xfId="15" applyNumberFormat="1" applyFont="1" applyBorder="1" applyAlignment="1">
      <alignment/>
    </xf>
    <xf numFmtId="170" fontId="10" fillId="0" borderId="6" xfId="15" applyNumberFormat="1" applyFont="1" applyBorder="1" applyAlignment="1">
      <alignment/>
    </xf>
    <xf numFmtId="37" fontId="10" fillId="0" borderId="4" xfId="0" applyNumberFormat="1" applyFont="1" applyBorder="1" applyAlignment="1">
      <alignment/>
    </xf>
    <xf numFmtId="37" fontId="10" fillId="0" borderId="0" xfId="0" applyNumberFormat="1" applyFont="1" applyBorder="1" applyAlignment="1">
      <alignment/>
    </xf>
    <xf numFmtId="41" fontId="10" fillId="0" borderId="0" xfId="0" applyNumberFormat="1" applyFont="1" applyAlignment="1" quotePrefix="1">
      <alignment horizontal="right"/>
    </xf>
    <xf numFmtId="0" fontId="10" fillId="0" borderId="0" xfId="0" applyFont="1" applyAlignment="1" quotePrefix="1">
      <alignment horizontal="right"/>
    </xf>
    <xf numFmtId="41" fontId="10" fillId="0" borderId="0" xfId="0" applyNumberFormat="1" applyFont="1" applyAlignment="1">
      <alignment horizontal="right"/>
    </xf>
    <xf numFmtId="49" fontId="10" fillId="0" borderId="0" xfId="35" applyNumberFormat="1" applyFont="1">
      <alignment/>
      <protection/>
    </xf>
    <xf numFmtId="0" fontId="10" fillId="0" borderId="0" xfId="35" applyFont="1" applyFill="1">
      <alignment/>
      <protection/>
    </xf>
    <xf numFmtId="0" fontId="12" fillId="0" borderId="0" xfId="35" applyFont="1" applyFill="1">
      <alignment/>
      <protection/>
    </xf>
    <xf numFmtId="0" fontId="13" fillId="0" borderId="0" xfId="35" applyFont="1" applyFill="1">
      <alignment/>
      <protection/>
    </xf>
    <xf numFmtId="38" fontId="13" fillId="0" borderId="0" xfId="36" applyFont="1">
      <alignment/>
      <protection/>
    </xf>
    <xf numFmtId="38" fontId="13" fillId="0" borderId="0" xfId="36" applyFont="1" applyBorder="1">
      <alignment/>
      <protection/>
    </xf>
    <xf numFmtId="0" fontId="13" fillId="0" borderId="0" xfId="35" applyFont="1" applyFill="1" applyAlignment="1" quotePrefix="1">
      <alignment horizontal="center"/>
      <protection/>
    </xf>
    <xf numFmtId="41" fontId="13" fillId="0" borderId="0" xfId="35" applyNumberFormat="1" applyFont="1" applyFill="1" applyBorder="1" applyAlignment="1" quotePrefix="1">
      <alignment horizontal="center"/>
      <protection/>
    </xf>
    <xf numFmtId="41" fontId="13" fillId="0" borderId="0" xfId="35" applyNumberFormat="1" applyFont="1" applyFill="1" applyBorder="1" applyAlignment="1" quotePrefix="1">
      <alignment horizontal="right"/>
      <protection/>
    </xf>
    <xf numFmtId="0" fontId="13" fillId="0" borderId="0" xfId="35" applyFont="1" applyFill="1" applyAlignment="1">
      <alignment horizontal="center"/>
      <protection/>
    </xf>
    <xf numFmtId="41" fontId="13" fillId="0" borderId="0" xfId="18" applyNumberFormat="1" applyFont="1" applyFill="1" applyBorder="1" applyAlignment="1">
      <alignment/>
    </xf>
    <xf numFmtId="170" fontId="13" fillId="0" borderId="0" xfId="15" applyNumberFormat="1" applyFont="1" applyFill="1" applyBorder="1" applyAlignment="1">
      <alignment/>
    </xf>
    <xf numFmtId="0" fontId="16" fillId="0" borderId="0" xfId="35" applyFont="1" applyFill="1">
      <alignment/>
      <protection/>
    </xf>
    <xf numFmtId="38" fontId="13" fillId="0" borderId="0" xfId="35" applyNumberFormat="1" applyFont="1" applyFill="1">
      <alignment/>
      <protection/>
    </xf>
    <xf numFmtId="38" fontId="13" fillId="0" borderId="2" xfId="35" applyNumberFormat="1" applyFont="1" applyFill="1" applyBorder="1">
      <alignment/>
      <protection/>
    </xf>
    <xf numFmtId="41" fontId="13" fillId="0" borderId="2" xfId="18" applyNumberFormat="1" applyFont="1" applyFill="1" applyBorder="1" applyAlignment="1">
      <alignment/>
    </xf>
    <xf numFmtId="170" fontId="13" fillId="0" borderId="2" xfId="15" applyNumberFormat="1" applyFont="1" applyFill="1" applyBorder="1" applyAlignment="1">
      <alignment/>
    </xf>
    <xf numFmtId="43" fontId="13" fillId="0" borderId="0" xfId="15" applyFont="1" applyFill="1" applyAlignment="1">
      <alignment/>
    </xf>
    <xf numFmtId="41" fontId="13" fillId="0" borderId="6" xfId="18" applyNumberFormat="1" applyFont="1" applyFill="1" applyBorder="1" applyAlignment="1">
      <alignment/>
    </xf>
    <xf numFmtId="170" fontId="13" fillId="0" borderId="6" xfId="15" applyNumberFormat="1" applyFont="1" applyFill="1" applyBorder="1" applyAlignment="1">
      <alignment/>
    </xf>
    <xf numFmtId="41" fontId="13" fillId="0" borderId="4" xfId="18" applyNumberFormat="1" applyFont="1" applyFill="1" applyBorder="1" applyAlignment="1">
      <alignment/>
    </xf>
    <xf numFmtId="170" fontId="13" fillId="0" borderId="4" xfId="15" applyNumberFormat="1" applyFont="1" applyFill="1" applyBorder="1" applyAlignment="1">
      <alignment/>
    </xf>
    <xf numFmtId="0" fontId="13"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41" fontId="10" fillId="0" borderId="0" xfId="0" applyNumberFormat="1" applyFont="1" applyAlignment="1">
      <alignment horizontal="center"/>
    </xf>
    <xf numFmtId="16" fontId="10" fillId="0" borderId="0" xfId="0" applyNumberFormat="1" applyFont="1" applyAlignment="1" quotePrefix="1">
      <alignment horizontal="center"/>
    </xf>
    <xf numFmtId="38" fontId="14" fillId="0" borderId="0" xfId="36" applyFont="1" applyAlignment="1">
      <alignment horizontal="center"/>
      <protection/>
    </xf>
    <xf numFmtId="41" fontId="15" fillId="0" borderId="0" xfId="35" applyNumberFormat="1" applyFont="1" applyFill="1" applyBorder="1" applyAlignment="1">
      <alignment horizontal="center"/>
      <protection/>
    </xf>
    <xf numFmtId="0" fontId="17" fillId="0" borderId="0" xfId="0" applyFont="1" applyAlignment="1">
      <alignment/>
    </xf>
    <xf numFmtId="0" fontId="18" fillId="0" borderId="0" xfId="0" applyFont="1" applyAlignment="1">
      <alignment/>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704850</xdr:colOff>
      <xdr:row>6</xdr:row>
      <xdr:rowOff>85725</xdr:rowOff>
    </xdr:from>
    <xdr:to>
      <xdr:col>4</xdr:col>
      <xdr:colOff>857250</xdr:colOff>
      <xdr:row>6</xdr:row>
      <xdr:rowOff>85725</xdr:rowOff>
    </xdr:to>
    <xdr:sp>
      <xdr:nvSpPr>
        <xdr:cNvPr id="1" name="Line 1"/>
        <xdr:cNvSpPr>
          <a:spLocks/>
        </xdr:cNvSpPr>
      </xdr:nvSpPr>
      <xdr:spPr>
        <a:xfrm>
          <a:off x="5029200" y="11620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6</xdr:row>
      <xdr:rowOff>85725</xdr:rowOff>
    </xdr:from>
    <xdr:to>
      <xdr:col>2</xdr:col>
      <xdr:colOff>1085850</xdr:colOff>
      <xdr:row>6</xdr:row>
      <xdr:rowOff>85725</xdr:rowOff>
    </xdr:to>
    <xdr:sp>
      <xdr:nvSpPr>
        <xdr:cNvPr id="2" name="Line 3"/>
        <xdr:cNvSpPr>
          <a:spLocks/>
        </xdr:cNvSpPr>
      </xdr:nvSpPr>
      <xdr:spPr>
        <a:xfrm flipH="1">
          <a:off x="2943225" y="1162050"/>
          <a:ext cx="10572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96</xdr:row>
      <xdr:rowOff>0</xdr:rowOff>
    </xdr:from>
    <xdr:to>
      <xdr:col>9</xdr:col>
      <xdr:colOff>533400</xdr:colOff>
      <xdr:row>96</xdr:row>
      <xdr:rowOff>0</xdr:rowOff>
    </xdr:to>
    <xdr:sp>
      <xdr:nvSpPr>
        <xdr:cNvPr id="1" name="TextBox 1"/>
        <xdr:cNvSpPr txBox="1">
          <a:spLocks noChangeArrowheads="1"/>
        </xdr:cNvSpPr>
      </xdr:nvSpPr>
      <xdr:spPr>
        <a:xfrm>
          <a:off x="323850" y="17125950"/>
          <a:ext cx="6172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96</xdr:row>
      <xdr:rowOff>0</xdr:rowOff>
    </xdr:from>
    <xdr:to>
      <xdr:col>9</xdr:col>
      <xdr:colOff>514350</xdr:colOff>
      <xdr:row>96</xdr:row>
      <xdr:rowOff>0</xdr:rowOff>
    </xdr:to>
    <xdr:sp>
      <xdr:nvSpPr>
        <xdr:cNvPr id="2" name="TextBox 2"/>
        <xdr:cNvSpPr txBox="1">
          <a:spLocks noChangeArrowheads="1"/>
        </xdr:cNvSpPr>
      </xdr:nvSpPr>
      <xdr:spPr>
        <a:xfrm>
          <a:off x="228600" y="17125950"/>
          <a:ext cx="62484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97</xdr:row>
      <xdr:rowOff>0</xdr:rowOff>
    </xdr:from>
    <xdr:to>
      <xdr:col>9</xdr:col>
      <xdr:colOff>514350</xdr:colOff>
      <xdr:row>97</xdr:row>
      <xdr:rowOff>0</xdr:rowOff>
    </xdr:to>
    <xdr:sp>
      <xdr:nvSpPr>
        <xdr:cNvPr id="3" name="TextBox 3"/>
        <xdr:cNvSpPr txBox="1">
          <a:spLocks noChangeArrowheads="1"/>
        </xdr:cNvSpPr>
      </xdr:nvSpPr>
      <xdr:spPr>
        <a:xfrm>
          <a:off x="333375" y="17306925"/>
          <a:ext cx="6143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97</xdr:row>
      <xdr:rowOff>0</xdr:rowOff>
    </xdr:from>
    <xdr:to>
      <xdr:col>9</xdr:col>
      <xdr:colOff>581025</xdr:colOff>
      <xdr:row>97</xdr:row>
      <xdr:rowOff>0</xdr:rowOff>
    </xdr:to>
    <xdr:sp>
      <xdr:nvSpPr>
        <xdr:cNvPr id="4" name="TextBox 4"/>
        <xdr:cNvSpPr txBox="1">
          <a:spLocks noChangeArrowheads="1"/>
        </xdr:cNvSpPr>
      </xdr:nvSpPr>
      <xdr:spPr>
        <a:xfrm>
          <a:off x="333375" y="17306925"/>
          <a:ext cx="6210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96</xdr:row>
      <xdr:rowOff>0</xdr:rowOff>
    </xdr:from>
    <xdr:to>
      <xdr:col>9</xdr:col>
      <xdr:colOff>609600</xdr:colOff>
      <xdr:row>96</xdr:row>
      <xdr:rowOff>0</xdr:rowOff>
    </xdr:to>
    <xdr:sp>
      <xdr:nvSpPr>
        <xdr:cNvPr id="5" name="TextBox 5"/>
        <xdr:cNvSpPr txBox="1">
          <a:spLocks noChangeArrowheads="1"/>
        </xdr:cNvSpPr>
      </xdr:nvSpPr>
      <xdr:spPr>
        <a:xfrm>
          <a:off x="352425" y="17125950"/>
          <a:ext cx="62198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0</xdr:rowOff>
    </xdr:from>
    <xdr:to>
      <xdr:col>9</xdr:col>
      <xdr:colOff>342900</xdr:colOff>
      <xdr:row>7</xdr:row>
      <xdr:rowOff>104775</xdr:rowOff>
    </xdr:to>
    <xdr:sp>
      <xdr:nvSpPr>
        <xdr:cNvPr id="1" name="TextBox 1"/>
        <xdr:cNvSpPr txBox="1">
          <a:spLocks noChangeArrowheads="1"/>
        </xdr:cNvSpPr>
      </xdr:nvSpPr>
      <xdr:spPr>
        <a:xfrm>
          <a:off x="352425" y="885825"/>
          <a:ext cx="6410325" cy="457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The performance of the Company for the current quarter and 9 months to-date have been affected by foreign exchange fluctuation and lower dividend income.
</a:t>
          </a:r>
        </a:p>
      </xdr:txBody>
    </xdr:sp>
    <xdr:clientData/>
  </xdr:twoCellAnchor>
  <xdr:twoCellAnchor>
    <xdr:from>
      <xdr:col>1</xdr:col>
      <xdr:colOff>28575</xdr:colOff>
      <xdr:row>99</xdr:row>
      <xdr:rowOff>0</xdr:rowOff>
    </xdr:from>
    <xdr:to>
      <xdr:col>8</xdr:col>
      <xdr:colOff>514350</xdr:colOff>
      <xdr:row>99</xdr:row>
      <xdr:rowOff>0</xdr:rowOff>
    </xdr:to>
    <xdr:sp>
      <xdr:nvSpPr>
        <xdr:cNvPr id="2" name="TextBox 2"/>
        <xdr:cNvSpPr txBox="1">
          <a:spLocks noChangeArrowheads="1"/>
        </xdr:cNvSpPr>
      </xdr:nvSpPr>
      <xdr:spPr>
        <a:xfrm>
          <a:off x="361950" y="17411700"/>
          <a:ext cx="55911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sale of investment and / or properties for current quarter and financial year-to-date.
</a:t>
          </a:r>
        </a:p>
      </xdr:txBody>
    </xdr:sp>
    <xdr:clientData/>
  </xdr:twoCellAnchor>
  <xdr:twoCellAnchor>
    <xdr:from>
      <xdr:col>1</xdr:col>
      <xdr:colOff>57150</xdr:colOff>
      <xdr:row>99</xdr:row>
      <xdr:rowOff>0</xdr:rowOff>
    </xdr:from>
    <xdr:to>
      <xdr:col>8</xdr:col>
      <xdr:colOff>523875</xdr:colOff>
      <xdr:row>99</xdr:row>
      <xdr:rowOff>0</xdr:rowOff>
    </xdr:to>
    <xdr:sp>
      <xdr:nvSpPr>
        <xdr:cNvPr id="3" name="TextBox 3"/>
        <xdr:cNvSpPr txBox="1">
          <a:spLocks noChangeArrowheads="1"/>
        </xdr:cNvSpPr>
      </xdr:nvSpPr>
      <xdr:spPr>
        <a:xfrm>
          <a:off x="390525" y="17411700"/>
          <a:ext cx="55721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was no purchase or disposal of quoted securities for the current quarter and financial-year-to-date. The decrease in the investment is mainly due to the amount received in respect of capital distribution from a company listed on the Singapore Stock Exchange.
</a:t>
          </a:r>
        </a:p>
      </xdr:txBody>
    </xdr:sp>
    <xdr:clientData/>
  </xdr:twoCellAnchor>
  <xdr:twoCellAnchor>
    <xdr:from>
      <xdr:col>1</xdr:col>
      <xdr:colOff>47625</xdr:colOff>
      <xdr:row>99</xdr:row>
      <xdr:rowOff>0</xdr:rowOff>
    </xdr:from>
    <xdr:to>
      <xdr:col>8</xdr:col>
      <xdr:colOff>571500</xdr:colOff>
      <xdr:row>99</xdr:row>
      <xdr:rowOff>0</xdr:rowOff>
    </xdr:to>
    <xdr:sp>
      <xdr:nvSpPr>
        <xdr:cNvPr id="4" name="TextBox 4"/>
        <xdr:cNvSpPr txBox="1">
          <a:spLocks noChangeArrowheads="1"/>
        </xdr:cNvSpPr>
      </xdr:nvSpPr>
      <xdr:spPr>
        <a:xfrm>
          <a:off x="381000" y="17411700"/>
          <a:ext cx="56292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principal business operations of the Company are not affected by seasonality or cyclicality factors.</a:t>
          </a:r>
        </a:p>
      </xdr:txBody>
    </xdr:sp>
    <xdr:clientData/>
  </xdr:twoCellAnchor>
  <xdr:twoCellAnchor>
    <xdr:from>
      <xdr:col>1</xdr:col>
      <xdr:colOff>9525</xdr:colOff>
      <xdr:row>99</xdr:row>
      <xdr:rowOff>0</xdr:rowOff>
    </xdr:from>
    <xdr:to>
      <xdr:col>8</xdr:col>
      <xdr:colOff>590550</xdr:colOff>
      <xdr:row>99</xdr:row>
      <xdr:rowOff>0</xdr:rowOff>
    </xdr:to>
    <xdr:sp>
      <xdr:nvSpPr>
        <xdr:cNvPr id="5" name="TextBox 5"/>
        <xdr:cNvSpPr txBox="1">
          <a:spLocks noChangeArrowheads="1"/>
        </xdr:cNvSpPr>
      </xdr:nvSpPr>
      <xdr:spPr>
        <a:xfrm>
          <a:off x="342900" y="17411700"/>
          <a:ext cx="5686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issuance and repayment of debts and equity securities, share buy-backs, share cancellations, shares held as treasury shares and resale of treasury shares for the current financial year-to-date.</a:t>
          </a:r>
        </a:p>
      </xdr:txBody>
    </xdr:sp>
    <xdr:clientData/>
  </xdr:twoCellAnchor>
  <xdr:twoCellAnchor>
    <xdr:from>
      <xdr:col>1</xdr:col>
      <xdr:colOff>9525</xdr:colOff>
      <xdr:row>99</xdr:row>
      <xdr:rowOff>0</xdr:rowOff>
    </xdr:from>
    <xdr:to>
      <xdr:col>8</xdr:col>
      <xdr:colOff>533400</xdr:colOff>
      <xdr:row>99</xdr:row>
      <xdr:rowOff>0</xdr:rowOff>
    </xdr:to>
    <xdr:sp>
      <xdr:nvSpPr>
        <xdr:cNvPr id="6" name="TextBox 6"/>
        <xdr:cNvSpPr txBox="1">
          <a:spLocks noChangeArrowheads="1"/>
        </xdr:cNvSpPr>
      </xdr:nvSpPr>
      <xdr:spPr>
        <a:xfrm>
          <a:off x="342900" y="17411700"/>
          <a:ext cx="56292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Company achieved improved performance over the last quarter mainly 
due to increase in the dividend income.
</a:t>
          </a:r>
        </a:p>
      </xdr:txBody>
    </xdr:sp>
    <xdr:clientData/>
  </xdr:twoCellAnchor>
  <xdr:twoCellAnchor>
    <xdr:from>
      <xdr:col>1</xdr:col>
      <xdr:colOff>9525</xdr:colOff>
      <xdr:row>99</xdr:row>
      <xdr:rowOff>0</xdr:rowOff>
    </xdr:from>
    <xdr:to>
      <xdr:col>8</xdr:col>
      <xdr:colOff>533400</xdr:colOff>
      <xdr:row>99</xdr:row>
      <xdr:rowOff>0</xdr:rowOff>
    </xdr:to>
    <xdr:sp>
      <xdr:nvSpPr>
        <xdr:cNvPr id="7" name="TextBox 7"/>
        <xdr:cNvSpPr txBox="1">
          <a:spLocks noChangeArrowheads="1"/>
        </xdr:cNvSpPr>
      </xdr:nvSpPr>
      <xdr:spPr>
        <a:xfrm>
          <a:off x="342900" y="17411700"/>
          <a:ext cx="56292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Group recorded a turnover of RM278 thousand during the third quarter and RM955 thousand during the nine months ended 30 September, 1999 while the Group after tax loss was RM524 thousand and Group after tax profit of RM1.145 million, respectively. 
</a:t>
          </a:r>
        </a:p>
      </xdr:txBody>
    </xdr:sp>
    <xdr:clientData/>
  </xdr:twoCellAnchor>
  <xdr:twoCellAnchor>
    <xdr:from>
      <xdr:col>1</xdr:col>
      <xdr:colOff>19050</xdr:colOff>
      <xdr:row>99</xdr:row>
      <xdr:rowOff>0</xdr:rowOff>
    </xdr:from>
    <xdr:to>
      <xdr:col>8</xdr:col>
      <xdr:colOff>581025</xdr:colOff>
      <xdr:row>99</xdr:row>
      <xdr:rowOff>0</xdr:rowOff>
    </xdr:to>
    <xdr:sp>
      <xdr:nvSpPr>
        <xdr:cNvPr id="8" name="TextBox 8"/>
        <xdr:cNvSpPr txBox="1">
          <a:spLocks noChangeArrowheads="1"/>
        </xdr:cNvSpPr>
      </xdr:nvSpPr>
      <xdr:spPr>
        <a:xfrm>
          <a:off x="352425" y="17411700"/>
          <a:ext cx="56673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above result is with exception of one of its investment in foreign company of which the result as at 30 September, 1999 was not made available. </a:t>
          </a:r>
        </a:p>
      </xdr:txBody>
    </xdr:sp>
    <xdr:clientData/>
  </xdr:twoCellAnchor>
  <xdr:twoCellAnchor>
    <xdr:from>
      <xdr:col>1</xdr:col>
      <xdr:colOff>38100</xdr:colOff>
      <xdr:row>99</xdr:row>
      <xdr:rowOff>0</xdr:rowOff>
    </xdr:from>
    <xdr:to>
      <xdr:col>8</xdr:col>
      <xdr:colOff>552450</xdr:colOff>
      <xdr:row>99</xdr:row>
      <xdr:rowOff>0</xdr:rowOff>
    </xdr:to>
    <xdr:sp>
      <xdr:nvSpPr>
        <xdr:cNvPr id="9" name="TextBox 9"/>
        <xdr:cNvSpPr txBox="1">
          <a:spLocks noChangeArrowheads="1"/>
        </xdr:cNvSpPr>
      </xdr:nvSpPr>
      <xdr:spPr>
        <a:xfrm>
          <a:off x="371475" y="17411700"/>
          <a:ext cx="5619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performance of the Company for the current quarter and financial year-to-date have not been affected by any major factor other than increase in the dividend income.</a:t>
          </a:r>
        </a:p>
      </xdr:txBody>
    </xdr:sp>
    <xdr:clientData/>
  </xdr:twoCellAnchor>
  <xdr:twoCellAnchor>
    <xdr:from>
      <xdr:col>1</xdr:col>
      <xdr:colOff>104775</xdr:colOff>
      <xdr:row>99</xdr:row>
      <xdr:rowOff>0</xdr:rowOff>
    </xdr:from>
    <xdr:to>
      <xdr:col>8</xdr:col>
      <xdr:colOff>581025</xdr:colOff>
      <xdr:row>99</xdr:row>
      <xdr:rowOff>0</xdr:rowOff>
    </xdr:to>
    <xdr:sp>
      <xdr:nvSpPr>
        <xdr:cNvPr id="10" name="TextBox 10"/>
        <xdr:cNvSpPr txBox="1">
          <a:spLocks noChangeArrowheads="1"/>
        </xdr:cNvSpPr>
      </xdr:nvSpPr>
      <xdr:spPr>
        <a:xfrm>
          <a:off x="438150" y="17411700"/>
          <a:ext cx="55816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 dividend is recommended.</a:t>
          </a:r>
        </a:p>
      </xdr:txBody>
    </xdr:sp>
    <xdr:clientData/>
  </xdr:twoCellAnchor>
  <xdr:twoCellAnchor>
    <xdr:from>
      <xdr:col>1</xdr:col>
      <xdr:colOff>9525</xdr:colOff>
      <xdr:row>10</xdr:row>
      <xdr:rowOff>123825</xdr:rowOff>
    </xdr:from>
    <xdr:to>
      <xdr:col>9</xdr:col>
      <xdr:colOff>314325</xdr:colOff>
      <xdr:row>15</xdr:row>
      <xdr:rowOff>104775</xdr:rowOff>
    </xdr:to>
    <xdr:sp>
      <xdr:nvSpPr>
        <xdr:cNvPr id="11" name="TextBox 11"/>
        <xdr:cNvSpPr txBox="1">
          <a:spLocks noChangeArrowheads="1"/>
        </xdr:cNvSpPr>
      </xdr:nvSpPr>
      <xdr:spPr>
        <a:xfrm>
          <a:off x="342900" y="1885950"/>
          <a:ext cx="6391275" cy="80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Company recorded a profit before tax of RM 1,108,000 compared with RM 782,000 of the immediate preceding quarter. The increase in profit was mainly due to the write-back of provision for diminution in value of investments no longer required and exchange gain in the current quarter. Dividend income was however, lower.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2">
          <cell r="A2" t="str">
            <v>FOR THE YEAR ENDED 30 JUNE 2001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8"/>
  <sheetViews>
    <sheetView tabSelected="1" workbookViewId="0" topLeftCell="A1">
      <selection activeCell="C5" sqref="C5"/>
    </sheetView>
  </sheetViews>
  <sheetFormatPr defaultColWidth="9.140625" defaultRowHeight="12.75"/>
  <cols>
    <col min="1" max="1" width="3.57421875" style="5" customWidth="1"/>
    <col min="2" max="2" width="33.140625" style="2" customWidth="1"/>
    <col min="3" max="3" width="2.421875" style="2" customWidth="1"/>
    <col min="4" max="4" width="14.7109375" style="28" customWidth="1"/>
    <col min="5" max="5" width="1.28515625" style="28" customWidth="1"/>
    <col min="6" max="6" width="13.28125" style="28" customWidth="1"/>
    <col min="7" max="7" width="7.8515625" style="2" customWidth="1"/>
    <col min="8" max="8" width="9.421875" style="2" bestFit="1" customWidth="1"/>
    <col min="9" max="16384" width="9.140625" style="2" customWidth="1"/>
  </cols>
  <sheetData>
    <row r="1" ht="15">
      <c r="A1" s="1" t="s">
        <v>2</v>
      </c>
    </row>
    <row r="2" spans="1:6" s="12" customFormat="1" ht="15">
      <c r="A2" s="1" t="s">
        <v>37</v>
      </c>
      <c r="D2" s="29"/>
      <c r="E2" s="29"/>
      <c r="F2" s="29"/>
    </row>
    <row r="3" ht="15">
      <c r="A3" s="1" t="s">
        <v>48</v>
      </c>
    </row>
    <row r="7" spans="4:6" ht="15">
      <c r="D7" s="30" t="s">
        <v>12</v>
      </c>
      <c r="E7" s="30"/>
      <c r="F7" s="30" t="s">
        <v>12</v>
      </c>
    </row>
    <row r="8" spans="4:6" ht="15">
      <c r="D8" s="30" t="s">
        <v>40</v>
      </c>
      <c r="E8" s="30"/>
      <c r="F8" s="30" t="s">
        <v>38</v>
      </c>
    </row>
    <row r="9" spans="4:6" ht="15">
      <c r="D9" s="30" t="s">
        <v>41</v>
      </c>
      <c r="E9" s="30"/>
      <c r="F9" s="30" t="s">
        <v>39</v>
      </c>
    </row>
    <row r="10" spans="4:6" ht="15">
      <c r="D10" s="31"/>
      <c r="E10" s="31"/>
      <c r="F10" s="31"/>
    </row>
    <row r="11" spans="4:6" ht="15">
      <c r="D11" s="30" t="s">
        <v>11</v>
      </c>
      <c r="E11" s="30"/>
      <c r="F11" s="30" t="s">
        <v>11</v>
      </c>
    </row>
    <row r="12" spans="4:6" ht="15">
      <c r="D12" s="30"/>
      <c r="E12" s="30"/>
      <c r="F12" s="30"/>
    </row>
    <row r="13" spans="2:6" ht="15">
      <c r="B13" s="2" t="s">
        <v>42</v>
      </c>
      <c r="D13" s="30"/>
      <c r="E13" s="30"/>
      <c r="F13" s="30"/>
    </row>
    <row r="15" spans="2:6" ht="14.25">
      <c r="B15" s="2" t="s">
        <v>26</v>
      </c>
      <c r="D15" s="28">
        <v>776</v>
      </c>
      <c r="F15" s="28">
        <v>776</v>
      </c>
    </row>
    <row r="16" spans="2:6" ht="14.25">
      <c r="B16" s="2" t="s">
        <v>27</v>
      </c>
      <c r="D16" s="28">
        <v>11947</v>
      </c>
      <c r="F16" s="28">
        <v>11947</v>
      </c>
    </row>
    <row r="17" spans="2:6" ht="14.25">
      <c r="B17" s="2" t="s">
        <v>28</v>
      </c>
      <c r="D17" s="28">
        <v>4079</v>
      </c>
      <c r="F17" s="28">
        <v>3456</v>
      </c>
    </row>
    <row r="18" ht="7.5" customHeight="1"/>
    <row r="19" spans="4:6" ht="14.25">
      <c r="D19" s="32">
        <f>SUM(D15:D17)</f>
        <v>16802</v>
      </c>
      <c r="F19" s="32">
        <f>SUM(F15:F17)</f>
        <v>16179</v>
      </c>
    </row>
    <row r="21" ht="14.25">
      <c r="B21" s="2" t="s">
        <v>3</v>
      </c>
    </row>
    <row r="23" spans="2:6" ht="14.25">
      <c r="B23" s="2" t="s">
        <v>160</v>
      </c>
      <c r="D23" s="28">
        <v>363</v>
      </c>
      <c r="F23" s="28">
        <v>365</v>
      </c>
    </row>
    <row r="24" spans="2:6" ht="14.25">
      <c r="B24" s="12" t="s">
        <v>32</v>
      </c>
      <c r="D24" s="28">
        <v>103</v>
      </c>
      <c r="F24" s="28">
        <v>183</v>
      </c>
    </row>
    <row r="25" spans="2:6" ht="14.25">
      <c r="B25" s="12" t="s">
        <v>0</v>
      </c>
      <c r="D25" s="28">
        <v>7092</v>
      </c>
      <c r="F25" s="28">
        <v>6049</v>
      </c>
    </row>
    <row r="27" spans="4:8" ht="14.25">
      <c r="D27" s="32">
        <f>SUM(D23:D26)</f>
        <v>7558</v>
      </c>
      <c r="F27" s="32">
        <f>SUM(F23:F26)</f>
        <v>6597</v>
      </c>
      <c r="H27" s="33"/>
    </row>
    <row r="29" ht="14.25">
      <c r="B29" s="2" t="s">
        <v>46</v>
      </c>
    </row>
    <row r="31" spans="2:6" ht="14.25">
      <c r="B31" s="12" t="s">
        <v>33</v>
      </c>
      <c r="D31" s="28">
        <v>1062</v>
      </c>
      <c r="F31" s="28">
        <v>879</v>
      </c>
    </row>
    <row r="32" ht="6" customHeight="1">
      <c r="B32" s="12"/>
    </row>
    <row r="33" spans="4:6" ht="14.25">
      <c r="D33" s="32">
        <f>SUM(D31:D31)</f>
        <v>1062</v>
      </c>
      <c r="F33" s="32">
        <f>SUM(F31:F31)</f>
        <v>879</v>
      </c>
    </row>
    <row r="35" spans="2:6" ht="14.25">
      <c r="B35" s="2" t="s">
        <v>43</v>
      </c>
      <c r="D35" s="28">
        <f>D27-D33</f>
        <v>6496</v>
      </c>
      <c r="F35" s="28">
        <f>F27-F33</f>
        <v>5718</v>
      </c>
    </row>
    <row r="36" ht="8.25" customHeight="1"/>
    <row r="37" spans="4:6" ht="15" thickBot="1">
      <c r="D37" s="34">
        <f>D19+D35</f>
        <v>23298</v>
      </c>
      <c r="F37" s="34">
        <f>F19+F35</f>
        <v>21897</v>
      </c>
    </row>
    <row r="38" ht="15" thickTop="1"/>
    <row r="39" ht="14.25">
      <c r="B39" s="2" t="s">
        <v>44</v>
      </c>
    </row>
    <row r="41" spans="2:6" ht="14.25">
      <c r="B41" s="2" t="s">
        <v>13</v>
      </c>
      <c r="D41" s="28">
        <v>1312</v>
      </c>
      <c r="F41" s="28">
        <v>1312</v>
      </c>
    </row>
    <row r="42" spans="2:6" ht="14.25">
      <c r="B42" s="2" t="s">
        <v>4</v>
      </c>
      <c r="D42" s="28">
        <v>21986</v>
      </c>
      <c r="F42" s="28">
        <v>20585</v>
      </c>
    </row>
    <row r="43" ht="6.75" customHeight="1"/>
    <row r="44" spans="2:6" ht="15" thickBot="1">
      <c r="B44" s="2" t="s">
        <v>45</v>
      </c>
      <c r="D44" s="34">
        <f>SUM(D38:D42)</f>
        <v>23298</v>
      </c>
      <c r="F44" s="34">
        <f>SUM(F38:F42)</f>
        <v>21897</v>
      </c>
    </row>
    <row r="45" ht="15" thickTop="1"/>
    <row r="47" ht="14.25">
      <c r="B47" s="2" t="s">
        <v>201</v>
      </c>
    </row>
    <row r="48" ht="14.25">
      <c r="B48" s="2" t="s">
        <v>200</v>
      </c>
    </row>
  </sheetData>
  <sheetProtection password="CCE3" sheet="1" objects="1" scenarios="1"/>
  <printOptions horizontalCentered="1"/>
  <pageMargins left="0.5" right="0.5" top="0.76" bottom="0.61" header="0.5" footer="0.5"/>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C4" sqref="C4"/>
    </sheetView>
  </sheetViews>
  <sheetFormatPr defaultColWidth="9.140625" defaultRowHeight="12.75"/>
  <cols>
    <col min="1" max="1" width="3.00390625" style="36" customWidth="1"/>
    <col min="2" max="2" width="3.8515625" style="36" hidden="1" customWidth="1"/>
    <col min="3" max="3" width="32.7109375" style="36" customWidth="1"/>
    <col min="4" max="4" width="2.140625" style="36" customWidth="1"/>
    <col min="5" max="6" width="17.7109375" style="28" bestFit="1" customWidth="1"/>
    <col min="7" max="7" width="1.8515625" style="37" customWidth="1"/>
    <col min="8" max="9" width="14.00390625" style="28" bestFit="1" customWidth="1"/>
    <col min="10" max="16384" width="9.140625" style="36" customWidth="1"/>
  </cols>
  <sheetData>
    <row r="1" ht="15">
      <c r="A1" s="35" t="s">
        <v>2</v>
      </c>
    </row>
    <row r="2" ht="15">
      <c r="A2" s="38" t="s">
        <v>49</v>
      </c>
    </row>
    <row r="3" ht="15">
      <c r="A3" s="38" t="s">
        <v>50</v>
      </c>
    </row>
    <row r="8" spans="5:9" ht="15">
      <c r="E8" s="39" t="s">
        <v>51</v>
      </c>
      <c r="F8" s="39" t="s">
        <v>52</v>
      </c>
      <c r="G8" s="40"/>
      <c r="H8" s="39" t="s">
        <v>51</v>
      </c>
      <c r="I8" s="39" t="s">
        <v>52</v>
      </c>
    </row>
    <row r="9" spans="5:9" ht="15">
      <c r="E9" s="30" t="s">
        <v>35</v>
      </c>
      <c r="F9" s="30" t="s">
        <v>53</v>
      </c>
      <c r="G9" s="40"/>
      <c r="H9" s="30" t="s">
        <v>199</v>
      </c>
      <c r="I9" s="30" t="s">
        <v>199</v>
      </c>
    </row>
    <row r="10" spans="5:9" ht="15">
      <c r="E10" s="30" t="s">
        <v>22</v>
      </c>
      <c r="F10" s="30" t="s">
        <v>22</v>
      </c>
      <c r="G10" s="40"/>
      <c r="H10" s="30" t="s">
        <v>54</v>
      </c>
      <c r="I10" s="30" t="s">
        <v>54</v>
      </c>
    </row>
    <row r="11" spans="5:9" ht="15.75" customHeight="1">
      <c r="E11" s="41"/>
      <c r="F11" s="41"/>
      <c r="G11" s="42"/>
      <c r="H11" s="30" t="s">
        <v>9</v>
      </c>
      <c r="I11" s="30" t="s">
        <v>9</v>
      </c>
    </row>
    <row r="12" spans="8:9" ht="5.25" customHeight="1">
      <c r="H12" s="30"/>
      <c r="I12" s="30"/>
    </row>
    <row r="13" spans="5:9" ht="15">
      <c r="E13" s="43">
        <v>37529</v>
      </c>
      <c r="F13" s="43">
        <v>37529</v>
      </c>
      <c r="G13" s="40"/>
      <c r="H13" s="43">
        <v>37529</v>
      </c>
      <c r="I13" s="43">
        <v>37529</v>
      </c>
    </row>
    <row r="14" spans="5:9" ht="15">
      <c r="E14" s="30" t="s">
        <v>8</v>
      </c>
      <c r="F14" s="30" t="s">
        <v>8</v>
      </c>
      <c r="G14" s="40"/>
      <c r="H14" s="30" t="s">
        <v>8</v>
      </c>
      <c r="I14" s="30" t="s">
        <v>8</v>
      </c>
    </row>
    <row r="16" spans="3:9" ht="14.25">
      <c r="C16" s="36" t="s">
        <v>25</v>
      </c>
      <c r="E16" s="42">
        <f>H16-1166</f>
        <v>503</v>
      </c>
      <c r="F16" s="42">
        <v>508</v>
      </c>
      <c r="G16" s="42"/>
      <c r="H16" s="42">
        <v>1669</v>
      </c>
      <c r="I16" s="42">
        <v>1697</v>
      </c>
    </row>
    <row r="17" spans="5:9" ht="14.25">
      <c r="E17" s="42"/>
      <c r="F17" s="42"/>
      <c r="G17" s="42"/>
      <c r="H17" s="42"/>
      <c r="I17" s="42"/>
    </row>
    <row r="18" spans="3:9" ht="14.25">
      <c r="C18" s="36" t="s">
        <v>55</v>
      </c>
      <c r="E18" s="41">
        <f>H18+32</f>
        <v>-23</v>
      </c>
      <c r="F18" s="41">
        <v>-22</v>
      </c>
      <c r="G18" s="42"/>
      <c r="H18" s="41">
        <v>-55</v>
      </c>
      <c r="I18" s="41">
        <v>-68</v>
      </c>
    </row>
    <row r="19" spans="5:9" ht="14.25">
      <c r="E19" s="44"/>
      <c r="F19" s="44"/>
      <c r="G19" s="42"/>
      <c r="H19" s="44"/>
      <c r="I19" s="44"/>
    </row>
    <row r="21" spans="3:9" ht="14.25">
      <c r="C21" s="36" t="s">
        <v>56</v>
      </c>
      <c r="E21" s="28">
        <f>SUM(E16:E18)</f>
        <v>480</v>
      </c>
      <c r="F21" s="41">
        <f>SUM(F16:F18)</f>
        <v>486</v>
      </c>
      <c r="H21" s="28">
        <f>SUM(H16:H18)</f>
        <v>1614</v>
      </c>
      <c r="I21" s="28">
        <f>SUM(I16:I18)</f>
        <v>1629</v>
      </c>
    </row>
    <row r="23" spans="3:9" ht="14.25">
      <c r="C23" s="36" t="s">
        <v>57</v>
      </c>
      <c r="E23" s="28">
        <f>H23+293</f>
        <v>-205</v>
      </c>
      <c r="F23" s="28">
        <v>-80</v>
      </c>
      <c r="H23" s="28">
        <v>-498</v>
      </c>
      <c r="I23" s="28">
        <v>-370</v>
      </c>
    </row>
    <row r="25" spans="3:9" ht="14.25">
      <c r="C25" s="36" t="s">
        <v>62</v>
      </c>
      <c r="E25" s="28">
        <f>H25</f>
        <v>203</v>
      </c>
      <c r="F25" s="28">
        <v>0</v>
      </c>
      <c r="H25" s="28">
        <v>203</v>
      </c>
      <c r="I25" s="28">
        <v>0</v>
      </c>
    </row>
    <row r="27" ht="14.25">
      <c r="C27" s="36" t="s">
        <v>161</v>
      </c>
    </row>
    <row r="28" spans="3:9" ht="14.25">
      <c r="C28" s="36" t="s">
        <v>162</v>
      </c>
      <c r="E28" s="45">
        <f>H28</f>
        <v>630</v>
      </c>
      <c r="F28" s="45">
        <v>0</v>
      </c>
      <c r="H28" s="45">
        <v>630</v>
      </c>
      <c r="I28" s="45">
        <v>0</v>
      </c>
    </row>
    <row r="30" spans="3:9" ht="14.25">
      <c r="C30" s="36" t="s">
        <v>58</v>
      </c>
      <c r="E30" s="28">
        <f>SUM(E21:E28)</f>
        <v>1108</v>
      </c>
      <c r="F30" s="41">
        <f>SUM(F21:F25)</f>
        <v>406</v>
      </c>
      <c r="H30" s="28">
        <f>SUM(H21:H28)</f>
        <v>1949</v>
      </c>
      <c r="I30" s="28">
        <f>SUM(I21:I25)</f>
        <v>1259</v>
      </c>
    </row>
    <row r="32" spans="3:9" ht="14.25">
      <c r="C32" s="36" t="s">
        <v>1</v>
      </c>
      <c r="E32" s="28">
        <f>H32+278</f>
        <v>-138</v>
      </c>
      <c r="F32" s="41">
        <v>-77</v>
      </c>
      <c r="H32" s="28">
        <v>-416</v>
      </c>
      <c r="I32" s="28">
        <v>-370</v>
      </c>
    </row>
    <row r="34" spans="5:9" ht="14.25">
      <c r="E34" s="45"/>
      <c r="F34" s="45"/>
      <c r="H34" s="45"/>
      <c r="I34" s="45"/>
    </row>
    <row r="35" spans="3:9" ht="14.25">
      <c r="C35" s="36" t="s">
        <v>59</v>
      </c>
      <c r="E35" s="32">
        <f>SUM(E30:E32)</f>
        <v>970</v>
      </c>
      <c r="F35" s="32">
        <f>SUM(F30:F32)</f>
        <v>329</v>
      </c>
      <c r="H35" s="32">
        <f>SUM(H29:H32)</f>
        <v>1533</v>
      </c>
      <c r="I35" s="32">
        <f>SUM(I30:I32)</f>
        <v>889</v>
      </c>
    </row>
    <row r="37" ht="14.25">
      <c r="C37" s="36" t="s">
        <v>60</v>
      </c>
    </row>
    <row r="38" spans="3:9" ht="15" thickBot="1">
      <c r="C38" s="36" t="s">
        <v>61</v>
      </c>
      <c r="E38" s="46">
        <v>36.97</v>
      </c>
      <c r="F38" s="46">
        <v>12.54</v>
      </c>
      <c r="G38" s="47"/>
      <c r="H38" s="46">
        <v>58.42</v>
      </c>
      <c r="I38" s="46">
        <v>33.88</v>
      </c>
    </row>
    <row r="39" ht="15" thickTop="1"/>
    <row r="41" ht="14.25">
      <c r="C41" s="36" t="s">
        <v>202</v>
      </c>
    </row>
    <row r="42" ht="14.25">
      <c r="C42" s="36" t="s">
        <v>47</v>
      </c>
    </row>
  </sheetData>
  <sheetProtection password="CCE3" sheet="1" objects="1" scenarios="1"/>
  <printOptions horizontalCentered="1"/>
  <pageMargins left="0.46" right="0.23" top="1" bottom="0.77" header="0.54" footer="0.5"/>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C4" sqref="C4"/>
    </sheetView>
  </sheetViews>
  <sheetFormatPr defaultColWidth="9.140625" defaultRowHeight="12.75"/>
  <cols>
    <col min="1" max="1" width="30.421875" style="2" customWidth="1"/>
    <col min="2" max="2" width="13.28125" style="2" customWidth="1"/>
    <col min="3" max="3" width="21.140625" style="2" bestFit="1" customWidth="1"/>
    <col min="4" max="4" width="13.57421875" style="2" customWidth="1"/>
    <col min="5" max="5" width="13.00390625" style="2" customWidth="1"/>
    <col min="6" max="6" width="11.140625" style="2" customWidth="1"/>
    <col min="7" max="7" width="12.57421875" style="2" customWidth="1"/>
    <col min="8" max="16384" width="9.140625" style="2" customWidth="1"/>
  </cols>
  <sheetData>
    <row r="1" ht="15">
      <c r="A1" s="4" t="s">
        <v>2</v>
      </c>
    </row>
    <row r="2" ht="15">
      <c r="A2" s="4" t="s">
        <v>147</v>
      </c>
    </row>
    <row r="3" ht="15">
      <c r="A3" s="4" t="s">
        <v>50</v>
      </c>
    </row>
    <row r="6" spans="3:5" ht="14.25">
      <c r="C6" s="5"/>
      <c r="D6" s="87"/>
      <c r="E6" s="87"/>
    </row>
    <row r="7" spans="3:5" s="4" customFormat="1" ht="15">
      <c r="C7" s="88" t="s">
        <v>84</v>
      </c>
      <c r="D7" s="88"/>
      <c r="E7" s="88"/>
    </row>
    <row r="8" spans="4:5" s="4" customFormat="1" ht="15">
      <c r="D8" s="48"/>
      <c r="E8" s="48"/>
    </row>
    <row r="9" spans="2:6" s="4" customFormat="1" ht="15">
      <c r="B9" s="48" t="s">
        <v>76</v>
      </c>
      <c r="C9" s="48" t="s">
        <v>78</v>
      </c>
      <c r="D9" s="48" t="s">
        <v>80</v>
      </c>
      <c r="E9" s="48" t="s">
        <v>82</v>
      </c>
      <c r="F9" s="49" t="s">
        <v>6</v>
      </c>
    </row>
    <row r="10" spans="2:6" s="4" customFormat="1" ht="15">
      <c r="B10" s="49" t="s">
        <v>77</v>
      </c>
      <c r="C10" s="49" t="s">
        <v>79</v>
      </c>
      <c r="D10" s="49" t="s">
        <v>81</v>
      </c>
      <c r="E10" s="49" t="s">
        <v>83</v>
      </c>
      <c r="F10" s="48"/>
    </row>
    <row r="12" spans="2:6" s="48" customFormat="1" ht="15">
      <c r="B12" s="48" t="s">
        <v>34</v>
      </c>
      <c r="C12" s="48" t="s">
        <v>34</v>
      </c>
      <c r="D12" s="48" t="s">
        <v>34</v>
      </c>
      <c r="E12" s="48" t="s">
        <v>34</v>
      </c>
      <c r="F12" s="48" t="s">
        <v>34</v>
      </c>
    </row>
    <row r="14" ht="15">
      <c r="A14" s="4" t="s">
        <v>203</v>
      </c>
    </row>
    <row r="15" ht="15">
      <c r="A15" s="50" t="s">
        <v>85</v>
      </c>
    </row>
    <row r="17" spans="1:7" ht="14.25">
      <c r="A17" s="2" t="s">
        <v>86</v>
      </c>
      <c r="B17" s="23">
        <v>1312</v>
      </c>
      <c r="C17" s="23">
        <f>ROUND(12731049/1000,0)</f>
        <v>12731</v>
      </c>
      <c r="D17" s="23">
        <f>ROUND(6000000/1000,0)</f>
        <v>6000</v>
      </c>
      <c r="E17" s="23">
        <f>ROUND(1854030/1000,0)</f>
        <v>1854</v>
      </c>
      <c r="F17" s="23">
        <f>SUM(B17:E17)</f>
        <v>21897</v>
      </c>
      <c r="G17" s="23"/>
    </row>
    <row r="18" spans="2:7" ht="14.25">
      <c r="B18" s="23"/>
      <c r="C18" s="23"/>
      <c r="D18" s="23"/>
      <c r="E18" s="23"/>
      <c r="F18" s="23"/>
      <c r="G18" s="23"/>
    </row>
    <row r="19" spans="1:7" ht="14.25">
      <c r="A19" s="2" t="s">
        <v>87</v>
      </c>
      <c r="B19" s="23"/>
      <c r="C19" s="23"/>
      <c r="D19" s="23"/>
      <c r="E19" s="23"/>
      <c r="F19" s="23"/>
      <c r="G19" s="23"/>
    </row>
    <row r="20" spans="1:7" ht="14.25">
      <c r="A20" s="2" t="s">
        <v>88</v>
      </c>
      <c r="B20" s="23">
        <v>0</v>
      </c>
      <c r="C20" s="23">
        <v>0</v>
      </c>
      <c r="D20" s="23">
        <v>0</v>
      </c>
      <c r="E20" s="23">
        <v>1533</v>
      </c>
      <c r="F20" s="23">
        <f>SUM(B20:E20)</f>
        <v>1533</v>
      </c>
      <c r="G20" s="23"/>
    </row>
    <row r="21" spans="2:7" ht="14.25">
      <c r="B21" s="23"/>
      <c r="C21" s="23"/>
      <c r="D21" s="23"/>
      <c r="E21" s="23"/>
      <c r="F21" s="23"/>
      <c r="G21" s="23"/>
    </row>
    <row r="22" spans="1:7" ht="14.25">
      <c r="A22" s="2" t="s">
        <v>163</v>
      </c>
      <c r="B22" s="23">
        <v>0</v>
      </c>
      <c r="C22" s="23">
        <f>-E22</f>
        <v>630</v>
      </c>
      <c r="D22" s="23">
        <v>0</v>
      </c>
      <c r="E22" s="23">
        <v>-630</v>
      </c>
      <c r="F22" s="23">
        <f>SUM(B22:E22)</f>
        <v>0</v>
      </c>
      <c r="G22" s="23"/>
    </row>
    <row r="23" spans="2:7" ht="14.25">
      <c r="B23" s="23"/>
      <c r="C23" s="23"/>
      <c r="D23" s="23"/>
      <c r="E23" s="23"/>
      <c r="F23" s="23"/>
      <c r="G23" s="23"/>
    </row>
    <row r="24" spans="1:7" ht="14.25">
      <c r="A24" s="2" t="s">
        <v>89</v>
      </c>
      <c r="B24" s="23">
        <v>0</v>
      </c>
      <c r="C24" s="23">
        <v>0</v>
      </c>
      <c r="D24" s="23">
        <v>0</v>
      </c>
      <c r="E24" s="23">
        <v>-132</v>
      </c>
      <c r="F24" s="23">
        <f>SUM(B24:E24)</f>
        <v>-132</v>
      </c>
      <c r="G24" s="23"/>
    </row>
    <row r="25" spans="2:7" ht="14.25">
      <c r="B25" s="23"/>
      <c r="C25" s="23"/>
      <c r="D25" s="23"/>
      <c r="E25" s="23"/>
      <c r="F25" s="23"/>
      <c r="G25" s="23"/>
    </row>
    <row r="26" spans="1:7" ht="18.75" customHeight="1">
      <c r="A26" s="2" t="s">
        <v>90</v>
      </c>
      <c r="B26" s="51">
        <f>SUM(B16:B24)</f>
        <v>1312</v>
      </c>
      <c r="C26" s="51">
        <f>SUM(C16:C24)</f>
        <v>13361</v>
      </c>
      <c r="D26" s="51">
        <f>SUM(D16:D24)</f>
        <v>6000</v>
      </c>
      <c r="E26" s="51">
        <f>SUM(E16:E24)</f>
        <v>2625</v>
      </c>
      <c r="F26" s="51">
        <f>SUM(F16:F24)</f>
        <v>23298</v>
      </c>
      <c r="G26" s="23"/>
    </row>
    <row r="27" spans="2:7" ht="14.25">
      <c r="B27" s="23"/>
      <c r="C27" s="23"/>
      <c r="D27" s="23"/>
      <c r="E27" s="23"/>
      <c r="F27" s="23"/>
      <c r="G27" s="23"/>
    </row>
    <row r="28" spans="2:7" ht="14.25">
      <c r="B28" s="23"/>
      <c r="C28" s="23"/>
      <c r="D28" s="23"/>
      <c r="E28" s="23"/>
      <c r="F28" s="23"/>
      <c r="G28" s="23"/>
    </row>
    <row r="29" spans="1:7" ht="14.25">
      <c r="A29" s="2" t="s">
        <v>159</v>
      </c>
      <c r="B29" s="23"/>
      <c r="C29" s="23"/>
      <c r="D29" s="23"/>
      <c r="E29" s="23"/>
      <c r="F29" s="23"/>
      <c r="G29" s="23"/>
    </row>
    <row r="30" spans="1:7" ht="14.25">
      <c r="A30" s="2" t="s">
        <v>63</v>
      </c>
      <c r="B30" s="23"/>
      <c r="C30" s="23"/>
      <c r="D30" s="23"/>
      <c r="E30" s="23"/>
      <c r="F30" s="23"/>
      <c r="G30" s="23"/>
    </row>
    <row r="31" spans="2:7" ht="14.25">
      <c r="B31" s="23"/>
      <c r="C31" s="23"/>
      <c r="D31" s="23"/>
      <c r="E31" s="23"/>
      <c r="F31" s="23"/>
      <c r="G31" s="23"/>
    </row>
    <row r="32" spans="2:7" ht="14.25">
      <c r="B32" s="23"/>
      <c r="C32" s="23"/>
      <c r="D32" s="23"/>
      <c r="E32" s="23"/>
      <c r="F32" s="23"/>
      <c r="G32" s="23"/>
    </row>
    <row r="33" spans="2:7" ht="14.25">
      <c r="B33" s="23"/>
      <c r="C33" s="23"/>
      <c r="D33" s="23"/>
      <c r="E33" s="23"/>
      <c r="F33" s="23"/>
      <c r="G33" s="23"/>
    </row>
    <row r="34" spans="2:7" ht="14.25">
      <c r="B34" s="23"/>
      <c r="C34" s="23"/>
      <c r="D34" s="23"/>
      <c r="E34" s="23"/>
      <c r="F34" s="23"/>
      <c r="G34" s="23"/>
    </row>
    <row r="35" spans="2:7" ht="14.25">
      <c r="B35" s="23"/>
      <c r="C35" s="23"/>
      <c r="D35" s="23"/>
      <c r="E35" s="23"/>
      <c r="F35" s="23"/>
      <c r="G35" s="23"/>
    </row>
  </sheetData>
  <sheetProtection password="CCE3" sheet="1" objects="1" scenarios="1"/>
  <mergeCells count="2">
    <mergeCell ref="D6:E6"/>
    <mergeCell ref="C7:E7"/>
  </mergeCells>
  <printOptions horizontalCentered="1"/>
  <pageMargins left="0.5" right="0.5" top="0.75" bottom="0.75" header="0.5" footer="0.25"/>
  <pageSetup horizontalDpi="600" verticalDpi="600" orientation="landscape" paperSize="9" scale="11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56"/>
  <sheetViews>
    <sheetView workbookViewId="0" topLeftCell="A1">
      <selection activeCell="A3" sqref="A3"/>
    </sheetView>
  </sheetViews>
  <sheetFormatPr defaultColWidth="9.140625" defaultRowHeight="12.75"/>
  <cols>
    <col min="1" max="1" width="61.00390625" style="2" customWidth="1"/>
    <col min="2" max="2" width="15.7109375" style="2" bestFit="1" customWidth="1"/>
    <col min="3" max="3" width="5.00390625" style="2" customWidth="1"/>
    <col min="4" max="16384" width="9.140625" style="2" customWidth="1"/>
  </cols>
  <sheetData>
    <row r="1" ht="15">
      <c r="A1" s="52" t="s">
        <v>158</v>
      </c>
    </row>
    <row r="2" ht="15">
      <c r="A2" s="52" t="s">
        <v>148</v>
      </c>
    </row>
    <row r="3" ht="15">
      <c r="A3" s="38" t="s">
        <v>124</v>
      </c>
    </row>
    <row r="5" ht="15">
      <c r="B5" s="49">
        <v>2002</v>
      </c>
    </row>
    <row r="6" ht="15">
      <c r="B6" s="48" t="s">
        <v>204</v>
      </c>
    </row>
    <row r="7" ht="15">
      <c r="B7" s="48" t="s">
        <v>134</v>
      </c>
    </row>
    <row r="8" ht="15">
      <c r="B8" s="48" t="s">
        <v>8</v>
      </c>
    </row>
    <row r="9" ht="15">
      <c r="A9" s="4" t="s">
        <v>64</v>
      </c>
    </row>
    <row r="11" spans="1:3" ht="14.25">
      <c r="A11" s="2" t="s">
        <v>125</v>
      </c>
      <c r="B11" s="33">
        <v>1949</v>
      </c>
      <c r="C11" s="53"/>
    </row>
    <row r="12" spans="2:3" ht="6.75" customHeight="1">
      <c r="B12" s="33"/>
      <c r="C12" s="53"/>
    </row>
    <row r="13" ht="14.25">
      <c r="A13" s="2" t="s">
        <v>126</v>
      </c>
    </row>
    <row r="14" ht="6" customHeight="1"/>
    <row r="15" spans="1:2" ht="14.25">
      <c r="A15" s="2" t="s">
        <v>65</v>
      </c>
      <c r="B15" s="54">
        <f>ROUND(-1142866/1000,0)</f>
        <v>-1143</v>
      </c>
    </row>
    <row r="16" spans="1:2" ht="14.25">
      <c r="A16" s="2" t="s">
        <v>66</v>
      </c>
      <c r="B16" s="55">
        <f>ROUND(-202814/1000,0)</f>
        <v>-203</v>
      </c>
    </row>
    <row r="17" spans="1:2" ht="14.25">
      <c r="A17" s="2" t="s">
        <v>5</v>
      </c>
      <c r="B17" s="55">
        <v>-30</v>
      </c>
    </row>
    <row r="18" spans="1:2" ht="14.25">
      <c r="A18" s="2" t="s">
        <v>164</v>
      </c>
      <c r="B18" s="56">
        <v>-630</v>
      </c>
    </row>
    <row r="19" ht="6.75" customHeight="1">
      <c r="B19" s="55"/>
    </row>
    <row r="20" spans="1:3" ht="14.25">
      <c r="A20" s="2" t="s">
        <v>67</v>
      </c>
      <c r="B20" s="23">
        <f>SUM(B11:B18)</f>
        <v>-57</v>
      </c>
      <c r="C20" s="53"/>
    </row>
    <row r="21" spans="2:3" ht="14.25">
      <c r="B21" s="23"/>
      <c r="C21" s="53"/>
    </row>
    <row r="22" spans="1:3" ht="14.25">
      <c r="A22" s="2" t="s">
        <v>128</v>
      </c>
      <c r="B22" s="23">
        <v>80</v>
      </c>
      <c r="C22" s="33"/>
    </row>
    <row r="23" spans="1:3" ht="14.25">
      <c r="A23" s="2" t="s">
        <v>129</v>
      </c>
      <c r="B23" s="57">
        <v>183</v>
      </c>
      <c r="C23" s="33"/>
    </row>
    <row r="24" spans="2:3" ht="7.5" customHeight="1">
      <c r="B24" s="58"/>
      <c r="C24" s="33"/>
    </row>
    <row r="25" spans="2:3" ht="6" customHeight="1">
      <c r="B25" s="57"/>
      <c r="C25" s="33"/>
    </row>
    <row r="26" spans="1:3" ht="14.25">
      <c r="A26" s="2" t="s">
        <v>68</v>
      </c>
      <c r="B26" s="23">
        <f>SUM(B20:B23)</f>
        <v>206</v>
      </c>
      <c r="C26" s="53"/>
    </row>
    <row r="27" spans="2:3" ht="14.25">
      <c r="B27" s="23"/>
      <c r="C27" s="53"/>
    </row>
    <row r="28" spans="1:3" ht="14.25">
      <c r="A28" s="2" t="s">
        <v>127</v>
      </c>
      <c r="B28" s="23">
        <v>30</v>
      </c>
      <c r="C28" s="53"/>
    </row>
    <row r="29" spans="1:2" ht="14.25">
      <c r="A29" s="2" t="s">
        <v>69</v>
      </c>
      <c r="B29" s="23">
        <v>-9</v>
      </c>
    </row>
    <row r="30" spans="1:2" ht="14.25">
      <c r="A30" s="2" t="s">
        <v>70</v>
      </c>
      <c r="B30" s="23">
        <v>-738</v>
      </c>
    </row>
    <row r="31" ht="6.75" customHeight="1">
      <c r="B31" s="23"/>
    </row>
    <row r="32" spans="1:2" ht="14.25">
      <c r="A32" s="2" t="s">
        <v>130</v>
      </c>
      <c r="B32" s="51">
        <f>SUM(B26:B30)</f>
        <v>-511</v>
      </c>
    </row>
    <row r="34" ht="15">
      <c r="A34" s="4" t="s">
        <v>131</v>
      </c>
    </row>
    <row r="35" ht="6.75" customHeight="1"/>
    <row r="36" spans="1:2" ht="14.25">
      <c r="A36" s="2" t="s">
        <v>123</v>
      </c>
      <c r="B36" s="23">
        <v>7</v>
      </c>
    </row>
    <row r="37" ht="7.5" customHeight="1">
      <c r="B37" s="23"/>
    </row>
    <row r="38" spans="1:2" ht="14.25">
      <c r="A38" s="2" t="s">
        <v>132</v>
      </c>
      <c r="B38" s="51">
        <f>SUM(B36:B36)</f>
        <v>7</v>
      </c>
    </row>
    <row r="39" ht="14.25">
      <c r="B39" s="23"/>
    </row>
    <row r="40" spans="1:2" ht="15">
      <c r="A40" s="4" t="s">
        <v>71</v>
      </c>
      <c r="B40" s="23"/>
    </row>
    <row r="41" ht="14.25">
      <c r="B41" s="23"/>
    </row>
    <row r="42" spans="1:2" ht="14.25">
      <c r="A42" s="2" t="s">
        <v>72</v>
      </c>
      <c r="B42" s="23">
        <f>ROUND(-132249/1000,0)</f>
        <v>-132</v>
      </c>
    </row>
    <row r="43" ht="5.25" customHeight="1">
      <c r="B43" s="23"/>
    </row>
    <row r="44" spans="1:2" ht="14.25">
      <c r="A44" s="2" t="s">
        <v>133</v>
      </c>
      <c r="B44" s="51">
        <f>SUM(B42)</f>
        <v>-132</v>
      </c>
    </row>
    <row r="45" ht="14.25">
      <c r="B45" s="57"/>
    </row>
    <row r="46" spans="1:2" ht="14.25">
      <c r="A46" s="86" t="s">
        <v>122</v>
      </c>
      <c r="B46" s="58">
        <f>-B16</f>
        <v>203</v>
      </c>
    </row>
    <row r="48" spans="1:3" ht="14.25">
      <c r="A48" s="2" t="s">
        <v>73</v>
      </c>
      <c r="B48" s="54">
        <f>B46+B44+B38+B32</f>
        <v>-433</v>
      </c>
      <c r="C48" s="54"/>
    </row>
    <row r="49" spans="2:3" ht="6" customHeight="1">
      <c r="B49" s="54"/>
      <c r="C49" s="54"/>
    </row>
    <row r="50" spans="1:3" ht="14.25">
      <c r="A50" s="2" t="s">
        <v>74</v>
      </c>
      <c r="B50" s="23">
        <f>ROUND(6049338/1000,0)</f>
        <v>6049</v>
      </c>
      <c r="C50" s="23"/>
    </row>
    <row r="51" spans="2:3" ht="4.5" customHeight="1">
      <c r="B51" s="23"/>
      <c r="C51" s="23"/>
    </row>
    <row r="52" spans="1:3" ht="15" thickBot="1">
      <c r="A52" s="2" t="s">
        <v>75</v>
      </c>
      <c r="B52" s="59">
        <f>SUM(B48:B50)</f>
        <v>5616</v>
      </c>
      <c r="C52" s="60"/>
    </row>
    <row r="53" ht="15" thickTop="1"/>
    <row r="54" ht="14.25">
      <c r="B54" s="33"/>
    </row>
    <row r="55" ht="14.25">
      <c r="A55" s="2" t="s">
        <v>205</v>
      </c>
    </row>
    <row r="56" ht="14.25">
      <c r="A56" s="2" t="s">
        <v>206</v>
      </c>
    </row>
  </sheetData>
  <sheetProtection password="CCE3" sheet="1" objects="1" scenarios="1"/>
  <printOptions horizontalCentered="1"/>
  <pageMargins left="0.5" right="0.5" top="0.75" bottom="0.5" header="0.5" footer="0.25"/>
  <pageSetup fitToHeight="1" fitToWidth="1"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J119"/>
  <sheetViews>
    <sheetView workbookViewId="0" topLeftCell="A59">
      <selection activeCell="J69" sqref="J69"/>
    </sheetView>
  </sheetViews>
  <sheetFormatPr defaultColWidth="9.140625" defaultRowHeight="12.75"/>
  <cols>
    <col min="1" max="1" width="4.7109375" style="93" customWidth="1"/>
    <col min="2" max="2" width="29.421875" style="93" customWidth="1"/>
    <col min="3" max="7" width="7.7109375" style="93" bestFit="1" customWidth="1"/>
    <col min="8" max="8" width="8.140625" style="93" customWidth="1"/>
    <col min="9" max="9" width="8.57421875" style="93" bestFit="1" customWidth="1"/>
    <col min="10" max="16384" width="9.140625" style="93" customWidth="1"/>
  </cols>
  <sheetData>
    <row r="1" ht="15">
      <c r="A1" s="94" t="s">
        <v>2</v>
      </c>
    </row>
    <row r="2" ht="15">
      <c r="A2" s="94" t="s">
        <v>154</v>
      </c>
    </row>
    <row r="4" spans="1:2" ht="14.25">
      <c r="A4" s="93" t="s">
        <v>166</v>
      </c>
      <c r="B4" s="93" t="s">
        <v>91</v>
      </c>
    </row>
    <row r="6" ht="14.25">
      <c r="B6" s="93" t="s">
        <v>217</v>
      </c>
    </row>
    <row r="7" ht="14.25">
      <c r="B7" s="93" t="s">
        <v>218</v>
      </c>
    </row>
    <row r="9" ht="14.25">
      <c r="B9" s="93" t="s">
        <v>219</v>
      </c>
    </row>
    <row r="10" ht="14.25">
      <c r="B10" s="93" t="s">
        <v>220</v>
      </c>
    </row>
    <row r="12" ht="14.25">
      <c r="B12" s="93" t="s">
        <v>221</v>
      </c>
    </row>
    <row r="13" ht="14.25">
      <c r="B13" s="93" t="s">
        <v>222</v>
      </c>
    </row>
    <row r="14" ht="14.25">
      <c r="B14" s="93" t="s">
        <v>223</v>
      </c>
    </row>
    <row r="16" ht="14.25">
      <c r="B16" s="93" t="s">
        <v>207</v>
      </c>
    </row>
    <row r="17" ht="14.25">
      <c r="B17" s="93" t="s">
        <v>224</v>
      </c>
    </row>
    <row r="18" ht="14.25">
      <c r="B18" s="93" t="s">
        <v>225</v>
      </c>
    </row>
    <row r="20" ht="14.25">
      <c r="B20" s="93" t="s">
        <v>208</v>
      </c>
    </row>
    <row r="21" ht="14.25">
      <c r="B21" s="93" t="s">
        <v>226</v>
      </c>
    </row>
    <row r="22" ht="14.25">
      <c r="B22" s="93" t="s">
        <v>227</v>
      </c>
    </row>
    <row r="24" ht="14.25">
      <c r="B24" s="93" t="s">
        <v>209</v>
      </c>
    </row>
    <row r="25" ht="14.25">
      <c r="B25" s="93" t="s">
        <v>228</v>
      </c>
    </row>
    <row r="26" ht="14.25">
      <c r="B26" s="93" t="s">
        <v>229</v>
      </c>
    </row>
    <row r="27" ht="14.25">
      <c r="B27" s="93" t="s">
        <v>230</v>
      </c>
    </row>
    <row r="29" spans="1:2" ht="14.25">
      <c r="A29" s="93" t="s">
        <v>167</v>
      </c>
      <c r="B29" s="93" t="s">
        <v>92</v>
      </c>
    </row>
    <row r="31" ht="14.25">
      <c r="B31" s="93" t="s">
        <v>210</v>
      </c>
    </row>
    <row r="33" spans="1:2" ht="14.25">
      <c r="A33" s="93" t="s">
        <v>165</v>
      </c>
      <c r="B33" s="93" t="s">
        <v>105</v>
      </c>
    </row>
    <row r="35" ht="14.25">
      <c r="B35" s="93" t="s">
        <v>149</v>
      </c>
    </row>
    <row r="37" spans="1:2" ht="14.25">
      <c r="A37" s="93" t="s">
        <v>168</v>
      </c>
      <c r="B37" s="93" t="s">
        <v>10</v>
      </c>
    </row>
    <row r="39" ht="14.25">
      <c r="B39" s="93" t="s">
        <v>211</v>
      </c>
    </row>
    <row r="41" spans="1:2" ht="14.25">
      <c r="A41" s="93" t="s">
        <v>169</v>
      </c>
      <c r="B41" s="93" t="s">
        <v>155</v>
      </c>
    </row>
    <row r="43" ht="14.25">
      <c r="B43" s="93" t="s">
        <v>231</v>
      </c>
    </row>
    <row r="44" ht="14.25">
      <c r="B44" s="93" t="s">
        <v>232</v>
      </c>
    </row>
    <row r="46" spans="1:2" ht="14.25">
      <c r="A46" s="93" t="s">
        <v>170</v>
      </c>
      <c r="B46" s="93" t="s">
        <v>15</v>
      </c>
    </row>
    <row r="48" ht="14.25">
      <c r="B48" s="93" t="s">
        <v>233</v>
      </c>
    </row>
    <row r="49" ht="14.25">
      <c r="B49" s="93" t="s">
        <v>234</v>
      </c>
    </row>
    <row r="51" spans="1:9" ht="14.25">
      <c r="A51" s="2" t="s">
        <v>171</v>
      </c>
      <c r="B51" s="2" t="s">
        <v>93</v>
      </c>
      <c r="C51" s="2"/>
      <c r="D51" s="2"/>
      <c r="E51" s="2"/>
      <c r="F51" s="2"/>
      <c r="G51" s="2"/>
      <c r="H51" s="3"/>
      <c r="I51" s="2"/>
    </row>
    <row r="52" spans="1:9" ht="14.25">
      <c r="A52" s="2"/>
      <c r="B52" s="2"/>
      <c r="C52" s="2"/>
      <c r="D52" s="2"/>
      <c r="E52" s="2"/>
      <c r="F52" s="2"/>
      <c r="G52" s="2"/>
      <c r="H52" s="89" t="s">
        <v>106</v>
      </c>
      <c r="I52" s="89"/>
    </row>
    <row r="53" spans="1:9" ht="14.25">
      <c r="A53" s="2"/>
      <c r="B53" s="2"/>
      <c r="C53" s="2"/>
      <c r="D53" s="2"/>
      <c r="E53" s="2"/>
      <c r="F53" s="2"/>
      <c r="G53" s="2"/>
      <c r="H53" s="90" t="s">
        <v>107</v>
      </c>
      <c r="I53" s="90"/>
    </row>
    <row r="54" spans="1:9" ht="14.25">
      <c r="A54" s="2"/>
      <c r="B54" s="2"/>
      <c r="C54" s="2"/>
      <c r="D54" s="2"/>
      <c r="E54" s="2"/>
      <c r="F54" s="2"/>
      <c r="G54" s="2"/>
      <c r="H54" s="3"/>
      <c r="I54" s="2"/>
    </row>
    <row r="55" spans="1:9" ht="14.25">
      <c r="A55" s="2"/>
      <c r="B55" s="2"/>
      <c r="C55" s="2"/>
      <c r="D55" s="2"/>
      <c r="E55" s="2"/>
      <c r="F55" s="2"/>
      <c r="G55" s="2"/>
      <c r="H55" s="61" t="s">
        <v>51</v>
      </c>
      <c r="I55" s="62" t="s">
        <v>52</v>
      </c>
    </row>
    <row r="56" spans="1:9" ht="14.25">
      <c r="A56" s="2"/>
      <c r="B56" s="2"/>
      <c r="C56" s="2"/>
      <c r="D56" s="2"/>
      <c r="E56" s="2"/>
      <c r="F56" s="2"/>
      <c r="G56" s="2"/>
      <c r="H56" s="63" t="s">
        <v>34</v>
      </c>
      <c r="I56" s="63" t="s">
        <v>34</v>
      </c>
    </row>
    <row r="57" spans="1:9" ht="14.25">
      <c r="A57" s="2"/>
      <c r="B57" s="2"/>
      <c r="C57" s="2"/>
      <c r="D57" s="2"/>
      <c r="E57" s="2"/>
      <c r="F57" s="2"/>
      <c r="G57" s="2"/>
      <c r="H57" s="3"/>
      <c r="I57" s="3"/>
    </row>
    <row r="58" spans="1:9" ht="14.25">
      <c r="A58" s="2"/>
      <c r="B58" s="2" t="s">
        <v>108</v>
      </c>
      <c r="C58" s="2"/>
      <c r="D58" s="2"/>
      <c r="E58" s="2"/>
      <c r="F58" s="2"/>
      <c r="G58" s="2"/>
      <c r="H58" s="3">
        <v>132</v>
      </c>
      <c r="I58" s="3">
        <v>283</v>
      </c>
    </row>
    <row r="59" spans="1:9" ht="15" thickBot="1">
      <c r="A59" s="2"/>
      <c r="B59" s="2" t="s">
        <v>109</v>
      </c>
      <c r="C59" s="2"/>
      <c r="D59" s="2"/>
      <c r="E59" s="2"/>
      <c r="F59" s="2"/>
      <c r="G59" s="2"/>
      <c r="H59" s="27"/>
      <c r="I59" s="27"/>
    </row>
    <row r="60" ht="15" thickTop="1"/>
    <row r="62" spans="1:10" ht="14.25">
      <c r="A62" s="64" t="s">
        <v>248</v>
      </c>
      <c r="B62" s="11" t="s">
        <v>17</v>
      </c>
      <c r="C62" s="11"/>
      <c r="D62" s="11"/>
      <c r="E62" s="11"/>
      <c r="F62" s="18"/>
      <c r="G62" s="18"/>
      <c r="H62" s="18"/>
      <c r="I62" s="18"/>
      <c r="J62" s="18"/>
    </row>
    <row r="63" spans="1:10" ht="14.25">
      <c r="A63" s="65"/>
      <c r="B63" s="66" t="s">
        <v>152</v>
      </c>
      <c r="C63" s="67"/>
      <c r="D63" s="67"/>
      <c r="E63" s="67"/>
      <c r="F63" s="68"/>
      <c r="G63" s="68"/>
      <c r="H63" s="68"/>
      <c r="I63" s="68"/>
      <c r="J63" s="68"/>
    </row>
    <row r="64" spans="1:10" ht="14.25">
      <c r="A64" s="65"/>
      <c r="B64" s="67"/>
      <c r="C64" s="67"/>
      <c r="D64" s="67"/>
      <c r="E64" s="67"/>
      <c r="F64" s="69"/>
      <c r="G64" s="69"/>
      <c r="H64" s="69"/>
      <c r="I64" s="69"/>
      <c r="J64" s="69"/>
    </row>
    <row r="65" spans="1:10" ht="16.5">
      <c r="A65" s="65"/>
      <c r="B65" s="67"/>
      <c r="C65" s="91" t="s">
        <v>7</v>
      </c>
      <c r="D65" s="91"/>
      <c r="E65" s="91" t="s">
        <v>135</v>
      </c>
      <c r="F65" s="91"/>
      <c r="G65" s="91" t="s">
        <v>146</v>
      </c>
      <c r="H65" s="91"/>
      <c r="I65" s="92" t="s">
        <v>136</v>
      </c>
      <c r="J65" s="92"/>
    </row>
    <row r="66" spans="1:10" ht="14.25">
      <c r="A66" s="65"/>
      <c r="B66" s="67"/>
      <c r="C66" s="70" t="s">
        <v>51</v>
      </c>
      <c r="D66" s="70" t="s">
        <v>52</v>
      </c>
      <c r="E66" s="71" t="s">
        <v>51</v>
      </c>
      <c r="F66" s="71" t="s">
        <v>52</v>
      </c>
      <c r="G66" s="71" t="s">
        <v>51</v>
      </c>
      <c r="H66" s="71" t="s">
        <v>52</v>
      </c>
      <c r="I66" s="72" t="s">
        <v>51</v>
      </c>
      <c r="J66" s="72" t="s">
        <v>52</v>
      </c>
    </row>
    <row r="67" spans="1:10" ht="14.25">
      <c r="A67" s="65"/>
      <c r="B67" s="67"/>
      <c r="C67" s="73" t="s">
        <v>34</v>
      </c>
      <c r="D67" s="73" t="s">
        <v>34</v>
      </c>
      <c r="E67" s="73" t="s">
        <v>34</v>
      </c>
      <c r="F67" s="73" t="s">
        <v>34</v>
      </c>
      <c r="G67" s="73" t="s">
        <v>34</v>
      </c>
      <c r="H67" s="73" t="s">
        <v>34</v>
      </c>
      <c r="I67" s="73" t="s">
        <v>34</v>
      </c>
      <c r="J67" s="73" t="s">
        <v>34</v>
      </c>
    </row>
    <row r="68" spans="1:10" ht="14.25">
      <c r="A68" s="65"/>
      <c r="B68" s="67"/>
      <c r="C68" s="67"/>
      <c r="D68" s="67"/>
      <c r="E68" s="74"/>
      <c r="F68" s="75"/>
      <c r="G68" s="75"/>
      <c r="H68" s="75"/>
      <c r="I68" s="74"/>
      <c r="J68" s="75"/>
    </row>
    <row r="69" spans="1:10" ht="14.25">
      <c r="A69" s="65"/>
      <c r="B69" s="67" t="s">
        <v>144</v>
      </c>
      <c r="C69" s="67"/>
      <c r="D69" s="67"/>
      <c r="E69" s="74"/>
      <c r="F69" s="75"/>
      <c r="G69" s="75"/>
      <c r="H69" s="75"/>
      <c r="I69" s="74"/>
      <c r="J69" s="75"/>
    </row>
    <row r="70" spans="1:10" ht="14.25">
      <c r="A70" s="65"/>
      <c r="B70" s="67"/>
      <c r="C70" s="67"/>
      <c r="D70" s="67"/>
      <c r="E70" s="74"/>
      <c r="F70" s="75"/>
      <c r="G70" s="75"/>
      <c r="H70" s="75"/>
      <c r="I70" s="74"/>
      <c r="J70" s="75"/>
    </row>
    <row r="71" spans="1:10" ht="14.25">
      <c r="A71" s="65"/>
      <c r="B71" s="76" t="s">
        <v>25</v>
      </c>
      <c r="C71" s="67"/>
      <c r="D71" s="67"/>
      <c r="E71" s="74"/>
      <c r="F71" s="75"/>
      <c r="G71" s="75"/>
      <c r="H71" s="75"/>
      <c r="I71" s="74"/>
      <c r="J71" s="75"/>
    </row>
    <row r="72" spans="1:10" ht="14.25">
      <c r="A72" s="65"/>
      <c r="B72" s="67" t="s">
        <v>137</v>
      </c>
      <c r="C72" s="77">
        <v>1143</v>
      </c>
      <c r="D72" s="77">
        <v>1163</v>
      </c>
      <c r="E72" s="74">
        <v>30</v>
      </c>
      <c r="F72" s="75">
        <v>32</v>
      </c>
      <c r="G72" s="75">
        <v>496</v>
      </c>
      <c r="H72" s="75">
        <v>502</v>
      </c>
      <c r="I72" s="74">
        <f>C72+E72+G72</f>
        <v>1669</v>
      </c>
      <c r="J72" s="75">
        <f>F72+D72+H72</f>
        <v>1697</v>
      </c>
    </row>
    <row r="73" spans="1:10" ht="14.25">
      <c r="A73" s="65"/>
      <c r="B73" s="67"/>
      <c r="C73" s="67"/>
      <c r="D73" s="67"/>
      <c r="E73" s="74"/>
      <c r="F73" s="75"/>
      <c r="G73" s="75"/>
      <c r="H73" s="75"/>
      <c r="I73" s="74"/>
      <c r="J73" s="75"/>
    </row>
    <row r="74" spans="1:10" ht="14.25">
      <c r="A74" s="65"/>
      <c r="B74" s="67" t="s">
        <v>138</v>
      </c>
      <c r="C74" s="78">
        <f aca="true" t="shared" si="0" ref="C74:J74">SUM(C72:C73)</f>
        <v>1143</v>
      </c>
      <c r="D74" s="78">
        <f t="shared" si="0"/>
        <v>1163</v>
      </c>
      <c r="E74" s="79">
        <f t="shared" si="0"/>
        <v>30</v>
      </c>
      <c r="F74" s="80">
        <f t="shared" si="0"/>
        <v>32</v>
      </c>
      <c r="G74" s="80">
        <f t="shared" si="0"/>
        <v>496</v>
      </c>
      <c r="H74" s="80">
        <f t="shared" si="0"/>
        <v>502</v>
      </c>
      <c r="I74" s="79">
        <f t="shared" si="0"/>
        <v>1669</v>
      </c>
      <c r="J74" s="80">
        <f t="shared" si="0"/>
        <v>1697</v>
      </c>
    </row>
    <row r="75" spans="1:10" ht="14.25">
      <c r="A75" s="65"/>
      <c r="B75" s="67"/>
      <c r="C75" s="67"/>
      <c r="D75" s="67"/>
      <c r="E75" s="74"/>
      <c r="F75" s="75"/>
      <c r="G75" s="75"/>
      <c r="H75" s="75"/>
      <c r="I75" s="74"/>
      <c r="J75" s="75"/>
    </row>
    <row r="76" spans="1:10" ht="14.25">
      <c r="A76" s="65"/>
      <c r="B76" s="76" t="s">
        <v>139</v>
      </c>
      <c r="C76" s="67"/>
      <c r="D76" s="67"/>
      <c r="E76" s="74"/>
      <c r="F76" s="75"/>
      <c r="G76" s="75"/>
      <c r="H76" s="75"/>
      <c r="I76" s="74"/>
      <c r="J76" s="75"/>
    </row>
    <row r="77" spans="1:10" ht="14.25">
      <c r="A77" s="65"/>
      <c r="B77" s="67" t="s">
        <v>140</v>
      </c>
      <c r="C77" s="77">
        <v>1773</v>
      </c>
      <c r="D77" s="77">
        <v>1163</v>
      </c>
      <c r="E77" s="74">
        <v>30</v>
      </c>
      <c r="F77" s="75">
        <v>32</v>
      </c>
      <c r="G77" s="75">
        <v>441</v>
      </c>
      <c r="H77" s="75">
        <v>434</v>
      </c>
      <c r="I77" s="74">
        <f>E77+C77+G77</f>
        <v>2244</v>
      </c>
      <c r="J77" s="75">
        <f>F77+D77+H77</f>
        <v>1629</v>
      </c>
    </row>
    <row r="78" spans="1:10" ht="14.25">
      <c r="A78" s="65"/>
      <c r="B78" s="67" t="s">
        <v>141</v>
      </c>
      <c r="C78" s="81">
        <v>0</v>
      </c>
      <c r="D78" s="81">
        <v>0</v>
      </c>
      <c r="E78" s="74">
        <v>0</v>
      </c>
      <c r="F78" s="75">
        <v>0</v>
      </c>
      <c r="G78" s="75">
        <v>0</v>
      </c>
      <c r="H78" s="75">
        <v>0</v>
      </c>
      <c r="I78" s="82">
        <v>-295</v>
      </c>
      <c r="J78" s="83">
        <v>-370</v>
      </c>
    </row>
    <row r="79" spans="1:10" ht="14.25">
      <c r="A79" s="65"/>
      <c r="B79" s="67" t="s">
        <v>143</v>
      </c>
      <c r="C79" s="67"/>
      <c r="D79" s="67"/>
      <c r="E79" s="74"/>
      <c r="F79" s="75"/>
      <c r="G79" s="75"/>
      <c r="H79" s="75"/>
      <c r="I79" s="74">
        <f>SUM(I77:I78)</f>
        <v>1949</v>
      </c>
      <c r="J79" s="75">
        <f>SUM(J77:J78)</f>
        <v>1259</v>
      </c>
    </row>
    <row r="80" spans="1:10" ht="14.25">
      <c r="A80" s="65"/>
      <c r="B80" s="67" t="s">
        <v>142</v>
      </c>
      <c r="C80" s="67"/>
      <c r="D80" s="67"/>
      <c r="E80" s="74"/>
      <c r="F80" s="75"/>
      <c r="G80" s="75"/>
      <c r="H80" s="75"/>
      <c r="I80" s="74">
        <v>-416</v>
      </c>
      <c r="J80" s="75">
        <v>-370</v>
      </c>
    </row>
    <row r="81" spans="1:10" ht="15" thickBot="1">
      <c r="A81" s="65"/>
      <c r="B81" s="67" t="s">
        <v>145</v>
      </c>
      <c r="C81" s="67"/>
      <c r="D81" s="67"/>
      <c r="E81" s="74"/>
      <c r="F81" s="75"/>
      <c r="G81" s="75"/>
      <c r="H81" s="75"/>
      <c r="I81" s="84">
        <f>SUM(I79:I80)</f>
        <v>1533</v>
      </c>
      <c r="J81" s="85">
        <f>SUM(J79:J80)</f>
        <v>889</v>
      </c>
    </row>
    <row r="82" spans="1:10" ht="15" thickTop="1">
      <c r="A82" s="65"/>
      <c r="B82" s="67"/>
      <c r="C82" s="67"/>
      <c r="D82" s="67"/>
      <c r="E82" s="74"/>
      <c r="F82" s="75"/>
      <c r="G82" s="75"/>
      <c r="H82" s="75"/>
      <c r="I82" s="74"/>
      <c r="J82" s="75"/>
    </row>
    <row r="83" spans="1:10" ht="14.25">
      <c r="A83" s="65"/>
      <c r="B83" s="66" t="s">
        <v>153</v>
      </c>
      <c r="C83" s="67"/>
      <c r="D83" s="67"/>
      <c r="E83" s="74"/>
      <c r="F83" s="75"/>
      <c r="G83" s="75"/>
      <c r="H83" s="75"/>
      <c r="I83" s="74"/>
      <c r="J83" s="75"/>
    </row>
    <row r="84" spans="1:10" ht="14.25">
      <c r="A84" s="65"/>
      <c r="B84" s="67"/>
      <c r="C84" s="67"/>
      <c r="D84" s="67"/>
      <c r="E84" s="74"/>
      <c r="F84" s="75"/>
      <c r="G84" s="75"/>
      <c r="H84" s="75"/>
      <c r="I84" s="74"/>
      <c r="J84" s="75"/>
    </row>
    <row r="85" spans="1:10" ht="16.5">
      <c r="A85" s="65"/>
      <c r="B85" s="67"/>
      <c r="C85" s="91" t="s">
        <v>7</v>
      </c>
      <c r="D85" s="91"/>
      <c r="E85" s="91" t="s">
        <v>135</v>
      </c>
      <c r="F85" s="91"/>
      <c r="G85" s="91" t="s">
        <v>146</v>
      </c>
      <c r="H85" s="91"/>
      <c r="I85" s="92" t="s">
        <v>136</v>
      </c>
      <c r="J85" s="92"/>
    </row>
    <row r="86" spans="1:10" ht="14.25">
      <c r="A86" s="65"/>
      <c r="B86" s="67"/>
      <c r="C86" s="70" t="s">
        <v>51</v>
      </c>
      <c r="D86" s="70" t="s">
        <v>52</v>
      </c>
      <c r="E86" s="71" t="s">
        <v>51</v>
      </c>
      <c r="F86" s="71" t="s">
        <v>52</v>
      </c>
      <c r="G86" s="71" t="s">
        <v>51</v>
      </c>
      <c r="H86" s="71" t="s">
        <v>52</v>
      </c>
      <c r="I86" s="72" t="s">
        <v>51</v>
      </c>
      <c r="J86" s="72" t="s">
        <v>52</v>
      </c>
    </row>
    <row r="87" spans="1:10" ht="14.25">
      <c r="A87" s="65"/>
      <c r="B87" s="67"/>
      <c r="C87" s="73" t="s">
        <v>34</v>
      </c>
      <c r="D87" s="73" t="s">
        <v>34</v>
      </c>
      <c r="E87" s="73" t="s">
        <v>34</v>
      </c>
      <c r="F87" s="73" t="s">
        <v>34</v>
      </c>
      <c r="G87" s="73" t="s">
        <v>34</v>
      </c>
      <c r="H87" s="73" t="s">
        <v>34</v>
      </c>
      <c r="I87" s="73" t="s">
        <v>34</v>
      </c>
      <c r="J87" s="73" t="s">
        <v>34</v>
      </c>
    </row>
    <row r="88" spans="1:10" ht="14.25">
      <c r="A88" s="65"/>
      <c r="B88" s="67"/>
      <c r="C88" s="67"/>
      <c r="D88" s="67"/>
      <c r="E88" s="74"/>
      <c r="F88" s="75"/>
      <c r="G88" s="75"/>
      <c r="H88" s="75"/>
      <c r="I88" s="74"/>
      <c r="J88" s="75"/>
    </row>
    <row r="89" spans="1:10" ht="14.25">
      <c r="A89" s="65"/>
      <c r="B89" s="67" t="s">
        <v>144</v>
      </c>
      <c r="C89" s="67"/>
      <c r="D89" s="67"/>
      <c r="E89" s="74"/>
      <c r="F89" s="75"/>
      <c r="G89" s="75"/>
      <c r="H89" s="75"/>
      <c r="I89" s="74"/>
      <c r="J89" s="75"/>
    </row>
    <row r="90" spans="1:10" ht="14.25">
      <c r="A90" s="65"/>
      <c r="B90" s="67"/>
      <c r="C90" s="67"/>
      <c r="D90" s="67"/>
      <c r="E90" s="74"/>
      <c r="F90" s="75"/>
      <c r="G90" s="75"/>
      <c r="H90" s="75"/>
      <c r="I90" s="74"/>
      <c r="J90" s="75"/>
    </row>
    <row r="91" spans="1:10" ht="14.25">
      <c r="A91" s="65"/>
      <c r="B91" s="76" t="s">
        <v>25</v>
      </c>
      <c r="C91" s="67"/>
      <c r="D91" s="67"/>
      <c r="E91" s="74"/>
      <c r="F91" s="75"/>
      <c r="G91" s="75"/>
      <c r="H91" s="75"/>
      <c r="I91" s="74"/>
      <c r="J91" s="75"/>
    </row>
    <row r="92" spans="1:10" ht="14.25">
      <c r="A92" s="65"/>
      <c r="B92" s="67" t="s">
        <v>137</v>
      </c>
      <c r="C92" s="77">
        <f>C72-819</f>
        <v>324</v>
      </c>
      <c r="D92" s="77">
        <f>D72-833</f>
        <v>330</v>
      </c>
      <c r="E92" s="74">
        <f>E72-20</f>
        <v>10</v>
      </c>
      <c r="F92" s="75">
        <f>F72-21</f>
        <v>11</v>
      </c>
      <c r="G92" s="75">
        <f>G72-327</f>
        <v>169</v>
      </c>
      <c r="H92" s="75">
        <f>H72-335</f>
        <v>167</v>
      </c>
      <c r="I92" s="74">
        <f>C92+E92+G92</f>
        <v>503</v>
      </c>
      <c r="J92" s="75">
        <f>F92+D92+H92</f>
        <v>508</v>
      </c>
    </row>
    <row r="93" spans="1:10" ht="14.25">
      <c r="A93" s="65"/>
      <c r="B93" s="67"/>
      <c r="C93" s="67"/>
      <c r="D93" s="67"/>
      <c r="E93" s="74"/>
      <c r="F93" s="75"/>
      <c r="G93" s="75"/>
      <c r="H93" s="75"/>
      <c r="I93" s="74"/>
      <c r="J93" s="75"/>
    </row>
    <row r="94" spans="1:10" ht="14.25">
      <c r="A94" s="65"/>
      <c r="B94" s="67" t="s">
        <v>138</v>
      </c>
      <c r="C94" s="78">
        <f aca="true" t="shared" si="1" ref="C94:J94">SUM(C92:C93)</f>
        <v>324</v>
      </c>
      <c r="D94" s="78">
        <f t="shared" si="1"/>
        <v>330</v>
      </c>
      <c r="E94" s="79">
        <f t="shared" si="1"/>
        <v>10</v>
      </c>
      <c r="F94" s="80">
        <f t="shared" si="1"/>
        <v>11</v>
      </c>
      <c r="G94" s="80">
        <f t="shared" si="1"/>
        <v>169</v>
      </c>
      <c r="H94" s="80">
        <f t="shared" si="1"/>
        <v>167</v>
      </c>
      <c r="I94" s="79">
        <f t="shared" si="1"/>
        <v>503</v>
      </c>
      <c r="J94" s="80">
        <f t="shared" si="1"/>
        <v>508</v>
      </c>
    </row>
    <row r="95" spans="1:10" ht="14.25">
      <c r="A95" s="65"/>
      <c r="B95" s="67"/>
      <c r="C95" s="67"/>
      <c r="D95" s="67"/>
      <c r="E95" s="74"/>
      <c r="F95" s="75"/>
      <c r="G95" s="75"/>
      <c r="H95" s="75"/>
      <c r="I95" s="74"/>
      <c r="J95" s="75"/>
    </row>
    <row r="96" spans="1:10" ht="14.25">
      <c r="A96" s="11"/>
      <c r="B96" s="76" t="s">
        <v>139</v>
      </c>
      <c r="C96" s="67"/>
      <c r="D96" s="67"/>
      <c r="E96" s="74"/>
      <c r="F96" s="75"/>
      <c r="G96" s="75"/>
      <c r="H96" s="75"/>
      <c r="I96" s="74"/>
      <c r="J96" s="75"/>
    </row>
    <row r="97" spans="1:10" ht="14.25">
      <c r="A97" s="65"/>
      <c r="B97" s="67" t="s">
        <v>140</v>
      </c>
      <c r="C97" s="77">
        <f>C92+630</f>
        <v>954</v>
      </c>
      <c r="D97" s="77">
        <f>D92</f>
        <v>330</v>
      </c>
      <c r="E97" s="74">
        <f>E92</f>
        <v>10</v>
      </c>
      <c r="F97" s="75">
        <f>F92</f>
        <v>11</v>
      </c>
      <c r="G97" s="75">
        <f>G77-295</f>
        <v>146</v>
      </c>
      <c r="H97" s="75">
        <f>H77-289</f>
        <v>145</v>
      </c>
      <c r="I97" s="74">
        <f>E97+C97+G97</f>
        <v>1110</v>
      </c>
      <c r="J97" s="75">
        <f>F97+D97+H97</f>
        <v>486</v>
      </c>
    </row>
    <row r="98" spans="1:10" ht="14.25">
      <c r="A98" s="11"/>
      <c r="B98" s="67" t="s">
        <v>141</v>
      </c>
      <c r="C98" s="81">
        <v>0</v>
      </c>
      <c r="D98" s="81">
        <v>0</v>
      </c>
      <c r="E98" s="74">
        <v>0</v>
      </c>
      <c r="F98" s="75">
        <v>0</v>
      </c>
      <c r="G98" s="75">
        <v>0</v>
      </c>
      <c r="H98" s="75">
        <v>0</v>
      </c>
      <c r="I98" s="82">
        <f>I78+293</f>
        <v>-2</v>
      </c>
      <c r="J98" s="83">
        <f>J78+290</f>
        <v>-80</v>
      </c>
    </row>
    <row r="99" spans="1:10" ht="14.25">
      <c r="A99" s="11"/>
      <c r="B99" s="67" t="s">
        <v>143</v>
      </c>
      <c r="C99" s="67"/>
      <c r="D99" s="67"/>
      <c r="E99" s="74"/>
      <c r="F99" s="75"/>
      <c r="G99" s="75"/>
      <c r="H99" s="75"/>
      <c r="I99" s="74">
        <f>SUM(I97:I98)</f>
        <v>1108</v>
      </c>
      <c r="J99" s="75">
        <f>SUM(J97:J98)</f>
        <v>406</v>
      </c>
    </row>
    <row r="100" spans="1:10" ht="14.25">
      <c r="A100" s="11"/>
      <c r="B100" s="67" t="s">
        <v>142</v>
      </c>
      <c r="C100" s="67"/>
      <c r="D100" s="67"/>
      <c r="E100" s="74"/>
      <c r="F100" s="75"/>
      <c r="G100" s="75"/>
      <c r="H100" s="75"/>
      <c r="I100" s="74">
        <f>I80+278</f>
        <v>-138</v>
      </c>
      <c r="J100" s="75">
        <f>J80+293</f>
        <v>-77</v>
      </c>
    </row>
    <row r="101" spans="1:10" ht="15" thickBot="1">
      <c r="A101" s="11"/>
      <c r="B101" s="67" t="s">
        <v>145</v>
      </c>
      <c r="C101" s="67"/>
      <c r="D101" s="67"/>
      <c r="E101" s="74"/>
      <c r="F101" s="75"/>
      <c r="G101" s="75"/>
      <c r="H101" s="75"/>
      <c r="I101" s="84">
        <f>SUM(I99:I100)</f>
        <v>970</v>
      </c>
      <c r="J101" s="85">
        <f>SUM(J99:J100)</f>
        <v>329</v>
      </c>
    </row>
    <row r="102" ht="15" thickTop="1"/>
    <row r="103" spans="1:2" ht="14.25">
      <c r="A103" s="93" t="s">
        <v>172</v>
      </c>
      <c r="B103" s="93" t="s">
        <v>94</v>
      </c>
    </row>
    <row r="105" ht="14.25">
      <c r="B105" s="93" t="s">
        <v>212</v>
      </c>
    </row>
    <row r="106" ht="14.25">
      <c r="B106" s="93" t="s">
        <v>213</v>
      </c>
    </row>
    <row r="108" spans="1:2" ht="14.25">
      <c r="A108" s="93" t="s">
        <v>173</v>
      </c>
      <c r="B108" s="93" t="s">
        <v>31</v>
      </c>
    </row>
    <row r="110" ht="14.25">
      <c r="B110" s="93" t="s">
        <v>214</v>
      </c>
    </row>
    <row r="111" ht="14.25">
      <c r="B111" s="93" t="s">
        <v>215</v>
      </c>
    </row>
    <row r="113" spans="1:2" ht="14.25">
      <c r="A113" s="93" t="s">
        <v>174</v>
      </c>
      <c r="B113" s="93" t="s">
        <v>23</v>
      </c>
    </row>
    <row r="115" ht="14.25">
      <c r="B115" s="93" t="s">
        <v>216</v>
      </c>
    </row>
    <row r="117" spans="1:2" ht="14.25">
      <c r="A117" s="93" t="s">
        <v>175</v>
      </c>
      <c r="B117" s="93" t="s">
        <v>95</v>
      </c>
    </row>
    <row r="119" ht="14.25">
      <c r="B119" s="93" t="s">
        <v>29</v>
      </c>
    </row>
  </sheetData>
  <sheetProtection password="CCE3" sheet="1" objects="1" scenarios="1"/>
  <mergeCells count="10">
    <mergeCell ref="H52:I52"/>
    <mergeCell ref="H53:I53"/>
    <mergeCell ref="C85:D85"/>
    <mergeCell ref="E85:F85"/>
    <mergeCell ref="G85:H85"/>
    <mergeCell ref="I85:J85"/>
    <mergeCell ref="C65:D65"/>
    <mergeCell ref="E65:F65"/>
    <mergeCell ref="G65:H65"/>
    <mergeCell ref="I65:J65"/>
  </mergeCells>
  <printOptions horizontalCentered="1"/>
  <pageMargins left="0.5" right="0.5" top="0.75" bottom="0.5" header="0.25" footer="0.25"/>
  <pageSetup horizontalDpi="600" verticalDpi="600" orientation="portrait" paperSize="9" scale="85" r:id="rId2"/>
  <rowBreaks count="1" manualBreakCount="1">
    <brk id="61" max="255" man="1"/>
  </rowBreaks>
  <drawing r:id="rId1"/>
</worksheet>
</file>

<file path=xl/worksheets/sheet6.xml><?xml version="1.0" encoding="utf-8"?>
<worksheet xmlns="http://schemas.openxmlformats.org/spreadsheetml/2006/main" xmlns:r="http://schemas.openxmlformats.org/officeDocument/2006/relationships">
  <dimension ref="A1:K113"/>
  <sheetViews>
    <sheetView workbookViewId="0" topLeftCell="A97">
      <selection activeCell="E103" sqref="E103"/>
    </sheetView>
  </sheetViews>
  <sheetFormatPr defaultColWidth="9.140625" defaultRowHeight="12.75"/>
  <cols>
    <col min="1" max="1" width="5.00390625" style="2" customWidth="1"/>
    <col min="2" max="4" width="9.140625" style="2" customWidth="1"/>
    <col min="5" max="5" width="8.28125" style="2" customWidth="1"/>
    <col min="6" max="6" width="12.8515625" style="2" bestFit="1" customWidth="1"/>
    <col min="7" max="7" width="15.421875" style="2" bestFit="1" customWidth="1"/>
    <col min="8" max="8" width="12.57421875" style="3" customWidth="1"/>
    <col min="9" max="9" width="14.7109375" style="2" customWidth="1"/>
    <col min="10" max="10" width="6.7109375" style="2" customWidth="1"/>
    <col min="11" max="16384" width="9.140625" style="2" customWidth="1"/>
  </cols>
  <sheetData>
    <row r="1" ht="15">
      <c r="A1" s="1" t="s">
        <v>2</v>
      </c>
    </row>
    <row r="2" ht="15">
      <c r="A2" s="4" t="s">
        <v>156</v>
      </c>
    </row>
    <row r="4" spans="1:2" ht="14.25">
      <c r="A4" s="2" t="s">
        <v>185</v>
      </c>
      <c r="B4" s="2" t="s">
        <v>24</v>
      </c>
    </row>
    <row r="10" spans="1:2" ht="14.25">
      <c r="A10" s="2" t="s">
        <v>186</v>
      </c>
      <c r="B10" s="2" t="s">
        <v>110</v>
      </c>
    </row>
    <row r="17" spans="1:2" ht="14.25">
      <c r="A17" s="2" t="s">
        <v>187</v>
      </c>
      <c r="B17" s="2" t="s">
        <v>19</v>
      </c>
    </row>
    <row r="19" ht="14.25">
      <c r="B19" s="2" t="s">
        <v>235</v>
      </c>
    </row>
    <row r="20" ht="14.25">
      <c r="B20" s="2" t="s">
        <v>236</v>
      </c>
    </row>
    <row r="22" spans="1:2" ht="14.25">
      <c r="A22" s="2" t="s">
        <v>188</v>
      </c>
      <c r="B22" s="2" t="s">
        <v>96</v>
      </c>
    </row>
    <row r="24" ht="14.25">
      <c r="B24" s="2" t="s">
        <v>237</v>
      </c>
    </row>
    <row r="26" spans="1:2" ht="14.25">
      <c r="A26" s="2" t="s">
        <v>189</v>
      </c>
      <c r="B26" s="2" t="s">
        <v>1</v>
      </c>
    </row>
    <row r="27" spans="6:9" ht="14.25">
      <c r="F27" s="87" t="s">
        <v>97</v>
      </c>
      <c r="G27" s="87"/>
      <c r="H27" s="89" t="s">
        <v>98</v>
      </c>
      <c r="I27" s="89"/>
    </row>
    <row r="28" spans="6:9" ht="14.25">
      <c r="F28" s="5" t="s">
        <v>99</v>
      </c>
      <c r="G28" s="5" t="s">
        <v>100</v>
      </c>
      <c r="H28" s="6" t="s">
        <v>99</v>
      </c>
      <c r="I28" s="5" t="s">
        <v>100</v>
      </c>
    </row>
    <row r="29" spans="6:9" ht="14.25">
      <c r="F29" s="5" t="s">
        <v>18</v>
      </c>
      <c r="G29" s="5" t="s">
        <v>18</v>
      </c>
      <c r="H29" s="6" t="s">
        <v>18</v>
      </c>
      <c r="I29" s="5" t="s">
        <v>18</v>
      </c>
    </row>
    <row r="30" spans="6:9" ht="14.25">
      <c r="F30" s="6" t="s">
        <v>41</v>
      </c>
      <c r="G30" s="5" t="s">
        <v>101</v>
      </c>
      <c r="H30" s="6" t="s">
        <v>41</v>
      </c>
      <c r="I30" s="5" t="s">
        <v>101</v>
      </c>
    </row>
    <row r="32" spans="6:9" ht="14.25">
      <c r="F32" s="6" t="s">
        <v>34</v>
      </c>
      <c r="G32" s="5" t="s">
        <v>34</v>
      </c>
      <c r="H32" s="6" t="s">
        <v>34</v>
      </c>
      <c r="I32" s="5" t="s">
        <v>34</v>
      </c>
    </row>
    <row r="34" ht="14.25">
      <c r="B34" s="2" t="s">
        <v>36</v>
      </c>
    </row>
    <row r="35" spans="2:9" ht="14.25">
      <c r="B35" s="2" t="s">
        <v>111</v>
      </c>
      <c r="F35" s="2">
        <v>116</v>
      </c>
      <c r="G35" s="2">
        <v>71</v>
      </c>
      <c r="H35" s="3">
        <v>319</v>
      </c>
      <c r="I35" s="2">
        <v>264</v>
      </c>
    </row>
    <row r="36" spans="2:9" ht="14.25">
      <c r="B36" s="2" t="s">
        <v>112</v>
      </c>
      <c r="F36" s="7">
        <f>I36-84</f>
        <v>22</v>
      </c>
      <c r="G36" s="7">
        <f>I36-100</f>
        <v>6</v>
      </c>
      <c r="H36" s="8">
        <v>97</v>
      </c>
      <c r="I36" s="7">
        <v>106</v>
      </c>
    </row>
    <row r="37" spans="6:9" ht="15" thickBot="1">
      <c r="F37" s="9">
        <f>SUM(F35:F36)</f>
        <v>138</v>
      </c>
      <c r="G37" s="9">
        <f>SUM(G35:G36)</f>
        <v>77</v>
      </c>
      <c r="H37" s="10">
        <f>SUM(H35:H36)</f>
        <v>416</v>
      </c>
      <c r="I37" s="9">
        <f>SUM(I35:I36)</f>
        <v>370</v>
      </c>
    </row>
    <row r="38" spans="6:9" ht="15" thickTop="1">
      <c r="F38" s="7"/>
      <c r="G38" s="7"/>
      <c r="H38" s="8"/>
      <c r="I38" s="7"/>
    </row>
    <row r="39" spans="1:9" ht="14.25">
      <c r="A39" s="11"/>
      <c r="B39" s="12" t="s">
        <v>180</v>
      </c>
      <c r="C39" s="11"/>
      <c r="D39" s="11"/>
      <c r="E39" s="11"/>
      <c r="F39" s="11"/>
      <c r="G39" s="11"/>
      <c r="H39" s="11"/>
      <c r="I39" s="11"/>
    </row>
    <row r="40" spans="1:9" ht="14.25">
      <c r="A40" s="11"/>
      <c r="B40" s="11" t="s">
        <v>179</v>
      </c>
      <c r="C40" s="11"/>
      <c r="D40" s="11"/>
      <c r="E40" s="11"/>
      <c r="F40" s="11"/>
      <c r="G40" s="11"/>
      <c r="H40" s="11"/>
      <c r="I40" s="11"/>
    </row>
    <row r="41" spans="1:9" ht="14.25">
      <c r="A41" s="11"/>
      <c r="B41" s="11"/>
      <c r="C41" s="11"/>
      <c r="D41" s="11"/>
      <c r="E41" s="11"/>
      <c r="F41" s="11"/>
      <c r="G41" s="11"/>
      <c r="H41" s="13" t="s">
        <v>181</v>
      </c>
      <c r="I41" s="13" t="s">
        <v>182</v>
      </c>
    </row>
    <row r="42" spans="1:9" ht="14.25">
      <c r="A42" s="11"/>
      <c r="B42" s="11"/>
      <c r="C42" s="11"/>
      <c r="D42" s="11"/>
      <c r="E42" s="11"/>
      <c r="F42" s="11"/>
      <c r="G42" s="11"/>
      <c r="H42" s="13" t="s">
        <v>18</v>
      </c>
      <c r="I42" s="13" t="s">
        <v>183</v>
      </c>
    </row>
    <row r="43" spans="1:9" ht="14.25">
      <c r="A43" s="11"/>
      <c r="B43" s="11"/>
      <c r="C43" s="11"/>
      <c r="D43" s="11"/>
      <c r="E43" s="11"/>
      <c r="F43" s="11"/>
      <c r="G43" s="11"/>
      <c r="H43" s="14" t="s">
        <v>8</v>
      </c>
      <c r="I43" s="14" t="s">
        <v>8</v>
      </c>
    </row>
    <row r="44" spans="1:11" ht="14.25">
      <c r="A44" s="11"/>
      <c r="B44" s="11"/>
      <c r="C44" s="11"/>
      <c r="D44" s="11"/>
      <c r="E44" s="11"/>
      <c r="F44" s="11"/>
      <c r="G44" s="11"/>
      <c r="H44" s="14"/>
      <c r="I44" s="14"/>
      <c r="K44" s="3"/>
    </row>
    <row r="45" spans="1:11" ht="15" thickBot="1">
      <c r="A45" s="11"/>
      <c r="B45" s="15" t="s">
        <v>176</v>
      </c>
      <c r="C45" s="15"/>
      <c r="D45" s="15"/>
      <c r="E45" s="15"/>
      <c r="F45" s="15"/>
      <c r="H45" s="16">
        <v>1108</v>
      </c>
      <c r="I45" s="17">
        <v>1949</v>
      </c>
      <c r="K45" s="3"/>
    </row>
    <row r="46" spans="1:11" ht="15" thickTop="1">
      <c r="A46" s="11"/>
      <c r="B46" s="15"/>
      <c r="C46" s="15"/>
      <c r="D46" s="15"/>
      <c r="E46" s="15"/>
      <c r="F46" s="15"/>
      <c r="H46" s="18"/>
      <c r="I46" s="19"/>
      <c r="K46" s="3"/>
    </row>
    <row r="47" spans="1:11" ht="14.25">
      <c r="A47" s="11"/>
      <c r="B47" s="15" t="s">
        <v>177</v>
      </c>
      <c r="C47" s="15"/>
      <c r="D47" s="15"/>
      <c r="E47" s="15"/>
      <c r="F47" s="15"/>
      <c r="H47" s="19">
        <v>311</v>
      </c>
      <c r="I47" s="19">
        <f>ROUND(I45*28%,0)</f>
        <v>546</v>
      </c>
      <c r="K47" s="3"/>
    </row>
    <row r="48" spans="1:11" ht="14.25">
      <c r="A48" s="11"/>
      <c r="B48" s="15" t="s">
        <v>178</v>
      </c>
      <c r="C48" s="15"/>
      <c r="D48" s="15"/>
      <c r="E48" s="15"/>
      <c r="F48" s="15"/>
      <c r="H48" s="19">
        <v>40</v>
      </c>
      <c r="I48" s="19">
        <v>95</v>
      </c>
      <c r="K48" s="3"/>
    </row>
    <row r="49" spans="1:11" ht="14.25">
      <c r="A49" s="11"/>
      <c r="B49" s="15" t="s">
        <v>198</v>
      </c>
      <c r="C49" s="15"/>
      <c r="D49" s="15"/>
      <c r="E49" s="15"/>
      <c r="F49" s="15"/>
      <c r="H49" s="19">
        <f>-176</f>
        <v>-176</v>
      </c>
      <c r="I49" s="19">
        <v>-176</v>
      </c>
      <c r="K49" s="3"/>
    </row>
    <row r="50" spans="1:11" ht="14.25">
      <c r="A50" s="11"/>
      <c r="B50" s="15" t="s">
        <v>184</v>
      </c>
      <c r="C50" s="15"/>
      <c r="D50" s="15"/>
      <c r="E50" s="15"/>
      <c r="F50" s="15"/>
      <c r="H50" s="18">
        <f>-37</f>
        <v>-37</v>
      </c>
      <c r="I50" s="19">
        <f>-49</f>
        <v>-49</v>
      </c>
      <c r="K50" s="3"/>
    </row>
    <row r="51" spans="1:11" ht="15" thickBot="1">
      <c r="A51" s="11"/>
      <c r="B51" s="15"/>
      <c r="C51" s="15"/>
      <c r="D51" s="15"/>
      <c r="E51" s="15"/>
      <c r="F51" s="15"/>
      <c r="H51" s="20">
        <f>SUM(H47:H50)</f>
        <v>138</v>
      </c>
      <c r="I51" s="20">
        <f>SUM(I47:I50)</f>
        <v>416</v>
      </c>
      <c r="K51" s="3"/>
    </row>
    <row r="52" spans="6:9" ht="15" thickTop="1">
      <c r="F52" s="21"/>
      <c r="G52" s="21"/>
      <c r="H52" s="21"/>
      <c r="I52" s="21"/>
    </row>
    <row r="53" spans="1:2" ht="14.25">
      <c r="A53" s="2" t="s">
        <v>190</v>
      </c>
      <c r="B53" s="2" t="s">
        <v>113</v>
      </c>
    </row>
    <row r="55" ht="14.25">
      <c r="B55" s="2" t="s">
        <v>238</v>
      </c>
    </row>
    <row r="57" spans="1:2" ht="14.25">
      <c r="A57" s="2" t="s">
        <v>191</v>
      </c>
      <c r="B57" s="2" t="s">
        <v>114</v>
      </c>
    </row>
    <row r="59" ht="14.25">
      <c r="B59" s="2" t="s">
        <v>244</v>
      </c>
    </row>
    <row r="60" ht="14.25">
      <c r="B60" s="2" t="s">
        <v>242</v>
      </c>
    </row>
    <row r="61" ht="14.25">
      <c r="B61" s="2" t="s">
        <v>243</v>
      </c>
    </row>
    <row r="63" ht="14.25">
      <c r="B63" s="2" t="s">
        <v>245</v>
      </c>
    </row>
    <row r="64" ht="14.25">
      <c r="I64" s="5" t="s">
        <v>34</v>
      </c>
    </row>
    <row r="66" spans="2:9" ht="14.25">
      <c r="B66" s="2" t="s">
        <v>157</v>
      </c>
      <c r="I66" s="22">
        <v>4882</v>
      </c>
    </row>
    <row r="67" spans="2:9" ht="14.25">
      <c r="B67" s="2" t="s">
        <v>115</v>
      </c>
      <c r="I67" s="23">
        <v>-803</v>
      </c>
    </row>
    <row r="68" ht="14.25">
      <c r="I68" s="24"/>
    </row>
    <row r="69" spans="2:9" ht="14.25">
      <c r="B69" s="2" t="s">
        <v>116</v>
      </c>
      <c r="I69" s="22">
        <f>SUM(I66:I68)</f>
        <v>4079</v>
      </c>
    </row>
    <row r="70" spans="2:9" ht="14.25" customHeight="1" thickBot="1">
      <c r="B70" s="2" t="s">
        <v>117</v>
      </c>
      <c r="I70" s="25"/>
    </row>
    <row r="71" ht="15" thickTop="1"/>
    <row r="72" spans="2:9" ht="15" thickBot="1">
      <c r="B72" s="2" t="s">
        <v>118</v>
      </c>
      <c r="I72" s="26">
        <v>68221</v>
      </c>
    </row>
    <row r="73" ht="15" thickTop="1"/>
    <row r="74" spans="1:2" ht="14.25">
      <c r="A74" s="2" t="s">
        <v>192</v>
      </c>
      <c r="B74" s="2" t="s">
        <v>14</v>
      </c>
    </row>
    <row r="76" ht="14.25">
      <c r="B76" s="2" t="s">
        <v>239</v>
      </c>
    </row>
    <row r="77" ht="14.25">
      <c r="B77" s="2" t="s">
        <v>119</v>
      </c>
    </row>
    <row r="79" spans="1:2" ht="14.25">
      <c r="A79" s="2" t="s">
        <v>193</v>
      </c>
      <c r="B79" s="2" t="s">
        <v>21</v>
      </c>
    </row>
    <row r="81" ht="14.25">
      <c r="B81" s="2" t="s">
        <v>120</v>
      </c>
    </row>
    <row r="83" spans="1:2" ht="14.25">
      <c r="A83" s="2" t="s">
        <v>194</v>
      </c>
      <c r="B83" s="2" t="s">
        <v>16</v>
      </c>
    </row>
    <row r="85" ht="14.25">
      <c r="B85" s="2" t="s">
        <v>121</v>
      </c>
    </row>
    <row r="86" ht="14.25">
      <c r="B86" s="2" t="s">
        <v>119</v>
      </c>
    </row>
    <row r="88" spans="1:2" ht="14.25">
      <c r="A88" s="2" t="s">
        <v>195</v>
      </c>
      <c r="B88" s="2" t="s">
        <v>102</v>
      </c>
    </row>
    <row r="90" ht="14.25">
      <c r="B90" s="2" t="s">
        <v>30</v>
      </c>
    </row>
    <row r="92" spans="1:2" ht="14.25">
      <c r="A92" s="2" t="s">
        <v>196</v>
      </c>
      <c r="B92" s="2" t="s">
        <v>20</v>
      </c>
    </row>
    <row r="94" ht="14.25">
      <c r="B94" s="2" t="s">
        <v>103</v>
      </c>
    </row>
    <row r="96" spans="1:2" ht="14.25">
      <c r="A96" s="2" t="s">
        <v>197</v>
      </c>
      <c r="B96" s="2" t="s">
        <v>104</v>
      </c>
    </row>
    <row r="98" spans="6:9" ht="14.25">
      <c r="F98" s="87" t="s">
        <v>97</v>
      </c>
      <c r="G98" s="87"/>
      <c r="H98" s="89" t="s">
        <v>98</v>
      </c>
      <c r="I98" s="89"/>
    </row>
    <row r="99" spans="6:9" ht="14.25">
      <c r="F99" s="5" t="s">
        <v>99</v>
      </c>
      <c r="G99" s="5" t="s">
        <v>100</v>
      </c>
      <c r="H99" s="6" t="s">
        <v>99</v>
      </c>
      <c r="I99" s="5" t="s">
        <v>100</v>
      </c>
    </row>
    <row r="100" spans="6:9" ht="14.25">
      <c r="F100" s="5" t="s">
        <v>18</v>
      </c>
      <c r="G100" s="5" t="s">
        <v>18</v>
      </c>
      <c r="H100" s="6" t="s">
        <v>18</v>
      </c>
      <c r="I100" s="5" t="s">
        <v>18</v>
      </c>
    </row>
    <row r="101" spans="6:9" ht="14.25">
      <c r="F101" s="6" t="s">
        <v>41</v>
      </c>
      <c r="G101" s="5" t="s">
        <v>101</v>
      </c>
      <c r="H101" s="6" t="s">
        <v>41</v>
      </c>
      <c r="I101" s="5" t="s">
        <v>101</v>
      </c>
    </row>
    <row r="103" spans="6:9" ht="14.25">
      <c r="F103" s="6" t="s">
        <v>34</v>
      </c>
      <c r="G103" s="5" t="s">
        <v>34</v>
      </c>
      <c r="H103" s="6" t="s">
        <v>34</v>
      </c>
      <c r="I103" s="5" t="s">
        <v>34</v>
      </c>
    </row>
    <row r="105" spans="2:9" ht="14.25">
      <c r="B105" s="2" t="s">
        <v>150</v>
      </c>
      <c r="F105" s="2">
        <v>970</v>
      </c>
      <c r="G105" s="2">
        <v>329</v>
      </c>
      <c r="H105" s="3">
        <v>1533</v>
      </c>
      <c r="I105" s="2">
        <v>889</v>
      </c>
    </row>
    <row r="107" spans="2:9" ht="14.25">
      <c r="B107" s="2" t="s">
        <v>151</v>
      </c>
      <c r="F107" s="23">
        <v>2624</v>
      </c>
      <c r="G107" s="23">
        <v>2624</v>
      </c>
      <c r="H107" s="3">
        <v>2624</v>
      </c>
      <c r="I107" s="23">
        <v>2624</v>
      </c>
    </row>
    <row r="108" spans="6:9" ht="15" thickBot="1">
      <c r="F108" s="25"/>
      <c r="G108" s="25"/>
      <c r="H108" s="27"/>
      <c r="I108" s="25"/>
    </row>
    <row r="109" ht="15" thickTop="1"/>
    <row r="110" spans="1:2" ht="14.25">
      <c r="A110" s="2" t="s">
        <v>240</v>
      </c>
      <c r="B110" s="2" t="s">
        <v>241</v>
      </c>
    </row>
    <row r="112" ht="14.25">
      <c r="B112" s="2" t="s">
        <v>246</v>
      </c>
    </row>
    <row r="113" ht="14.25">
      <c r="B113" s="2" t="s">
        <v>247</v>
      </c>
    </row>
  </sheetData>
  <sheetProtection password="CCE3" sheet="1" objects="1" scenarios="1"/>
  <mergeCells count="4">
    <mergeCell ref="F27:G27"/>
    <mergeCell ref="H27:I27"/>
    <mergeCell ref="F98:G98"/>
    <mergeCell ref="H98:I98"/>
  </mergeCells>
  <printOptions horizontalCentered="1"/>
  <pageMargins left="0.5" right="0.5" top="0.56" bottom="0.45" header="0.25" footer="0.25"/>
  <pageSetup horizontalDpi="300" verticalDpi="300" orientation="portrait" paperSize="9" scale="90" r:id="rId2"/>
  <rowBreaks count="1" manualBreakCount="1">
    <brk id="56"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HP </cp:lastModifiedBy>
  <cp:lastPrinted>2002-11-26T03:57:37Z</cp:lastPrinted>
  <dcterms:created xsi:type="dcterms:W3CDTF">1999-03-30T08:50:13Z</dcterms:created>
  <dcterms:modified xsi:type="dcterms:W3CDTF">2002-11-26T03:57:46Z</dcterms:modified>
  <cp:category/>
  <cp:version/>
  <cp:contentType/>
  <cp:contentStatus/>
</cp:coreProperties>
</file>