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2"/>
  </bookViews>
  <sheets>
    <sheet name="Condensed BS" sheetId="1" r:id="rId1"/>
    <sheet name="Condensed IS" sheetId="2" r:id="rId2"/>
    <sheet name="Condensed CF" sheetId="3" r:id="rId3"/>
    <sheet name="Condensed Equity" sheetId="4" r:id="rId4"/>
    <sheet name="Sheet1" sheetId="5" r:id="rId5"/>
    <sheet name="Sheet 5" sheetId="6" r:id="rId6"/>
  </sheets>
  <externalReferences>
    <externalReference r:id="rId9"/>
    <externalReference r:id="rId10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BS'!$A$1:$E$70</definedName>
    <definedName name="_xlnm.Print_Area" localSheetId="2">'Condensed CF'!$A$1:$M$70</definedName>
    <definedName name="_xlnm.Print_Area" localSheetId="1">'Condensed IS'!$A$1:$K$39</definedName>
    <definedName name="Print_Area_MI" localSheetId="0">'Condensed BS'!#REF!</definedName>
    <definedName name="Print_Area_MI">#REF!</definedName>
    <definedName name="SCHEDULE">'[2]Con P&amp;L'!#REF!</definedName>
    <definedName name="Z_2910148E_4791_4A0B_A81E_449D2A5EEBFD_.wvu.Cols" localSheetId="2" hidden="1">'Condensed CF'!$I:$I</definedName>
    <definedName name="Z_2910148E_4791_4A0B_A81E_449D2A5EEBFD_.wvu.PrintArea" localSheetId="0" hidden="1">'Condensed BS'!$A$1:$E$70</definedName>
    <definedName name="Z_2910148E_4791_4A0B_A81E_449D2A5EEBFD_.wvu.PrintArea" localSheetId="2" hidden="1">'Condensed CF'!$A$1:$M$70</definedName>
    <definedName name="Z_2910148E_4791_4A0B_A81E_449D2A5EEBFD_.wvu.PrintArea" localSheetId="1" hidden="1">'Condensed IS'!$A$1:$K$39</definedName>
    <definedName name="Z_2910148E_4791_4A0B_A81E_449D2A5EEBFD_.wvu.Rows" localSheetId="3" hidden="1">'Condensed Equity'!$14:$24</definedName>
    <definedName name="Z_35DC6002_0DF5_4C61_9A86_6887B2C6C6C5_.wvu.Cols" localSheetId="2" hidden="1">'Condensed CF'!$I:$I</definedName>
    <definedName name="Z_35DC6002_0DF5_4C61_9A86_6887B2C6C6C5_.wvu.PrintArea" localSheetId="0" hidden="1">'Condensed BS'!$A$1:$E$70</definedName>
    <definedName name="Z_35DC6002_0DF5_4C61_9A86_6887B2C6C6C5_.wvu.PrintArea" localSheetId="2" hidden="1">'Condensed CF'!$A$1:$M$70</definedName>
    <definedName name="Z_35DC6002_0DF5_4C61_9A86_6887B2C6C6C5_.wvu.PrintArea" localSheetId="1" hidden="1">'Condensed IS'!$A$1:$K$39</definedName>
    <definedName name="Z_35DC6002_0DF5_4C61_9A86_6887B2C6C6C5_.wvu.Rows" localSheetId="0" hidden="1">'Condensed BS'!$74:$74</definedName>
    <definedName name="Z_35DC6002_0DF5_4C61_9A86_6887B2C6C6C5_.wvu.Rows" localSheetId="3" hidden="1">'Condensed Equity'!$14:$24</definedName>
    <definedName name="Z_64645A4D_483E_48A8_9D94_9F1111D60458_.wvu.Cols" localSheetId="2" hidden="1">'Condensed CF'!$I:$I</definedName>
    <definedName name="Z_64645A4D_483E_48A8_9D94_9F1111D60458_.wvu.PrintArea" localSheetId="0" hidden="1">'Condensed BS'!$A$1:$E$70</definedName>
    <definedName name="Z_64645A4D_483E_48A8_9D94_9F1111D60458_.wvu.PrintArea" localSheetId="2" hidden="1">'Condensed CF'!$A$1:$M$70</definedName>
    <definedName name="Z_64645A4D_483E_48A8_9D94_9F1111D60458_.wvu.PrintArea" localSheetId="1" hidden="1">'Condensed IS'!$A$1:$K$39</definedName>
    <definedName name="Z_64645A4D_483E_48A8_9D94_9F1111D60458_.wvu.Rows" localSheetId="0" hidden="1">'Condensed BS'!$74:$74</definedName>
    <definedName name="Z_64645A4D_483E_48A8_9D94_9F1111D60458_.wvu.Rows" localSheetId="3" hidden="1">'Condensed Equity'!$14:$24</definedName>
    <definedName name="Z_6C68C715_4B36_461F_9701_5A5B14AE6E88_.wvu.Cols" localSheetId="2" hidden="1">'Condensed CF'!$I:$I</definedName>
    <definedName name="Z_6C68C715_4B36_461F_9701_5A5B14AE6E88_.wvu.PrintArea" localSheetId="0" hidden="1">'Condensed BS'!$A$1:$E$70</definedName>
    <definedName name="Z_6C68C715_4B36_461F_9701_5A5B14AE6E88_.wvu.PrintArea" localSheetId="2" hidden="1">'Condensed CF'!$A$1:$M$70</definedName>
    <definedName name="Z_6C68C715_4B36_461F_9701_5A5B14AE6E88_.wvu.PrintArea" localSheetId="1" hidden="1">'Condensed IS'!$A$1:$K$39</definedName>
    <definedName name="Z_6C68C715_4B36_461F_9701_5A5B14AE6E88_.wvu.Rows" localSheetId="0" hidden="1">'Condensed BS'!$74:$74</definedName>
    <definedName name="Z_6C68C715_4B36_461F_9701_5A5B14AE6E88_.wvu.Rows" localSheetId="3" hidden="1">'Condensed Equity'!$14:$24</definedName>
    <definedName name="Z_7BDA2C0E_A3ED_4D54_A85A_924D0238D0FF_.wvu.Cols" localSheetId="2" hidden="1">'Condensed CF'!$I:$I</definedName>
    <definedName name="Z_7BDA2C0E_A3ED_4D54_A85A_924D0238D0FF_.wvu.Cols" localSheetId="1" hidden="1">'Condensed IS'!#REF!</definedName>
    <definedName name="Z_7BDA2C0E_A3ED_4D54_A85A_924D0238D0FF_.wvu.PrintArea" localSheetId="0" hidden="1">'Condensed BS'!$A$1:$E$70</definedName>
    <definedName name="Z_7BDA2C0E_A3ED_4D54_A85A_924D0238D0FF_.wvu.PrintArea" localSheetId="2" hidden="1">'Condensed CF'!$A$1:$M$70</definedName>
    <definedName name="Z_7BDA2C0E_A3ED_4D54_A85A_924D0238D0FF_.wvu.PrintArea" localSheetId="1" hidden="1">'Condensed IS'!$A$1:$K$39</definedName>
    <definedName name="Z_7BDA2C0E_A3ED_4D54_A85A_924D0238D0FF_.wvu.Rows" localSheetId="0" hidden="1">'Condensed BS'!#REF!,'Condensed BS'!#REF!,'Condensed BS'!#REF!,'Condensed BS'!$74:$74</definedName>
    <definedName name="Z_7BDA2C0E_A3ED_4D54_A85A_924D0238D0FF_.wvu.Rows" localSheetId="3" hidden="1">'Condensed Equity'!$14:$19</definedName>
    <definedName name="Z_C1F60D29_EC37_46AB_8A3B_713BEE4C26B9_.wvu.Cols" localSheetId="2" hidden="1">'Condensed CF'!$I:$I</definedName>
    <definedName name="Z_C1F60D29_EC37_46AB_8A3B_713BEE4C26B9_.wvu.Cols" localSheetId="1" hidden="1">'Condensed IS'!#REF!</definedName>
    <definedName name="Z_C1F60D29_EC37_46AB_8A3B_713BEE4C26B9_.wvu.PrintArea" localSheetId="0" hidden="1">'Condensed BS'!$A$1:$E$70</definedName>
    <definedName name="Z_C1F60D29_EC37_46AB_8A3B_713BEE4C26B9_.wvu.PrintArea" localSheetId="2" hidden="1">'Condensed CF'!$A$1:$M$70</definedName>
    <definedName name="Z_C1F60D29_EC37_46AB_8A3B_713BEE4C26B9_.wvu.PrintArea" localSheetId="1" hidden="1">'Condensed IS'!$A$1:$K$39</definedName>
    <definedName name="Z_C1F60D29_EC37_46AB_8A3B_713BEE4C26B9_.wvu.Rows" localSheetId="0" hidden="1">'Condensed BS'!#REF!,'Condensed BS'!#REF!,'Condensed BS'!#REF!,'Condensed BS'!#REF!,'Condensed BS'!$74:$74</definedName>
    <definedName name="Z_C1F60D29_EC37_46AB_8A3B_713BEE4C26B9_.wvu.Rows" localSheetId="3" hidden="1">'Condensed Equity'!$14:$24</definedName>
  </definedNames>
  <calcPr fullCalcOnLoad="1"/>
</workbook>
</file>

<file path=xl/sharedStrings.xml><?xml version="1.0" encoding="utf-8"?>
<sst xmlns="http://schemas.openxmlformats.org/spreadsheetml/2006/main" count="154" uniqueCount="129">
  <si>
    <t>Real property assets</t>
  </si>
  <si>
    <t>Development properties</t>
  </si>
  <si>
    <t>Inventories</t>
  </si>
  <si>
    <t>Deferred taxation</t>
  </si>
  <si>
    <t>Total</t>
  </si>
  <si>
    <t>RM</t>
  </si>
  <si>
    <t>(RM)</t>
  </si>
  <si>
    <t>3 month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</si>
  <si>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</si>
  <si>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</si>
  <si>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</si>
  <si>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</si>
  <si>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</si>
  <si>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</si>
  <si>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</si>
  <si>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</si>
  <si>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</si>
  <si>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</si>
  <si>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</si>
  <si>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</si>
  <si>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</si>
  <si>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</si>
  <si>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</si>
  <si>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</si>
  <si>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</si>
  <si>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</si>
  <si>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Current Assets</t>
  </si>
  <si>
    <t>Other investments</t>
  </si>
  <si>
    <t>Lease and hire-purchase receivables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</si>
  <si>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</si>
  <si>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</si>
  <si>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</si>
  <si>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</si>
  <si>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</si>
  <si>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</si>
  <si>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</si>
  <si>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Hire-purchase and lease payables</t>
  </si>
  <si>
    <t>Term loan instruments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</si>
  <si>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</si>
  <si>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</si>
  <si>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</si>
  <si>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</si>
  <si>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</si>
  <si>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</si>
  <si>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Long Term Liabilities</t>
  </si>
  <si>
    <t>Represented by:</t>
  </si>
  <si>
    <t>Issued capital</t>
  </si>
  <si>
    <t>3 months ended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</si>
  <si>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</si>
  <si>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</si>
  <si>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</si>
  <si>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</si>
  <si>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</si>
  <si>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</si>
  <si>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</si>
  <si>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</si>
  <si>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</si>
  <si>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</si>
  <si>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</si>
  <si>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</si>
  <si>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</si>
  <si>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</si>
  <si>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</si>
  <si>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</si>
  <si>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</si>
  <si>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Repayment of HP and lease payables</t>
  </si>
  <si>
    <t>Investment properties</t>
  </si>
  <si>
    <t>Year-to-date</t>
  </si>
  <si>
    <t xml:space="preserve">  Property development expenditure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</si>
  <si>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</si>
  <si>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</si>
  <si>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</si>
  <si>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</si>
  <si>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</si>
  <si>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>Net profit for the year</t>
  </si>
  <si>
    <t>(The explanatory notes form an integral part of and should be read in conjunction with this interim report)</t>
  </si>
  <si>
    <t>At 1 January 2003</t>
  </si>
  <si>
    <t>CASH AND CASH EQUIVALENTS AT BEGINNING OF PERIOD</t>
  </si>
  <si>
    <t xml:space="preserve"> Cash on hand and at banks</t>
  </si>
  <si>
    <t xml:space="preserve"> Bank overdrafts</t>
  </si>
  <si>
    <t>CASH AND CASH EQUIVALENTS AT END OF PERIOD COMPRISE THE FOLLOWING:</t>
  </si>
  <si>
    <t xml:space="preserve"> Fixed deposits with licensed banks</t>
  </si>
  <si>
    <t xml:space="preserve">  Block discount payables</t>
  </si>
  <si>
    <t>Accumulated Losses</t>
  </si>
  <si>
    <t>Accumulated</t>
  </si>
  <si>
    <t>loss</t>
  </si>
  <si>
    <t>Net Current Liabilities</t>
  </si>
  <si>
    <t xml:space="preserve">  Allowance for doubtful debts</t>
  </si>
  <si>
    <t>Net (repayment) / drawdown of term loans</t>
  </si>
  <si>
    <t>Net Cash (Used In) / From Financing Activities</t>
  </si>
  <si>
    <t xml:space="preserve"> Held under sinking fund</t>
  </si>
  <si>
    <t>Net Cash From / (Used In) Operating Activities</t>
  </si>
  <si>
    <t>NET INCREASE IN CASH AND CASH EQUIVALENTS</t>
  </si>
  <si>
    <t>Net Cash From Investing Activities</t>
  </si>
  <si>
    <t>(Loss) / Profit before tax</t>
  </si>
  <si>
    <t>NET ASSET PER SHARE (SEN)</t>
  </si>
  <si>
    <t>Net loss for the period</t>
  </si>
  <si>
    <t>Basic loss per ordinary share (sen)</t>
  </si>
  <si>
    <t>Loss before taxation</t>
  </si>
  <si>
    <t>Issued during the year</t>
  </si>
  <si>
    <t>Goodwill arising on consolidation</t>
  </si>
  <si>
    <t>Minority interest</t>
  </si>
  <si>
    <t>Net loss for the financial period</t>
  </si>
  <si>
    <t>Continuing Operations</t>
  </si>
  <si>
    <t xml:space="preserve">  Revenue</t>
  </si>
  <si>
    <t xml:space="preserve">  Expenses excluding finance cost</t>
  </si>
  <si>
    <t xml:space="preserve">  Other operating income</t>
  </si>
  <si>
    <t xml:space="preserve">  Finance cost</t>
  </si>
  <si>
    <t xml:space="preserve">  Taxation</t>
  </si>
  <si>
    <t>At 31 December 2005 / 1 January 2006 (restated)</t>
  </si>
  <si>
    <t xml:space="preserve">  (Loss) / profit from operations</t>
  </si>
  <si>
    <t>Acquisition of subsidiary company</t>
  </si>
  <si>
    <t>30-Jun-2006</t>
  </si>
  <si>
    <t>INTERIM REPORT FOR THE PERIOD ENDED 30 JUNE 2006</t>
  </si>
  <si>
    <t>30.6.2005</t>
  </si>
  <si>
    <t xml:space="preserve">  Gain on disposal of real property asset</t>
  </si>
  <si>
    <t>6 months ended</t>
  </si>
  <si>
    <t xml:space="preserve">  Gain on disposal of fixed asset</t>
  </si>
  <si>
    <t>Proceed from disposal of real property asset</t>
  </si>
  <si>
    <t>Proceed from disposal of fixed asset</t>
  </si>
  <si>
    <t>(Restated)</t>
  </si>
  <si>
    <t>30.6.2006</t>
  </si>
  <si>
    <t>At 30 June 2006</t>
  </si>
  <si>
    <t>31-Dec-2005</t>
  </si>
  <si>
    <t>Non current assets held for sale</t>
  </si>
  <si>
    <t>Loss after tax</t>
  </si>
  <si>
    <t>Prior year adjustments - effects of adopting FRS 127</t>
  </si>
  <si>
    <t>At 1 January 2005 (restated)</t>
  </si>
  <si>
    <t>At 1 January 2005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</si>
</sst>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_);_(* \(#,##0\);_(* &quot;-&quot;??_);_(@_)"/>
    <numFmt numFmtId="180" formatCode="\$#,##0.00;\(\$#,##0.00\)"/>
    <numFmt numFmtId="181" formatCode="\$#,##0;\(\$#,##0\)"/>
    <numFmt numFmtId="182" formatCode="#,##0;\(#,##0\)"/>
    <numFmt numFmtId="183" formatCode="#,##0;[Red]\(#,##0\)"/>
    <numFmt numFmtId="184" formatCode="#,##0.00;\(#,##0.00\)"/>
    <numFmt numFmtId="185" formatCode="#,##0.0000_);[Red]\(#,##0.0000\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#,##0.0_);\(#,##0.0\)"/>
    <numFmt numFmtId="192" formatCode="#,##0.0_);[Red]\(#,##0.0\)"/>
    <numFmt numFmtId="193" formatCode="0.0"/>
    <numFmt numFmtId="194" formatCode="0.00_);\(0.00\)"/>
    <numFmt numFmtId="195" formatCode="0.0_);\(0.0\)"/>
    <numFmt numFmtId="196" formatCode="0_);\(0\)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[Red]\(#,##0.0\)"/>
    <numFmt numFmtId="203" formatCode="#,##0.00;[Red]\(#,##0.00\)"/>
    <numFmt numFmtId="204" formatCode="#,##0.000;[Red]\(#,##0.000\)"/>
    <numFmt numFmtId="205" formatCode="#,##0.0000;[Red]\(#,##0.0000\)"/>
    <numFmt numFmtId="206" formatCode="0_);[Red]\(0\)"/>
    <numFmt numFmtId="207" formatCode="[$-409]dddd\,\ mmmm\ dd\,\ yyyy"/>
    <numFmt numFmtId="208" formatCode="[$-409]d\-mmm\-yyyy;@"/>
  </numFmts>
  <fonts count="25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3" fillId="0" borderId="0">
      <alignment/>
      <protection/>
    </xf>
    <xf numFmtId="40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3" fillId="0" borderId="0">
      <alignment/>
      <protection/>
    </xf>
    <xf numFmtId="0" fontId="4" fillId="0" borderId="0" applyProtection="0">
      <alignment/>
    </xf>
    <xf numFmtId="181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79" fontId="9" fillId="0" borderId="0" xfId="15" applyNumberFormat="1" applyFont="1" applyAlignment="1">
      <alignment horizontal="center"/>
    </xf>
    <xf numFmtId="179" fontId="9" fillId="0" borderId="2" xfId="15" applyNumberFormat="1" applyFont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79" fontId="11" fillId="0" borderId="3" xfId="15" applyNumberFormat="1" applyFont="1" applyBorder="1" applyAlignment="1">
      <alignment horizontal="center"/>
    </xf>
    <xf numFmtId="179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3" fontId="15" fillId="0" borderId="0" xfId="37" applyNumberFormat="1" applyFont="1" applyBorder="1" applyAlignment="1">
      <alignment/>
      <protection/>
    </xf>
    <xf numFmtId="183" fontId="16" fillId="0" borderId="0" xfId="18" applyNumberFormat="1" applyFont="1" applyBorder="1" applyAlignment="1" applyProtection="1">
      <alignment/>
      <protection/>
    </xf>
    <xf numFmtId="183" fontId="12" fillId="0" borderId="0" xfId="37" applyNumberFormat="1" applyFont="1" applyBorder="1" applyAlignment="1">
      <alignment/>
      <protection/>
    </xf>
    <xf numFmtId="179" fontId="15" fillId="0" borderId="0" xfId="15" applyNumberFormat="1" applyFont="1" applyBorder="1" applyAlignment="1">
      <alignment/>
    </xf>
    <xf numFmtId="179" fontId="15" fillId="0" borderId="0" xfId="15" applyNumberFormat="1" applyFont="1" applyBorder="1" applyAlignment="1">
      <alignment horizontal="center"/>
    </xf>
    <xf numFmtId="43" fontId="15" fillId="0" borderId="0" xfId="15" applyNumberFormat="1" applyFont="1" applyBorder="1" applyAlignment="1">
      <alignment/>
    </xf>
    <xf numFmtId="183" fontId="15" fillId="0" borderId="0" xfId="37" applyNumberFormat="1" applyFont="1" applyBorder="1" applyAlignment="1">
      <alignment horizontal="center"/>
      <protection/>
    </xf>
    <xf numFmtId="183" fontId="15" fillId="0" borderId="0" xfId="37" applyNumberFormat="1" applyFont="1" applyAlignment="1">
      <alignment/>
      <protection/>
    </xf>
    <xf numFmtId="183" fontId="15" fillId="0" borderId="0" xfId="37" applyNumberFormat="1" applyFont="1" applyAlignment="1">
      <alignment horizontal="center"/>
      <protection/>
    </xf>
    <xf numFmtId="183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3" fontId="8" fillId="0" borderId="0" xfId="18" applyNumberFormat="1" applyFont="1" applyBorder="1" applyAlignment="1" applyProtection="1">
      <alignment horizontal="left"/>
      <protection/>
    </xf>
    <xf numFmtId="183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3" fontId="8" fillId="0" borderId="0" xfId="18" applyNumberFormat="1" applyFont="1" applyFill="1" applyBorder="1" applyAlignment="1">
      <alignment/>
    </xf>
    <xf numFmtId="183" fontId="8" fillId="0" borderId="0" xfId="18" applyNumberFormat="1" applyFont="1" applyFill="1" applyBorder="1" applyAlignment="1">
      <alignment horizontal="center"/>
    </xf>
    <xf numFmtId="183" fontId="8" fillId="0" borderId="0" xfId="18" applyNumberFormat="1" applyFont="1" applyFill="1" applyBorder="1" applyAlignment="1">
      <alignment horizontal="right"/>
    </xf>
    <xf numFmtId="183" fontId="8" fillId="0" borderId="0" xfId="18" applyNumberFormat="1" applyFont="1" applyFill="1" applyBorder="1" applyAlignment="1" applyProtection="1" quotePrefix="1">
      <alignment horizontal="right"/>
      <protection/>
    </xf>
    <xf numFmtId="183" fontId="8" fillId="0" borderId="3" xfId="18" applyNumberFormat="1" applyFont="1" applyFill="1" applyBorder="1" applyAlignment="1" applyProtection="1">
      <alignment horizontal="right"/>
      <protection/>
    </xf>
    <xf numFmtId="179" fontId="8" fillId="0" borderId="0" xfId="15" applyNumberFormat="1" applyFont="1" applyBorder="1" applyAlignment="1" applyProtection="1">
      <alignment/>
      <protection/>
    </xf>
    <xf numFmtId="179" fontId="8" fillId="0" borderId="0" xfId="15" applyNumberFormat="1" applyFont="1" applyBorder="1" applyAlignment="1" applyProtection="1">
      <alignment horizontal="center"/>
      <protection/>
    </xf>
    <xf numFmtId="179" fontId="3" fillId="0" borderId="0" xfId="15" applyNumberFormat="1" applyFont="1" applyBorder="1" applyAlignment="1" applyProtection="1">
      <alignment/>
      <protection/>
    </xf>
    <xf numFmtId="179" fontId="3" fillId="0" borderId="0" xfId="15" applyNumberFormat="1" applyFont="1" applyBorder="1" applyAlignment="1" applyProtection="1">
      <alignment horizontal="center"/>
      <protection/>
    </xf>
    <xf numFmtId="179" fontId="3" fillId="0" borderId="0" xfId="15" applyNumberFormat="1" applyFont="1" applyBorder="1" applyAlignment="1" applyProtection="1" quotePrefix="1">
      <alignment horizontal="left"/>
      <protection/>
    </xf>
    <xf numFmtId="179" fontId="3" fillId="0" borderId="0" xfId="15" applyNumberFormat="1" applyFont="1" applyBorder="1" applyAlignment="1">
      <alignment/>
    </xf>
    <xf numFmtId="179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22" fillId="0" borderId="0" xfId="15" applyNumberFormat="1" applyFont="1" applyBorder="1" applyAlignment="1">
      <alignment horizontal="center"/>
    </xf>
    <xf numFmtId="179" fontId="8" fillId="0" borderId="0" xfId="15" applyNumberFormat="1" applyFont="1" applyBorder="1" applyAlignment="1">
      <alignment/>
    </xf>
    <xf numFmtId="183" fontId="3" fillId="0" borderId="0" xfId="37" applyNumberFormat="1" applyFont="1" applyBorder="1" applyAlignment="1">
      <alignment/>
      <protection/>
    </xf>
    <xf numFmtId="183" fontId="3" fillId="0" borderId="0" xfId="37" applyNumberFormat="1" applyFont="1" applyBorder="1" applyAlignment="1">
      <alignment horizontal="center"/>
      <protection/>
    </xf>
    <xf numFmtId="183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79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79" fontId="9" fillId="0" borderId="0" xfId="15" applyNumberFormat="1" applyFont="1" applyAlignment="1">
      <alignment vertical="top" wrapText="1"/>
    </xf>
    <xf numFmtId="179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79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79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3" fontId="23" fillId="0" borderId="0" xfId="18" applyNumberFormat="1" applyFont="1" applyBorder="1" applyAlignment="1" applyProtection="1">
      <alignment horizontal="left"/>
      <protection/>
    </xf>
    <xf numFmtId="179" fontId="3" fillId="0" borderId="0" xfId="15" applyNumberFormat="1" applyFont="1" applyBorder="1" applyAlignment="1" applyProtection="1">
      <alignment horizontal="left"/>
      <protection/>
    </xf>
    <xf numFmtId="183" fontId="12" fillId="0" borderId="0" xfId="18" applyNumberFormat="1" applyFont="1" applyBorder="1" applyAlignment="1" applyProtection="1" quotePrefix="1">
      <alignment horizontal="center"/>
      <protection/>
    </xf>
    <xf numFmtId="183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79" fontId="11" fillId="0" borderId="4" xfId="15" applyNumberFormat="1" applyFont="1" applyBorder="1" applyAlignment="1">
      <alignment horizontal="center"/>
    </xf>
    <xf numFmtId="179" fontId="8" fillId="0" borderId="3" xfId="15" applyNumberFormat="1" applyFont="1" applyBorder="1" applyAlignment="1" applyProtection="1">
      <alignment/>
      <protection/>
    </xf>
    <xf numFmtId="43" fontId="11" fillId="0" borderId="0" xfId="15" applyNumberFormat="1" applyFont="1" applyBorder="1" applyAlignment="1" quotePrefix="1">
      <alignment horizontal="right"/>
    </xf>
    <xf numFmtId="183" fontId="8" fillId="0" borderId="0" xfId="38" applyNumberFormat="1" applyFont="1" applyFill="1" applyAlignment="1">
      <alignment vertical="center"/>
      <protection/>
    </xf>
    <xf numFmtId="183" fontId="8" fillId="0" borderId="0" xfId="18" applyNumberFormat="1" applyFont="1" applyAlignment="1">
      <alignment/>
    </xf>
    <xf numFmtId="179" fontId="8" fillId="0" borderId="3" xfId="15" applyNumberFormat="1" applyFont="1" applyBorder="1" applyAlignment="1">
      <alignment/>
    </xf>
    <xf numFmtId="179" fontId="8" fillId="0" borderId="4" xfId="15" applyNumberFormat="1" applyFont="1" applyBorder="1" applyAlignment="1">
      <alignment/>
    </xf>
    <xf numFmtId="183" fontId="8" fillId="0" borderId="0" xfId="37" applyNumberFormat="1" applyFont="1" applyAlignment="1">
      <alignment/>
      <protection/>
    </xf>
    <xf numFmtId="183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79" fontId="11" fillId="0" borderId="0" xfId="15" applyNumberFormat="1" applyFont="1" applyBorder="1" applyAlignment="1">
      <alignment horizontal="right"/>
    </xf>
    <xf numFmtId="179" fontId="9" fillId="0" borderId="0" xfId="15" applyNumberFormat="1" applyFont="1" applyAlignment="1">
      <alignment/>
    </xf>
    <xf numFmtId="179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179" fontId="8" fillId="0" borderId="5" xfId="15" applyNumberFormat="1" applyFont="1" applyFill="1" applyBorder="1" applyAlignment="1" applyProtection="1">
      <alignment/>
      <protection/>
    </xf>
    <xf numFmtId="179" fontId="8" fillId="0" borderId="6" xfId="15" applyNumberFormat="1" applyFont="1" applyFill="1" applyBorder="1" applyAlignment="1" applyProtection="1">
      <alignment/>
      <protection/>
    </xf>
    <xf numFmtId="194" fontId="11" fillId="0" borderId="0" xfId="15" applyNumberFormat="1" applyFont="1" applyBorder="1" applyAlignment="1">
      <alignment horizontal="right"/>
    </xf>
    <xf numFmtId="179" fontId="11" fillId="0" borderId="1" xfId="15" applyNumberFormat="1" applyFont="1" applyBorder="1" applyAlignment="1">
      <alignment horizontal="right"/>
    </xf>
    <xf numFmtId="179" fontId="11" fillId="0" borderId="0" xfId="0" applyNumberFormat="1" applyFont="1" applyAlignment="1">
      <alignment vertical="top" wrapText="1"/>
    </xf>
    <xf numFmtId="179" fontId="9" fillId="0" borderId="0" xfId="0" applyNumberFormat="1" applyFont="1" applyAlignment="1">
      <alignment vertical="top" wrapText="1"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179" fontId="9" fillId="0" borderId="3" xfId="0" applyNumberFormat="1" applyFont="1" applyBorder="1" applyAlignment="1">
      <alignment vertical="top" wrapText="1"/>
    </xf>
    <xf numFmtId="179" fontId="9" fillId="0" borderId="3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179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9" fontId="14" fillId="0" borderId="0" xfId="0" applyNumberFormat="1" applyFont="1" applyAlignment="1">
      <alignment horizontal="left" wrapText="1"/>
    </xf>
    <xf numFmtId="179" fontId="11" fillId="0" borderId="1" xfId="15" applyNumberFormat="1" applyFont="1" applyBorder="1" applyAlignment="1">
      <alignment horizontal="center"/>
    </xf>
    <xf numFmtId="208" fontId="9" fillId="0" borderId="0" xfId="0" applyNumberFormat="1" applyFont="1" applyAlignment="1">
      <alignment/>
    </xf>
    <xf numFmtId="179" fontId="11" fillId="0" borderId="3" xfId="15" applyNumberFormat="1" applyFont="1" applyFill="1" applyBorder="1" applyAlignment="1">
      <alignment horizontal="center"/>
    </xf>
    <xf numFmtId="179" fontId="11" fillId="0" borderId="0" xfId="15" applyNumberFormat="1" applyFont="1" applyFill="1" applyBorder="1" applyAlignment="1">
      <alignment horizontal="center"/>
    </xf>
    <xf numFmtId="179" fontId="8" fillId="0" borderId="0" xfId="15" applyNumberFormat="1" applyFont="1" applyFill="1" applyBorder="1" applyAlignment="1" applyProtection="1">
      <alignment/>
      <protection/>
    </xf>
    <xf numFmtId="179" fontId="8" fillId="0" borderId="0" xfId="15" applyNumberFormat="1" applyFont="1" applyFill="1" applyBorder="1" applyAlignment="1">
      <alignment/>
    </xf>
    <xf numFmtId="179" fontId="8" fillId="0" borderId="8" xfId="15" applyNumberFormat="1" applyFont="1" applyFill="1" applyBorder="1" applyAlignment="1" applyProtection="1">
      <alignment/>
      <protection/>
    </xf>
    <xf numFmtId="179" fontId="8" fillId="0" borderId="3" xfId="15" applyNumberFormat="1" applyFont="1" applyFill="1" applyBorder="1" applyAlignment="1">
      <alignment/>
    </xf>
    <xf numFmtId="179" fontId="11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83" fontId="8" fillId="0" borderId="0" xfId="18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179" fontId="9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208" fontId="11" fillId="0" borderId="0" xfId="0" applyNumberFormat="1" applyFont="1" applyFill="1" applyAlignment="1" quotePrefix="1">
      <alignment horizontal="right"/>
    </xf>
    <xf numFmtId="16" fontId="11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79" fontId="11" fillId="0" borderId="4" xfId="15" applyNumberFormat="1" applyFont="1" applyFill="1" applyBorder="1" applyAlignment="1">
      <alignment horizontal="center"/>
    </xf>
    <xf numFmtId="179" fontId="9" fillId="0" borderId="0" xfId="15" applyNumberFormat="1" applyFont="1" applyFill="1" applyBorder="1" applyAlignment="1">
      <alignment horizontal="center"/>
    </xf>
    <xf numFmtId="179" fontId="11" fillId="0" borderId="1" xfId="15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9" fillId="0" borderId="0" xfId="15" applyNumberFormat="1" applyFont="1" applyBorder="1" applyAlignment="1">
      <alignment vertical="center" wrapText="1"/>
    </xf>
    <xf numFmtId="179" fontId="8" fillId="0" borderId="4" xfId="15" applyNumberFormat="1" applyFont="1" applyBorder="1" applyAlignment="1" applyProtection="1">
      <alignment/>
      <protection/>
    </xf>
    <xf numFmtId="179" fontId="11" fillId="0" borderId="7" xfId="15" applyNumberFormat="1" applyFont="1" applyBorder="1" applyAlignment="1">
      <alignment vertical="center" wrapText="1"/>
    </xf>
    <xf numFmtId="179" fontId="8" fillId="0" borderId="3" xfId="15" applyNumberFormat="1" applyFont="1" applyFill="1" applyBorder="1" applyAlignment="1" applyProtection="1">
      <alignment/>
      <protection/>
    </xf>
    <xf numFmtId="183" fontId="8" fillId="0" borderId="0" xfId="18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center" wrapText="1"/>
    </xf>
    <xf numFmtId="183" fontId="11" fillId="0" borderId="0" xfId="18" applyNumberFormat="1" applyFont="1" applyFill="1" applyBorder="1" applyAlignment="1" applyProtection="1" quotePrefix="1">
      <alignment horizontal="right"/>
      <protection/>
    </xf>
    <xf numFmtId="183" fontId="3" fillId="0" borderId="0" xfId="37" applyNumberFormat="1" applyFont="1" applyFill="1" applyBorder="1" applyAlignment="1">
      <alignment/>
      <protection/>
    </xf>
    <xf numFmtId="179" fontId="11" fillId="0" borderId="7" xfId="15" applyNumberFormat="1" applyFont="1" applyBorder="1" applyAlignment="1">
      <alignment horizontal="center"/>
    </xf>
    <xf numFmtId="179" fontId="11" fillId="0" borderId="7" xfId="15" applyNumberFormat="1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183" fontId="11" fillId="0" borderId="0" xfId="18" applyNumberFormat="1" applyFont="1" applyFill="1" applyBorder="1" applyAlignment="1" applyProtection="1">
      <alignment horizontal="right"/>
      <protection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3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4"/>
  <sheetViews>
    <sheetView showGridLines="0" zoomScale="85" zoomScaleNormal="85" workbookViewId="0" topLeftCell="A1">
      <selection activeCell="C11" sqref="C11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93" customWidth="1"/>
    <col min="4" max="4" width="5.7109375" style="58" customWidth="1"/>
    <col min="5" max="5" width="13.28125" style="58" customWidth="1"/>
    <col min="6" max="16384" width="12.7109375" style="26" customWidth="1"/>
  </cols>
  <sheetData>
    <row r="1" spans="1:5" ht="15.75" customHeight="1">
      <c r="A1" s="38" t="s">
        <v>17</v>
      </c>
      <c r="B1" s="82"/>
      <c r="C1" s="89"/>
      <c r="E1" s="60"/>
    </row>
    <row r="2" spans="1:5" ht="15.75" customHeight="1">
      <c r="A2" s="38" t="s">
        <v>113</v>
      </c>
      <c r="B2" s="82"/>
      <c r="C2" s="89"/>
      <c r="E2" s="94"/>
    </row>
    <row r="3" spans="1:3" ht="15.75" customHeight="1">
      <c r="A3" s="35"/>
      <c r="B3" s="82"/>
      <c r="C3" s="89"/>
    </row>
    <row r="4" spans="1:3" ht="14.25" customHeight="1">
      <c r="A4" s="159" t="s">
        <v>21</v>
      </c>
      <c r="B4" s="160"/>
      <c r="C4" s="160"/>
    </row>
    <row r="5" spans="1:3" ht="12.75" customHeight="1">
      <c r="A5" s="80"/>
      <c r="B5" s="83"/>
      <c r="C5" s="90"/>
    </row>
    <row r="6" spans="1:5" ht="15" customHeight="1">
      <c r="A6" s="27"/>
      <c r="B6" s="83"/>
      <c r="C6" s="130"/>
      <c r="E6" s="152"/>
    </row>
    <row r="7" spans="1:5" s="28" customFormat="1" ht="12" customHeight="1">
      <c r="A7" s="43"/>
      <c r="B7" s="44"/>
      <c r="C7" s="45" t="s">
        <v>19</v>
      </c>
      <c r="D7" s="60"/>
      <c r="E7" s="45" t="s">
        <v>19</v>
      </c>
    </row>
    <row r="8" spans="1:5" s="28" customFormat="1" ht="12" customHeight="1">
      <c r="A8" s="43"/>
      <c r="B8" s="44"/>
      <c r="C8" s="46" t="s">
        <v>112</v>
      </c>
      <c r="D8" s="60"/>
      <c r="E8" s="46" t="s">
        <v>123</v>
      </c>
    </row>
    <row r="9" spans="1:5" s="28" customFormat="1" ht="12" customHeight="1">
      <c r="A9" s="43"/>
      <c r="B9" s="44"/>
      <c r="C9" s="47" t="s">
        <v>5</v>
      </c>
      <c r="D9" s="60"/>
      <c r="E9" s="47" t="s">
        <v>5</v>
      </c>
    </row>
    <row r="10" spans="1:5" s="28" customFormat="1" ht="12" customHeight="1">
      <c r="A10" s="43"/>
      <c r="B10" s="44"/>
      <c r="C10" s="145"/>
      <c r="D10" s="60"/>
      <c r="E10" s="46" t="s">
        <v>120</v>
      </c>
    </row>
    <row r="11" spans="1:5" s="29" customFormat="1" ht="12" customHeight="1">
      <c r="A11" s="48" t="s">
        <v>25</v>
      </c>
      <c r="B11" s="49"/>
      <c r="C11" s="123"/>
      <c r="D11" s="53"/>
      <c r="E11" s="53"/>
    </row>
    <row r="12" spans="1:5" s="29" customFormat="1" ht="12" customHeight="1">
      <c r="A12" s="50" t="s">
        <v>15</v>
      </c>
      <c r="B12" s="84"/>
      <c r="C12" s="124">
        <v>22288361</v>
      </c>
      <c r="D12" s="53"/>
      <c r="E12" s="124">
        <v>21842785</v>
      </c>
    </row>
    <row r="13" spans="1:5" s="29" customFormat="1" ht="12" customHeight="1">
      <c r="A13" s="81" t="s">
        <v>66</v>
      </c>
      <c r="B13" s="84"/>
      <c r="C13" s="124">
        <v>210743562</v>
      </c>
      <c r="D13" s="53"/>
      <c r="E13" s="124">
        <v>211523205</v>
      </c>
    </row>
    <row r="14" spans="1:5" s="29" customFormat="1" ht="12" customHeight="1">
      <c r="A14" s="50" t="s">
        <v>27</v>
      </c>
      <c r="B14" s="84"/>
      <c r="C14" s="124">
        <v>3188922</v>
      </c>
      <c r="D14" s="53"/>
      <c r="E14" s="124">
        <v>3188922</v>
      </c>
    </row>
    <row r="15" spans="1:5" s="29" customFormat="1" ht="12" customHeight="1">
      <c r="A15" s="50" t="s">
        <v>0</v>
      </c>
      <c r="B15" s="84"/>
      <c r="C15" s="124">
        <v>200981366</v>
      </c>
      <c r="D15" s="53"/>
      <c r="E15" s="124">
        <v>200981366</v>
      </c>
    </row>
    <row r="16" spans="1:5" s="29" customFormat="1" ht="12" customHeight="1">
      <c r="A16" s="50" t="s">
        <v>28</v>
      </c>
      <c r="B16" s="84"/>
      <c r="C16" s="124">
        <v>25338262</v>
      </c>
      <c r="D16" s="53"/>
      <c r="E16" s="124">
        <v>30650900</v>
      </c>
    </row>
    <row r="17" spans="1:5" s="29" customFormat="1" ht="12" customHeight="1">
      <c r="A17" s="53" t="s">
        <v>100</v>
      </c>
      <c r="B17" s="84"/>
      <c r="C17" s="124">
        <f>396408+22710866</f>
        <v>23107274</v>
      </c>
      <c r="D17" s="53"/>
      <c r="E17" s="124">
        <v>23107274</v>
      </c>
    </row>
    <row r="18" spans="1:5" s="29" customFormat="1" ht="15.75" customHeight="1">
      <c r="A18" s="53"/>
      <c r="B18" s="54"/>
      <c r="C18" s="123"/>
      <c r="D18" s="53"/>
      <c r="E18" s="123"/>
    </row>
    <row r="19" spans="1:5" s="29" customFormat="1" ht="12" customHeight="1">
      <c r="A19" s="57" t="s">
        <v>26</v>
      </c>
      <c r="B19" s="56"/>
      <c r="C19" s="123"/>
      <c r="D19" s="53"/>
      <c r="E19" s="123"/>
    </row>
    <row r="20" spans="1:5" s="29" customFormat="1" ht="12" customHeight="1">
      <c r="A20" s="53" t="s">
        <v>124</v>
      </c>
      <c r="B20" s="56"/>
      <c r="C20" s="105">
        <v>75471717</v>
      </c>
      <c r="D20" s="53"/>
      <c r="E20" s="105">
        <v>75471717</v>
      </c>
    </row>
    <row r="21" spans="1:5" s="29" customFormat="1" ht="12" customHeight="1">
      <c r="A21" s="81" t="s">
        <v>1</v>
      </c>
      <c r="B21" s="84"/>
      <c r="C21" s="106">
        <v>56062244</v>
      </c>
      <c r="D21" s="53"/>
      <c r="E21" s="106">
        <v>56542604</v>
      </c>
    </row>
    <row r="22" spans="1:5" s="29" customFormat="1" ht="12" customHeight="1">
      <c r="A22" s="50" t="s">
        <v>2</v>
      </c>
      <c r="B22" s="84"/>
      <c r="C22" s="106">
        <v>45901897</v>
      </c>
      <c r="D22" s="53"/>
      <c r="E22" s="106">
        <v>52104222</v>
      </c>
    </row>
    <row r="23" spans="1:5" s="29" customFormat="1" ht="12" customHeight="1">
      <c r="A23" s="50" t="s">
        <v>28</v>
      </c>
      <c r="B23" s="84"/>
      <c r="C23" s="106">
        <v>47038462</v>
      </c>
      <c r="D23" s="53"/>
      <c r="E23" s="106">
        <v>59394723</v>
      </c>
    </row>
    <row r="24" spans="1:5" s="29" customFormat="1" ht="12" customHeight="1">
      <c r="A24" s="50" t="s">
        <v>29</v>
      </c>
      <c r="B24" s="84"/>
      <c r="C24" s="106">
        <v>26042235</v>
      </c>
      <c r="D24" s="53"/>
      <c r="E24" s="106">
        <v>28626294</v>
      </c>
    </row>
    <row r="25" spans="1:5" s="29" customFormat="1" ht="12" customHeight="1">
      <c r="A25" s="50" t="s">
        <v>30</v>
      </c>
      <c r="B25" s="84"/>
      <c r="C25" s="106">
        <v>29459521</v>
      </c>
      <c r="D25" s="53"/>
      <c r="E25" s="106">
        <v>20323394</v>
      </c>
    </row>
    <row r="26" spans="1:5" s="29" customFormat="1" ht="13.5" customHeight="1">
      <c r="A26" s="53" t="s">
        <v>31</v>
      </c>
      <c r="B26" s="84"/>
      <c r="C26" s="106">
        <v>5762817</v>
      </c>
      <c r="D26" s="53"/>
      <c r="E26" s="106">
        <v>9121439</v>
      </c>
    </row>
    <row r="27" spans="1:5" s="29" customFormat="1" ht="12" customHeight="1">
      <c r="A27" s="53" t="s">
        <v>32</v>
      </c>
      <c r="B27" s="84"/>
      <c r="C27" s="125">
        <v>3768459</v>
      </c>
      <c r="D27" s="53"/>
      <c r="E27" s="125">
        <v>9683948</v>
      </c>
    </row>
    <row r="28" spans="1:5" s="29" customFormat="1" ht="12" customHeight="1">
      <c r="A28" s="48"/>
      <c r="B28" s="49"/>
      <c r="C28" s="123"/>
      <c r="D28" s="53"/>
      <c r="E28" s="123"/>
    </row>
    <row r="29" spans="1:5" s="29" customFormat="1" ht="12" customHeight="1">
      <c r="A29" s="48"/>
      <c r="B29" s="51"/>
      <c r="C29" s="126">
        <f>SUM(C20:C27)</f>
        <v>289507352</v>
      </c>
      <c r="D29" s="124"/>
      <c r="E29" s="126">
        <f>SUM(E20:E27)</f>
        <v>311268341</v>
      </c>
    </row>
    <row r="30" spans="1:5" s="29" customFormat="1" ht="12" customHeight="1">
      <c r="A30" s="52"/>
      <c r="B30" s="51"/>
      <c r="C30" s="124"/>
      <c r="D30" s="53"/>
      <c r="E30" s="124"/>
    </row>
    <row r="31" spans="1:5" s="29" customFormat="1" ht="16.5" customHeight="1">
      <c r="A31" s="48" t="s">
        <v>33</v>
      </c>
      <c r="B31" s="51"/>
      <c r="C31" s="123"/>
      <c r="D31" s="53"/>
      <c r="E31" s="123"/>
    </row>
    <row r="32" spans="1:5" s="29" customFormat="1" ht="12" customHeight="1">
      <c r="A32" s="50" t="s">
        <v>34</v>
      </c>
      <c r="B32" s="84"/>
      <c r="C32" s="105">
        <v>61456986</v>
      </c>
      <c r="D32" s="53"/>
      <c r="E32" s="105">
        <v>72306332</v>
      </c>
    </row>
    <row r="33" spans="1:5" s="29" customFormat="1" ht="12" customHeight="1">
      <c r="A33" s="50" t="s">
        <v>35</v>
      </c>
      <c r="B33" s="84"/>
      <c r="C33" s="106">
        <v>120608909</v>
      </c>
      <c r="D33" s="53"/>
      <c r="E33" s="106">
        <v>117554350</v>
      </c>
    </row>
    <row r="34" spans="1:5" s="29" customFormat="1" ht="12" customHeight="1">
      <c r="A34" s="50" t="s">
        <v>36</v>
      </c>
      <c r="B34" s="84"/>
      <c r="C34" s="106">
        <v>33762</v>
      </c>
      <c r="D34" s="53"/>
      <c r="E34" s="106">
        <v>177019</v>
      </c>
    </row>
    <row r="35" spans="1:5" s="29" customFormat="1" ht="12" customHeight="1">
      <c r="A35" s="50" t="s">
        <v>40</v>
      </c>
      <c r="B35" s="84"/>
      <c r="C35" s="106">
        <v>87424532</v>
      </c>
      <c r="D35" s="53"/>
      <c r="E35" s="106">
        <v>80226691</v>
      </c>
    </row>
    <row r="36" spans="1:5" s="29" customFormat="1" ht="12" customHeight="1">
      <c r="A36" s="53" t="s">
        <v>41</v>
      </c>
      <c r="B36" s="84"/>
      <c r="C36" s="106">
        <v>25439063</v>
      </c>
      <c r="D36" s="53"/>
      <c r="E36" s="106">
        <v>24346147</v>
      </c>
    </row>
    <row r="37" spans="1:5" s="29" customFormat="1" ht="12" customHeight="1">
      <c r="A37" s="50" t="s">
        <v>43</v>
      </c>
      <c r="B37" s="84"/>
      <c r="C37" s="106">
        <f>18287221-14606891</f>
        <v>3680330</v>
      </c>
      <c r="D37" s="53"/>
      <c r="E37" s="106">
        <v>4601250</v>
      </c>
    </row>
    <row r="38" spans="1:5" s="29" customFormat="1" ht="12" customHeight="1">
      <c r="A38" s="50" t="s">
        <v>42</v>
      </c>
      <c r="B38" s="84"/>
      <c r="C38" s="125">
        <v>19758169</v>
      </c>
      <c r="D38" s="53"/>
      <c r="E38" s="125">
        <v>21895041</v>
      </c>
    </row>
    <row r="39" spans="1:5" s="29" customFormat="1" ht="12" customHeight="1">
      <c r="A39" s="50"/>
      <c r="B39" s="84"/>
      <c r="C39" s="48"/>
      <c r="D39" s="53"/>
      <c r="E39" s="48"/>
    </row>
    <row r="40" spans="1:6" s="29" customFormat="1" ht="12" customHeight="1">
      <c r="A40" s="48"/>
      <c r="B40" s="55"/>
      <c r="C40" s="91">
        <f>SUM(C32:C38)</f>
        <v>318401751</v>
      </c>
      <c r="D40" s="53"/>
      <c r="E40" s="91">
        <f>SUM(E32:E38)</f>
        <v>321106830</v>
      </c>
      <c r="F40" s="31"/>
    </row>
    <row r="41" spans="1:5" s="29" customFormat="1" ht="12" customHeight="1">
      <c r="A41" s="50"/>
      <c r="B41" s="51"/>
      <c r="C41" s="48"/>
      <c r="D41" s="53"/>
      <c r="E41" s="48"/>
    </row>
    <row r="42" spans="1:5" s="29" customFormat="1" ht="12" customHeight="1">
      <c r="A42" s="48" t="s">
        <v>86</v>
      </c>
      <c r="B42" s="51"/>
      <c r="C42" s="57">
        <f>C29-C40</f>
        <v>-28894399</v>
      </c>
      <c r="D42" s="53"/>
      <c r="E42" s="57">
        <f>E29-E40</f>
        <v>-9838489</v>
      </c>
    </row>
    <row r="43" spans="1:5" s="29" customFormat="1" ht="12" customHeight="1">
      <c r="A43" s="50"/>
      <c r="B43" s="51"/>
      <c r="C43" s="48"/>
      <c r="D43" s="53"/>
      <c r="E43" s="48"/>
    </row>
    <row r="44" spans="1:5" s="29" customFormat="1" ht="12" customHeight="1">
      <c r="A44" s="48" t="s">
        <v>44</v>
      </c>
      <c r="B44" s="51"/>
      <c r="C44" s="48"/>
      <c r="D44" s="53"/>
      <c r="E44" s="48"/>
    </row>
    <row r="45" spans="1:5" s="29" customFormat="1" ht="12" customHeight="1">
      <c r="A45" s="50" t="s">
        <v>36</v>
      </c>
      <c r="B45" s="84"/>
      <c r="C45" s="123">
        <v>-647152</v>
      </c>
      <c r="D45" s="53"/>
      <c r="E45" s="48">
        <v>-626265</v>
      </c>
    </row>
    <row r="46" spans="1:5" s="29" customFormat="1" ht="12" customHeight="1">
      <c r="A46" s="50" t="s">
        <v>37</v>
      </c>
      <c r="B46" s="84"/>
      <c r="C46" s="123">
        <v>-227068953</v>
      </c>
      <c r="D46" s="53"/>
      <c r="E46" s="48">
        <v>-234703208</v>
      </c>
    </row>
    <row r="47" spans="1:9" s="29" customFormat="1" ht="12" customHeight="1">
      <c r="A47" s="53" t="s">
        <v>38</v>
      </c>
      <c r="B47" s="84"/>
      <c r="C47" s="123">
        <v>-702646</v>
      </c>
      <c r="D47" s="53"/>
      <c r="E47" s="48">
        <v>-3740753</v>
      </c>
      <c r="F47" s="48"/>
      <c r="I47" s="30"/>
    </row>
    <row r="48" spans="1:9" s="29" customFormat="1" ht="12" customHeight="1">
      <c r="A48" s="53" t="s">
        <v>39</v>
      </c>
      <c r="B48" s="84"/>
      <c r="C48" s="123">
        <f>-7450095-14606891</f>
        <v>-22056986</v>
      </c>
      <c r="D48" s="53"/>
      <c r="E48" s="48">
        <v>-24172167</v>
      </c>
      <c r="I48" s="31"/>
    </row>
    <row r="49" spans="1:5" s="29" customFormat="1" ht="12" customHeight="1">
      <c r="A49" s="81" t="s">
        <v>3</v>
      </c>
      <c r="B49" s="51"/>
      <c r="C49" s="144">
        <f>-4371000+220700</f>
        <v>-4150300</v>
      </c>
      <c r="D49" s="53"/>
      <c r="E49" s="87">
        <f>-4371000+220700</f>
        <v>-4150300</v>
      </c>
    </row>
    <row r="50" spans="1:5" s="29" customFormat="1" ht="12" customHeight="1">
      <c r="A50" s="53"/>
      <c r="B50" s="84"/>
      <c r="C50" s="48"/>
      <c r="D50" s="53"/>
      <c r="E50" s="48"/>
    </row>
    <row r="51" spans="1:5" s="29" customFormat="1" ht="12" customHeight="1" thickBot="1">
      <c r="A51" s="48"/>
      <c r="B51" s="84"/>
      <c r="C51" s="92">
        <f>SUM(C42:C49)+SUM(C12:C17)</f>
        <v>202127311</v>
      </c>
      <c r="D51" s="53"/>
      <c r="E51" s="92">
        <f>SUM(E42:E49)+SUM(E12:E17)</f>
        <v>214063270</v>
      </c>
    </row>
    <row r="52" spans="1:5" s="29" customFormat="1" ht="12" customHeight="1" thickTop="1">
      <c r="A52" s="48"/>
      <c r="B52" s="84"/>
      <c r="C52" s="48"/>
      <c r="D52" s="53"/>
      <c r="E52" s="48"/>
    </row>
    <row r="53" spans="1:5" s="29" customFormat="1" ht="12.75">
      <c r="A53" s="57" t="s">
        <v>45</v>
      </c>
      <c r="B53" s="54"/>
      <c r="C53" s="48"/>
      <c r="D53" s="53"/>
      <c r="E53" s="48"/>
    </row>
    <row r="54" spans="1:5" s="29" customFormat="1" ht="12.75">
      <c r="A54" s="57"/>
      <c r="B54" s="54"/>
      <c r="C54" s="48"/>
      <c r="D54" s="53"/>
      <c r="E54" s="48"/>
    </row>
    <row r="55" spans="1:5" s="29" customFormat="1" ht="12" customHeight="1">
      <c r="A55" s="53" t="s">
        <v>46</v>
      </c>
      <c r="B55" s="84"/>
      <c r="C55" s="123">
        <v>446669151</v>
      </c>
      <c r="D55" s="53"/>
      <c r="E55" s="48">
        <v>446669151</v>
      </c>
    </row>
    <row r="56" spans="1:5" s="29" customFormat="1" ht="12" customHeight="1">
      <c r="A56" s="53"/>
      <c r="B56" s="84"/>
      <c r="C56" s="123"/>
      <c r="D56" s="53"/>
      <c r="E56" s="48"/>
    </row>
    <row r="57" spans="1:5" s="29" customFormat="1" ht="12" customHeight="1">
      <c r="A57" s="53" t="s">
        <v>83</v>
      </c>
      <c r="B57" s="54"/>
      <c r="C57" s="87">
        <f>'Condensed Equity'!F42</f>
        <v>-245654310</v>
      </c>
      <c r="D57" s="53"/>
      <c r="E57" s="87">
        <f>'Condensed Equity'!F36</f>
        <v>-233744137</v>
      </c>
    </row>
    <row r="58" spans="1:5" s="29" customFormat="1" ht="8.25" customHeight="1">
      <c r="A58" s="53"/>
      <c r="B58" s="54"/>
      <c r="C58" s="48"/>
      <c r="D58" s="53"/>
      <c r="E58" s="48"/>
    </row>
    <row r="59" spans="1:5" s="29" customFormat="1" ht="13.5" customHeight="1">
      <c r="A59" s="57"/>
      <c r="B59" s="54"/>
      <c r="C59" s="57">
        <f>SUM(C55:C57)</f>
        <v>201014841</v>
      </c>
      <c r="D59" s="53"/>
      <c r="E59" s="57">
        <f>SUM(E55:E57)</f>
        <v>212925014</v>
      </c>
    </row>
    <row r="60" spans="1:5" s="29" customFormat="1" ht="7.5" customHeight="1">
      <c r="A60" s="53"/>
      <c r="B60" s="54"/>
      <c r="C60" s="57"/>
      <c r="D60" s="53"/>
      <c r="E60" s="57"/>
    </row>
    <row r="61" spans="1:5" s="29" customFormat="1" ht="12" customHeight="1">
      <c r="A61" s="53" t="s">
        <v>101</v>
      </c>
      <c r="B61" s="54"/>
      <c r="C61" s="91">
        <v>1112470</v>
      </c>
      <c r="D61" s="53"/>
      <c r="E61" s="91">
        <v>1138256</v>
      </c>
    </row>
    <row r="62" spans="1:5" s="29" customFormat="1" ht="12.75">
      <c r="A62" s="53"/>
      <c r="B62" s="54"/>
      <c r="C62" s="48"/>
      <c r="D62" s="53"/>
      <c r="E62" s="48"/>
    </row>
    <row r="63" spans="1:5" s="29" customFormat="1" ht="13.5" thickBot="1">
      <c r="A63" s="53"/>
      <c r="B63" s="54"/>
      <c r="C63" s="142">
        <f>SUM(C59:C61)</f>
        <v>202127311</v>
      </c>
      <c r="D63" s="53"/>
      <c r="E63" s="142">
        <f>SUM(E59:E61)</f>
        <v>214063270</v>
      </c>
    </row>
    <row r="64" spans="1:5" s="29" customFormat="1" ht="13.5" thickTop="1">
      <c r="A64" s="53"/>
      <c r="B64" s="54"/>
      <c r="C64" s="48"/>
      <c r="D64" s="53"/>
      <c r="E64" s="53"/>
    </row>
    <row r="65" spans="1:3" ht="12" customHeight="1">
      <c r="A65" s="58"/>
      <c r="B65" s="59"/>
      <c r="C65" s="60"/>
    </row>
    <row r="66" spans="1:5" ht="12" customHeight="1">
      <c r="A66" s="60" t="s">
        <v>95</v>
      </c>
      <c r="B66" s="59"/>
      <c r="C66" s="60">
        <f>(C59)/C55*100</f>
        <v>45.00307230753888</v>
      </c>
      <c r="E66" s="60">
        <f>(E59)/E55*100</f>
        <v>47.669514118739755</v>
      </c>
    </row>
    <row r="67" spans="1:3" ht="12" customHeight="1">
      <c r="A67" s="26"/>
      <c r="B67" s="32"/>
      <c r="C67" s="60"/>
    </row>
    <row r="68" spans="1:3" ht="12" customHeight="1">
      <c r="A68" s="26"/>
      <c r="B68" s="32"/>
      <c r="C68" s="60"/>
    </row>
    <row r="69" spans="1:4" ht="15.75" customHeight="1">
      <c r="A69" s="157" t="s">
        <v>75</v>
      </c>
      <c r="B69" s="158"/>
      <c r="C69" s="158"/>
      <c r="D69" s="158"/>
    </row>
    <row r="70" spans="1:4" ht="19.5" customHeight="1">
      <c r="A70" s="158"/>
      <c r="B70" s="158"/>
      <c r="C70" s="158"/>
      <c r="D70" s="158"/>
    </row>
    <row r="71" spans="3:5" ht="12" customHeight="1">
      <c r="C71" s="93">
        <f>C51-C63</f>
        <v>0</v>
      </c>
      <c r="D71" s="93"/>
      <c r="E71" s="93">
        <f>E51-E63</f>
        <v>0</v>
      </c>
    </row>
    <row r="73" ht="12" customHeight="1">
      <c r="E73" s="93"/>
    </row>
    <row r="74" spans="4:5" ht="12" customHeight="1">
      <c r="D74" s="93"/>
      <c r="E74" s="93"/>
    </row>
  </sheetData>
  <mergeCells count="2">
    <mergeCell ref="A69:D70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workbookViewId="0" topLeftCell="A1">
      <selection activeCell="I11" sqref="I11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6.7109375" style="24" customWidth="1"/>
    <col min="8" max="8" width="2.7109375" style="2" customWidth="1"/>
    <col min="9" max="9" width="16.7109375" style="24" customWidth="1"/>
    <col min="10" max="10" width="2.7109375" style="2" customWidth="1"/>
    <col min="11" max="11" width="16.7109375" style="24" customWidth="1"/>
    <col min="12" max="16384" width="8.8515625" style="2" customWidth="1"/>
  </cols>
  <sheetData>
    <row r="1" ht="20.25" customHeight="1">
      <c r="A1" s="38" t="s">
        <v>17</v>
      </c>
    </row>
    <row r="2" ht="15.75">
      <c r="A2" s="38" t="str">
        <f>'Condensed BS'!A2</f>
        <v>INTERIM REPORT FOR THE PERIOD ENDED 30 JUNE 2006</v>
      </c>
    </row>
    <row r="3" ht="15.75">
      <c r="A3" s="37"/>
    </row>
    <row r="4" ht="15.75">
      <c r="A4" s="36" t="s">
        <v>23</v>
      </c>
    </row>
    <row r="5" ht="15.75">
      <c r="A5" s="2" t="s">
        <v>16</v>
      </c>
    </row>
    <row r="6" spans="4:11" s="129" customFormat="1" ht="15.75">
      <c r="D6" s="131"/>
      <c r="E6" s="128"/>
      <c r="F6" s="128"/>
      <c r="G6" s="128"/>
      <c r="I6" s="128"/>
      <c r="K6" s="128"/>
    </row>
    <row r="7" spans="4:11" ht="15.75">
      <c r="D7" s="8"/>
      <c r="E7" s="41" t="s">
        <v>16</v>
      </c>
      <c r="F7" s="41"/>
      <c r="G7" s="41" t="s">
        <v>16</v>
      </c>
      <c r="I7" s="41" t="s">
        <v>16</v>
      </c>
      <c r="K7" s="41" t="s">
        <v>16</v>
      </c>
    </row>
    <row r="8" spans="4:11" ht="15.75">
      <c r="D8" s="97"/>
      <c r="E8" s="40" t="s">
        <v>47</v>
      </c>
      <c r="F8" s="40"/>
      <c r="G8" s="40" t="s">
        <v>47</v>
      </c>
      <c r="H8" s="97"/>
      <c r="I8" s="18" t="s">
        <v>67</v>
      </c>
      <c r="K8" s="18" t="s">
        <v>67</v>
      </c>
    </row>
    <row r="9" spans="4:11" ht="15.75">
      <c r="D9" s="8"/>
      <c r="E9" s="95" t="s">
        <v>121</v>
      </c>
      <c r="F9" s="104"/>
      <c r="G9" s="95" t="s">
        <v>114</v>
      </c>
      <c r="H9" s="104"/>
      <c r="I9" s="95" t="str">
        <f>E9</f>
        <v>30.6.2006</v>
      </c>
      <c r="K9" s="95" t="str">
        <f>G9</f>
        <v>30.6.2005</v>
      </c>
    </row>
    <row r="10" spans="4:11" ht="15.75">
      <c r="D10" s="8"/>
      <c r="E10" s="100"/>
      <c r="F10" s="100"/>
      <c r="G10" s="151" t="s">
        <v>120</v>
      </c>
      <c r="H10" s="85"/>
      <c r="I10" s="100"/>
      <c r="K10" s="151" t="s">
        <v>120</v>
      </c>
    </row>
    <row r="11" spans="1:11" s="146" customFormat="1" ht="30" customHeight="1">
      <c r="A11" s="147" t="s">
        <v>103</v>
      </c>
      <c r="D11" s="148"/>
      <c r="E11" s="149"/>
      <c r="F11" s="149"/>
      <c r="G11" s="149"/>
      <c r="I11" s="149"/>
      <c r="K11" s="149"/>
    </row>
    <row r="12" spans="1:11" ht="15.75">
      <c r="A12" s="2" t="s">
        <v>104</v>
      </c>
      <c r="D12" s="17"/>
      <c r="E12" s="101">
        <f>21735701-12789587</f>
        <v>8946114</v>
      </c>
      <c r="F12" s="101"/>
      <c r="G12" s="101">
        <v>21559388</v>
      </c>
      <c r="I12" s="101">
        <v>21735701</v>
      </c>
      <c r="K12" s="101">
        <v>42072992</v>
      </c>
    </row>
    <row r="13" spans="4:11" ht="15.75">
      <c r="D13" s="17"/>
      <c r="E13" s="101"/>
      <c r="F13" s="101"/>
      <c r="G13" s="101"/>
      <c r="I13" s="101"/>
      <c r="K13" s="101"/>
    </row>
    <row r="14" spans="1:11" ht="15.75">
      <c r="A14" s="2" t="s">
        <v>105</v>
      </c>
      <c r="D14" s="17"/>
      <c r="E14" s="101">
        <f>-31172797+16549125</f>
        <v>-14623672</v>
      </c>
      <c r="F14" s="101"/>
      <c r="G14" s="101">
        <v>-19775120</v>
      </c>
      <c r="H14" s="102"/>
      <c r="I14" s="101">
        <v>-31172797</v>
      </c>
      <c r="K14" s="101">
        <v>-41110281</v>
      </c>
    </row>
    <row r="15" spans="4:11" ht="15.75">
      <c r="D15" s="17"/>
      <c r="E15" s="101"/>
      <c r="F15" s="101"/>
      <c r="G15" s="101"/>
      <c r="H15" s="102"/>
      <c r="I15" s="101"/>
      <c r="K15" s="101"/>
    </row>
    <row r="16" spans="1:11" ht="15.75">
      <c r="A16" s="2" t="s">
        <v>115</v>
      </c>
      <c r="D16" s="17"/>
      <c r="E16" s="101">
        <v>0</v>
      </c>
      <c r="F16" s="101"/>
      <c r="G16" s="101">
        <v>4700000</v>
      </c>
      <c r="H16" s="102"/>
      <c r="I16" s="101">
        <v>0</v>
      </c>
      <c r="K16" s="101">
        <v>4700000</v>
      </c>
    </row>
    <row r="17" spans="4:11" ht="15.75">
      <c r="D17" s="17"/>
      <c r="E17" s="101"/>
      <c r="F17" s="101"/>
      <c r="G17" s="101"/>
      <c r="H17" s="102"/>
      <c r="I17" s="101"/>
      <c r="K17" s="101"/>
    </row>
    <row r="18" spans="1:11" ht="15.75">
      <c r="A18" s="2" t="s">
        <v>106</v>
      </c>
      <c r="D18" s="17"/>
      <c r="E18" s="103">
        <f>2883668-1910890</f>
        <v>972778</v>
      </c>
      <c r="F18" s="101"/>
      <c r="G18" s="103">
        <v>2454929</v>
      </c>
      <c r="H18" s="102"/>
      <c r="I18" s="103">
        <v>2883668</v>
      </c>
      <c r="K18" s="103">
        <v>6410913</v>
      </c>
    </row>
    <row r="19" spans="4:11" ht="15.75">
      <c r="D19" s="17"/>
      <c r="E19" s="101"/>
      <c r="F19" s="101"/>
      <c r="G19" s="101"/>
      <c r="H19" s="102"/>
      <c r="I19" s="101"/>
      <c r="K19" s="101"/>
    </row>
    <row r="20" spans="1:11" ht="15.75">
      <c r="A20" s="2" t="s">
        <v>110</v>
      </c>
      <c r="D20" s="17"/>
      <c r="E20" s="101">
        <f>SUM(E12:E18)</f>
        <v>-4704780</v>
      </c>
      <c r="F20" s="101"/>
      <c r="G20" s="101">
        <f>SUM(G12:G18)</f>
        <v>8939197</v>
      </c>
      <c r="H20" s="102"/>
      <c r="I20" s="101">
        <f>SUM(I12:I18)</f>
        <v>-6553428</v>
      </c>
      <c r="K20" s="101">
        <f>SUM(K12:K18)</f>
        <v>12073624</v>
      </c>
    </row>
    <row r="21" spans="4:11" ht="15.75">
      <c r="D21" s="17"/>
      <c r="E21" s="101"/>
      <c r="F21" s="101"/>
      <c r="G21" s="101"/>
      <c r="H21" s="102"/>
      <c r="I21" s="101"/>
      <c r="K21" s="101"/>
    </row>
    <row r="22" spans="1:11" ht="15.75">
      <c r="A22" s="2" t="s">
        <v>107</v>
      </c>
      <c r="D22" s="17"/>
      <c r="E22" s="101">
        <f>-7307200+3773545</f>
        <v>-3533655</v>
      </c>
      <c r="F22" s="101"/>
      <c r="G22" s="101">
        <v>-6469021</v>
      </c>
      <c r="H22" s="102"/>
      <c r="I22" s="101">
        <v>-7307200</v>
      </c>
      <c r="K22" s="101">
        <v>-13015809</v>
      </c>
    </row>
    <row r="23" spans="4:11" ht="15.75">
      <c r="D23" s="17"/>
      <c r="E23" s="103"/>
      <c r="F23" s="101"/>
      <c r="G23" s="103"/>
      <c r="H23" s="102"/>
      <c r="I23" s="103"/>
      <c r="K23" s="103"/>
    </row>
    <row r="24" spans="1:11" ht="15.75">
      <c r="A24" s="36" t="s">
        <v>98</v>
      </c>
      <c r="D24" s="17"/>
      <c r="E24" s="101">
        <f>SUM(E22:E23)+E20</f>
        <v>-8238435</v>
      </c>
      <c r="F24" s="101"/>
      <c r="G24" s="101">
        <f>SUM(G22:G23)+G20</f>
        <v>2470176</v>
      </c>
      <c r="H24" s="102"/>
      <c r="I24" s="101">
        <f>SUM(I22:I23)+I20</f>
        <v>-13860628</v>
      </c>
      <c r="K24" s="101">
        <f>SUM(K22:K23)+K20</f>
        <v>-942185</v>
      </c>
    </row>
    <row r="25" spans="1:11" ht="15.75">
      <c r="A25" s="10"/>
      <c r="D25" s="17"/>
      <c r="E25" s="101"/>
      <c r="F25" s="101"/>
      <c r="G25" s="101"/>
      <c r="H25" s="102"/>
      <c r="I25" s="101"/>
      <c r="K25" s="101"/>
    </row>
    <row r="26" spans="1:11" ht="15.75">
      <c r="A26" s="4" t="s">
        <v>108</v>
      </c>
      <c r="D26" s="17"/>
      <c r="E26" s="103">
        <f>1924669+180809</f>
        <v>2105478</v>
      </c>
      <c r="F26" s="101"/>
      <c r="G26" s="103">
        <v>-53778</v>
      </c>
      <c r="H26" s="102"/>
      <c r="I26" s="103">
        <v>1924669</v>
      </c>
      <c r="K26" s="103">
        <v>-100290</v>
      </c>
    </row>
    <row r="27" spans="1:11" ht="15.75">
      <c r="A27" s="10"/>
      <c r="D27" s="17"/>
      <c r="E27" s="98"/>
      <c r="F27" s="98"/>
      <c r="G27" s="98"/>
      <c r="I27" s="98"/>
      <c r="K27" s="98"/>
    </row>
    <row r="28" spans="1:11" ht="15.75">
      <c r="A28" s="36" t="s">
        <v>125</v>
      </c>
      <c r="D28" s="17"/>
      <c r="E28" s="101">
        <f>+E24+E26</f>
        <v>-6132957</v>
      </c>
      <c r="F28" s="101"/>
      <c r="G28" s="101">
        <f>+G24+G26</f>
        <v>2416398</v>
      </c>
      <c r="I28" s="101">
        <f>+I24+I26</f>
        <v>-11935959</v>
      </c>
      <c r="K28" s="101">
        <f>+K24+K26</f>
        <v>-1042475</v>
      </c>
    </row>
    <row r="29" spans="1:11" ht="15.75">
      <c r="A29" s="10"/>
      <c r="D29" s="17"/>
      <c r="E29" s="101"/>
      <c r="F29" s="101"/>
      <c r="G29" s="101"/>
      <c r="I29" s="101"/>
      <c r="K29" s="101"/>
    </row>
    <row r="30" spans="1:11" ht="15.75">
      <c r="A30" s="4" t="s">
        <v>48</v>
      </c>
      <c r="D30" s="17"/>
      <c r="E30" s="101">
        <f>25786-10986</f>
        <v>14800</v>
      </c>
      <c r="F30" s="101"/>
      <c r="G30" s="101">
        <v>0</v>
      </c>
      <c r="H30" s="99"/>
      <c r="I30" s="101">
        <v>25786</v>
      </c>
      <c r="K30" s="101">
        <v>0</v>
      </c>
    </row>
    <row r="31" spans="1:11" ht="15.75">
      <c r="A31" s="4"/>
      <c r="D31" s="17"/>
      <c r="E31" s="101"/>
      <c r="F31" s="101"/>
      <c r="G31" s="101"/>
      <c r="H31" s="99"/>
      <c r="I31" s="101"/>
      <c r="K31" s="101"/>
    </row>
    <row r="32" spans="1:11" ht="16.5" thickBot="1">
      <c r="A32" s="3" t="s">
        <v>96</v>
      </c>
      <c r="D32" s="17"/>
      <c r="E32" s="108">
        <f>SUM(E28:E31)</f>
        <v>-6118157</v>
      </c>
      <c r="F32" s="101"/>
      <c r="G32" s="108">
        <f>SUM(G28:G31)</f>
        <v>2416398</v>
      </c>
      <c r="I32" s="108">
        <f>SUM(I28:I31)</f>
        <v>-11910173</v>
      </c>
      <c r="K32" s="108">
        <f>SUM(K28:K31)</f>
        <v>-1042475</v>
      </c>
    </row>
    <row r="33" spans="4:11" ht="16.5" thickTop="1">
      <c r="D33" s="17"/>
      <c r="E33" s="107"/>
      <c r="F33" s="107"/>
      <c r="G33" s="107"/>
      <c r="I33" s="107"/>
      <c r="K33" s="107"/>
    </row>
    <row r="34" spans="1:11" ht="15.75">
      <c r="A34" s="4" t="s">
        <v>97</v>
      </c>
      <c r="D34" s="17"/>
      <c r="E34" s="88">
        <f>E32/446669151*100</f>
        <v>-1.3697290234399913</v>
      </c>
      <c r="F34" s="88"/>
      <c r="G34" s="88">
        <f>G32/412026304*100</f>
        <v>0.5864669261504236</v>
      </c>
      <c r="I34" s="88">
        <f>I32/446669151*100</f>
        <v>-2.6664418112008814</v>
      </c>
      <c r="K34" s="88">
        <f>K32/412026304*100</f>
        <v>-0.25301175917156976</v>
      </c>
    </row>
    <row r="35" spans="4:11" ht="15.75">
      <c r="D35" s="17"/>
      <c r="E35" s="101"/>
      <c r="F35" s="101"/>
      <c r="G35" s="101"/>
      <c r="I35" s="101"/>
      <c r="K35" s="101"/>
    </row>
    <row r="36" spans="1:11" ht="12.75" customHeight="1">
      <c r="A36" s="161" t="s">
        <v>20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</row>
    <row r="37" spans="1:11" ht="12.7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</row>
    <row r="38" spans="1:11" ht="12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</row>
    <row r="39" spans="1:11" ht="12.75" customHeight="1">
      <c r="A39"/>
      <c r="B39"/>
      <c r="C39"/>
      <c r="D39"/>
      <c r="E39" s="99"/>
      <c r="F39" s="99"/>
      <c r="G39" s="99"/>
      <c r="I39" s="99"/>
      <c r="K39" s="99"/>
    </row>
    <row r="40" spans="5:11" ht="15.75">
      <c r="E40" s="99"/>
      <c r="F40" s="99"/>
      <c r="G40" s="99"/>
      <c r="I40" s="132"/>
      <c r="K40" s="99"/>
    </row>
    <row r="41" spans="5:11" ht="21" customHeight="1">
      <c r="E41" s="99"/>
      <c r="F41" s="99"/>
      <c r="G41" s="99"/>
      <c r="I41" s="132"/>
      <c r="K41" s="99"/>
    </row>
    <row r="42" ht="15.75">
      <c r="D42" s="15"/>
    </row>
    <row r="43" spans="5:11" ht="15.75">
      <c r="E43" s="99"/>
      <c r="F43" s="99"/>
      <c r="G43" s="99"/>
      <c r="I43" s="99"/>
      <c r="K43" s="99"/>
    </row>
    <row r="44" spans="5:11" ht="15.75">
      <c r="E44" s="99"/>
      <c r="F44" s="99"/>
      <c r="G44" s="99"/>
      <c r="I44" s="99"/>
      <c r="K44" s="99"/>
    </row>
    <row r="45" ht="15.75">
      <c r="D45" s="15"/>
    </row>
    <row r="46" ht="15.75">
      <c r="D46" s="15"/>
    </row>
    <row r="47" ht="15.75">
      <c r="D47" s="15"/>
    </row>
    <row r="48" ht="15.75">
      <c r="D48" s="15"/>
    </row>
    <row r="49" ht="15.75">
      <c r="D49" s="15"/>
    </row>
    <row r="50" ht="15.75">
      <c r="D50" s="15"/>
    </row>
  </sheetData>
  <mergeCells count="1">
    <mergeCell ref="A36:K38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showGridLines="0" tabSelected="1" zoomScale="75" zoomScaleNormal="75" workbookViewId="0" topLeftCell="A34">
      <selection activeCell="G20" sqref="G20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5.28125" style="129" customWidth="1"/>
    <col min="14" max="16384" width="8.8515625" style="2" customWidth="1"/>
  </cols>
  <sheetData>
    <row r="1" ht="19.5" customHeight="1">
      <c r="A1" s="38" t="s">
        <v>17</v>
      </c>
    </row>
    <row r="2" ht="19.5" customHeight="1">
      <c r="A2" s="38" t="str">
        <f>'Condensed BS'!A2</f>
        <v>INTERIM REPORT FOR THE PERIOD ENDED 30 JUNE 2006</v>
      </c>
    </row>
    <row r="3" ht="19.5" customHeight="1">
      <c r="A3" s="23"/>
    </row>
    <row r="4" ht="16.5">
      <c r="A4" s="39" t="s">
        <v>22</v>
      </c>
    </row>
    <row r="5" ht="18.75">
      <c r="A5" s="6"/>
    </row>
    <row r="6" spans="7:9" ht="15.75">
      <c r="G6" s="24"/>
      <c r="H6" s="18"/>
      <c r="I6" s="18">
        <v>2001</v>
      </c>
    </row>
    <row r="7" spans="8:13" ht="15.75">
      <c r="H7" s="18"/>
      <c r="I7" s="18" t="s">
        <v>7</v>
      </c>
      <c r="K7" s="24" t="s">
        <v>116</v>
      </c>
      <c r="M7" s="133" t="str">
        <f>K7</f>
        <v>6 months ended</v>
      </c>
    </row>
    <row r="8" spans="8:13" ht="15.75">
      <c r="H8" s="18"/>
      <c r="I8" s="19">
        <v>37529</v>
      </c>
      <c r="K8" s="134">
        <v>38898</v>
      </c>
      <c r="L8" s="120"/>
      <c r="M8" s="134">
        <v>38533</v>
      </c>
    </row>
    <row r="9" spans="8:13" ht="15.75">
      <c r="H9" s="18"/>
      <c r="I9" s="20" t="s">
        <v>6</v>
      </c>
      <c r="K9" s="25" t="s">
        <v>5</v>
      </c>
      <c r="M9" s="135" t="s">
        <v>5</v>
      </c>
    </row>
    <row r="10" spans="11:13" ht="15.75">
      <c r="K10" s="7"/>
      <c r="M10" s="156" t="s">
        <v>120</v>
      </c>
    </row>
    <row r="11" spans="11:13" ht="15.75">
      <c r="K11" s="7"/>
      <c r="M11" s="46"/>
    </row>
    <row r="12" spans="1:13" ht="15.75">
      <c r="A12" s="3" t="s">
        <v>49</v>
      </c>
      <c r="K12" s="7"/>
      <c r="M12" s="136"/>
    </row>
    <row r="13" spans="1:13" ht="15.75">
      <c r="A13" s="4" t="s">
        <v>94</v>
      </c>
      <c r="H13" s="15"/>
      <c r="I13" s="15">
        <v>0</v>
      </c>
      <c r="K13" s="127">
        <v>-13860628</v>
      </c>
      <c r="M13" s="127">
        <v>-942185</v>
      </c>
    </row>
    <row r="14" spans="1:13" ht="15.75">
      <c r="A14" s="10" t="s">
        <v>18</v>
      </c>
      <c r="H14" s="15"/>
      <c r="I14" s="15"/>
      <c r="K14" s="122"/>
      <c r="M14" s="122"/>
    </row>
    <row r="15" spans="1:13" ht="15.75">
      <c r="A15" s="4" t="s">
        <v>56</v>
      </c>
      <c r="H15" s="15"/>
      <c r="I15" s="15"/>
      <c r="K15" s="122">
        <v>767801</v>
      </c>
      <c r="M15" s="122">
        <v>452237</v>
      </c>
    </row>
    <row r="16" spans="1:13" ht="15.75">
      <c r="A16" s="4" t="s">
        <v>87</v>
      </c>
      <c r="H16" s="15"/>
      <c r="I16" s="15"/>
      <c r="K16" s="122">
        <v>4200000</v>
      </c>
      <c r="M16" s="122">
        <v>2009147</v>
      </c>
    </row>
    <row r="17" spans="1:13" ht="15.75">
      <c r="A17" s="4" t="s">
        <v>115</v>
      </c>
      <c r="H17" s="15"/>
      <c r="I17" s="15"/>
      <c r="K17" s="122">
        <v>0</v>
      </c>
      <c r="M17" s="122">
        <v>-4700000</v>
      </c>
    </row>
    <row r="18" spans="1:13" ht="15.75">
      <c r="A18" s="4" t="s">
        <v>117</v>
      </c>
      <c r="H18" s="15"/>
      <c r="I18" s="15"/>
      <c r="K18" s="122">
        <v>0</v>
      </c>
      <c r="M18" s="122">
        <v>-57030</v>
      </c>
    </row>
    <row r="19" spans="1:13" ht="15.75">
      <c r="A19" s="4" t="s">
        <v>57</v>
      </c>
      <c r="H19" s="15"/>
      <c r="I19" s="15"/>
      <c r="K19" s="122">
        <v>7307200</v>
      </c>
      <c r="M19" s="122">
        <v>12942609</v>
      </c>
    </row>
    <row r="20" spans="1:13" ht="15.75">
      <c r="A20" s="4" t="s">
        <v>52</v>
      </c>
      <c r="H20" s="15"/>
      <c r="I20" s="15">
        <v>0</v>
      </c>
      <c r="K20" s="121">
        <v>-298634</v>
      </c>
      <c r="M20" s="121">
        <v>-3394649</v>
      </c>
    </row>
    <row r="21" spans="1:13" ht="15.75">
      <c r="A21" s="10"/>
      <c r="H21" s="15"/>
      <c r="I21" s="15">
        <v>0</v>
      </c>
      <c r="K21" s="22">
        <f>SUM(K13:K20)</f>
        <v>-1884261</v>
      </c>
      <c r="M21" s="122">
        <f>SUM(M13:M20)</f>
        <v>6310129</v>
      </c>
    </row>
    <row r="22" spans="1:13" ht="15.75">
      <c r="A22" s="2" t="s">
        <v>50</v>
      </c>
      <c r="H22" s="15"/>
      <c r="I22" s="15"/>
      <c r="K22" s="22"/>
      <c r="M22" s="122"/>
    </row>
    <row r="23" spans="1:13" ht="15.75">
      <c r="A23" s="2" t="s">
        <v>68</v>
      </c>
      <c r="H23" s="15"/>
      <c r="I23" s="15"/>
      <c r="K23" s="22">
        <v>480360</v>
      </c>
      <c r="M23" s="122">
        <v>8641157</v>
      </c>
    </row>
    <row r="24" spans="1:13" ht="15.75">
      <c r="A24" s="2" t="s">
        <v>58</v>
      </c>
      <c r="H24" s="15"/>
      <c r="I24" s="15"/>
      <c r="K24" s="22">
        <v>6202325</v>
      </c>
      <c r="M24" s="122">
        <v>-5915923</v>
      </c>
    </row>
    <row r="25" spans="1:13" ht="15.75">
      <c r="A25" s="2" t="s">
        <v>59</v>
      </c>
      <c r="H25" s="15"/>
      <c r="I25" s="15">
        <v>0</v>
      </c>
      <c r="K25" s="22">
        <v>6916831</v>
      </c>
      <c r="M25" s="122">
        <v>18180476</v>
      </c>
    </row>
    <row r="26" spans="8:13" ht="15.75">
      <c r="H26" s="15"/>
      <c r="I26" s="15"/>
      <c r="K26" s="22"/>
      <c r="M26" s="122"/>
    </row>
    <row r="27" spans="1:13" ht="15.75">
      <c r="A27" s="2" t="s">
        <v>51</v>
      </c>
      <c r="H27" s="15"/>
      <c r="I27" s="17">
        <f>SUM(I21:I26)</f>
        <v>0</v>
      </c>
      <c r="K27" s="22"/>
      <c r="M27" s="122"/>
    </row>
    <row r="28" spans="1:13" ht="15.75">
      <c r="A28" s="2" t="s">
        <v>60</v>
      </c>
      <c r="H28" s="15"/>
      <c r="I28" s="17"/>
      <c r="K28" s="22">
        <v>-873637</v>
      </c>
      <c r="L28" s="5"/>
      <c r="M28" s="122">
        <v>-3433189</v>
      </c>
    </row>
    <row r="29" spans="1:13" ht="15.75">
      <c r="A29" s="2" t="s">
        <v>82</v>
      </c>
      <c r="H29" s="15"/>
      <c r="I29" s="17"/>
      <c r="K29" s="21">
        <v>-1945191</v>
      </c>
      <c r="M29" s="121">
        <v>-7864555</v>
      </c>
    </row>
    <row r="30" spans="1:13" ht="15.75">
      <c r="A30" s="10"/>
      <c r="H30" s="15"/>
      <c r="I30" s="15">
        <f>SUM(I27:I27)</f>
        <v>0</v>
      </c>
      <c r="K30" s="22"/>
      <c r="M30" s="122"/>
    </row>
    <row r="31" spans="8:13" ht="15.75">
      <c r="H31" s="15"/>
      <c r="I31" s="15"/>
      <c r="K31" s="22">
        <f>SUM(K21:K29)</f>
        <v>8896427</v>
      </c>
      <c r="M31" s="122">
        <f>SUM(M21:M29)</f>
        <v>15918095</v>
      </c>
    </row>
    <row r="32" spans="8:11" ht="15.75">
      <c r="H32" s="15"/>
      <c r="I32" s="15"/>
      <c r="K32" s="22"/>
    </row>
    <row r="33" spans="1:13" ht="15.75">
      <c r="A33" s="2" t="s">
        <v>63</v>
      </c>
      <c r="H33" s="15"/>
      <c r="I33" s="15"/>
      <c r="K33" s="22">
        <v>-212203</v>
      </c>
      <c r="M33" s="122">
        <v>-781550</v>
      </c>
    </row>
    <row r="34" spans="1:13" ht="15.75">
      <c r="A34" s="2" t="s">
        <v>64</v>
      </c>
      <c r="H34" s="15"/>
      <c r="I34" s="15"/>
      <c r="K34" s="21">
        <f>-K19</f>
        <v>-7307200</v>
      </c>
      <c r="M34" s="121">
        <v>-12942609</v>
      </c>
    </row>
    <row r="35" spans="8:13" ht="15.75">
      <c r="H35" s="15"/>
      <c r="I35" s="15"/>
      <c r="K35" s="22"/>
      <c r="M35" s="122"/>
    </row>
    <row r="36" spans="1:13" ht="16.5" thickBot="1">
      <c r="A36" s="2" t="s">
        <v>91</v>
      </c>
      <c r="H36" s="15"/>
      <c r="I36" s="15"/>
      <c r="K36" s="86">
        <f>SUM(K31:K34)</f>
        <v>1377024</v>
      </c>
      <c r="M36" s="137">
        <f>SUM(M31:M34)</f>
        <v>2193936</v>
      </c>
    </row>
    <row r="37" spans="1:13" ht="16.5" thickTop="1">
      <c r="A37" s="10"/>
      <c r="H37" s="15"/>
      <c r="I37" s="15"/>
      <c r="K37" s="22"/>
      <c r="M37" s="122"/>
    </row>
    <row r="38" spans="1:13" ht="15.75">
      <c r="A38" s="36" t="s">
        <v>53</v>
      </c>
      <c r="H38" s="15"/>
      <c r="I38" s="15"/>
      <c r="K38" s="22"/>
      <c r="M38" s="122"/>
    </row>
    <row r="39" spans="1:13" ht="15.75">
      <c r="A39" s="4" t="s">
        <v>61</v>
      </c>
      <c r="H39" s="15"/>
      <c r="I39" s="15"/>
      <c r="K39" s="22">
        <v>-1213377</v>
      </c>
      <c r="M39" s="122">
        <v>30373</v>
      </c>
    </row>
    <row r="40" spans="1:13" ht="15.75">
      <c r="A40" s="4" t="s">
        <v>62</v>
      </c>
      <c r="H40" s="15"/>
      <c r="I40" s="15"/>
      <c r="K40" s="22">
        <v>779643</v>
      </c>
      <c r="M40" s="122">
        <v>-2635424</v>
      </c>
    </row>
    <row r="41" spans="1:13" ht="15.75">
      <c r="A41" s="4" t="s">
        <v>118</v>
      </c>
      <c r="H41" s="15"/>
      <c r="I41" s="15"/>
      <c r="K41" s="22">
        <v>0</v>
      </c>
      <c r="M41" s="122">
        <v>39700000</v>
      </c>
    </row>
    <row r="42" spans="1:13" ht="15.75">
      <c r="A42" s="4" t="s">
        <v>119</v>
      </c>
      <c r="H42" s="15"/>
      <c r="I42" s="15"/>
      <c r="K42" s="22">
        <v>0</v>
      </c>
      <c r="M42" s="122">
        <v>600000</v>
      </c>
    </row>
    <row r="43" spans="1:13" ht="15.75">
      <c r="A43" s="4" t="s">
        <v>54</v>
      </c>
      <c r="H43" s="15"/>
      <c r="I43" s="15"/>
      <c r="K43" s="22">
        <v>298634</v>
      </c>
      <c r="L43" s="5"/>
      <c r="M43" s="122">
        <f>-M20</f>
        <v>3394649</v>
      </c>
    </row>
    <row r="44" spans="1:13" ht="15.75">
      <c r="A44" s="4" t="s">
        <v>111</v>
      </c>
      <c r="H44" s="15"/>
      <c r="I44" s="15"/>
      <c r="K44" s="22">
        <v>0</v>
      </c>
      <c r="L44" s="5"/>
      <c r="M44" s="122">
        <v>-2200000</v>
      </c>
    </row>
    <row r="45" spans="1:13" ht="15.75">
      <c r="A45" s="4"/>
      <c r="H45" s="15"/>
      <c r="I45" s="15"/>
      <c r="K45" s="153"/>
      <c r="L45" s="5"/>
      <c r="M45" s="154"/>
    </row>
    <row r="46" spans="1:13" ht="16.5" thickBot="1">
      <c r="A46" s="4" t="s">
        <v>93</v>
      </c>
      <c r="H46" s="15"/>
      <c r="I46" s="15"/>
      <c r="K46" s="86">
        <f>SUM(K39:K44)</f>
        <v>-135100</v>
      </c>
      <c r="M46" s="137">
        <f>SUM(M39:M44)</f>
        <v>38889598</v>
      </c>
    </row>
    <row r="47" spans="1:13" ht="16.5" thickTop="1">
      <c r="A47" s="10"/>
      <c r="H47" s="15"/>
      <c r="I47" s="16" t="e">
        <f>SUM(#REF!)</f>
        <v>#REF!</v>
      </c>
      <c r="K47" s="22"/>
      <c r="M47" s="122"/>
    </row>
    <row r="48" spans="1:13" ht="15.75">
      <c r="A48" s="3" t="s">
        <v>55</v>
      </c>
      <c r="H48" s="15"/>
      <c r="I48" s="17"/>
      <c r="K48" s="22"/>
      <c r="M48" s="122"/>
    </row>
    <row r="49" spans="1:13" ht="15.75">
      <c r="A49" s="2" t="s">
        <v>88</v>
      </c>
      <c r="H49" s="15"/>
      <c r="I49" s="15"/>
      <c r="K49" s="22">
        <v>-10670355</v>
      </c>
      <c r="M49" s="122">
        <v>-42269766</v>
      </c>
    </row>
    <row r="50" spans="1:13" s="5" customFormat="1" ht="15.75">
      <c r="A50" s="5" t="s">
        <v>65</v>
      </c>
      <c r="G50" s="8"/>
      <c r="H50" s="17"/>
      <c r="I50" s="17"/>
      <c r="K50" s="21">
        <v>-122370</v>
      </c>
      <c r="M50" s="121">
        <v>152207</v>
      </c>
    </row>
    <row r="51" spans="1:13" ht="15.75">
      <c r="A51" s="10"/>
      <c r="H51" s="15"/>
      <c r="I51" s="15">
        <v>0</v>
      </c>
      <c r="K51" s="22"/>
      <c r="M51" s="122"/>
    </row>
    <row r="52" spans="1:13" ht="16.5" thickBot="1">
      <c r="A52" s="4" t="s">
        <v>89</v>
      </c>
      <c r="H52" s="15"/>
      <c r="I52" s="15">
        <v>0</v>
      </c>
      <c r="K52" s="86">
        <f>SUM(K49:K50)</f>
        <v>-10792725</v>
      </c>
      <c r="M52" s="137">
        <f>SUM(M49:M50)</f>
        <v>-42117559</v>
      </c>
    </row>
    <row r="53" spans="8:13" ht="16.5" thickTop="1">
      <c r="H53" s="15"/>
      <c r="I53" s="16">
        <f>SUM(I51:I52)</f>
        <v>0</v>
      </c>
      <c r="K53" s="22"/>
      <c r="M53" s="122"/>
    </row>
    <row r="54" spans="1:13" ht="15.75">
      <c r="A54" s="3" t="s">
        <v>92</v>
      </c>
      <c r="H54" s="15"/>
      <c r="I54" s="15"/>
      <c r="K54" s="22">
        <f>+K36+K46+K52</f>
        <v>-9550801</v>
      </c>
      <c r="M54" s="122">
        <f>+M36+M46+M52</f>
        <v>-1034025</v>
      </c>
    </row>
    <row r="55" spans="1:13" ht="15.75">
      <c r="A55" s="3"/>
      <c r="H55" s="15"/>
      <c r="I55" s="15"/>
      <c r="K55" s="17"/>
      <c r="M55" s="138"/>
    </row>
    <row r="56" spans="1:13" ht="15.75">
      <c r="A56" s="3" t="s">
        <v>77</v>
      </c>
      <c r="H56" s="15"/>
      <c r="I56" s="15"/>
      <c r="K56" s="21">
        <v>-4515149</v>
      </c>
      <c r="M56" s="121">
        <v>-5831666</v>
      </c>
    </row>
    <row r="57" spans="8:13" ht="15.75">
      <c r="H57" s="15"/>
      <c r="I57" s="15"/>
      <c r="K57" s="22"/>
      <c r="M57" s="122"/>
    </row>
    <row r="58" spans="1:13" ht="16.5" thickBot="1">
      <c r="A58" s="3" t="s">
        <v>69</v>
      </c>
      <c r="H58" s="15"/>
      <c r="I58" s="15"/>
      <c r="K58" s="86">
        <f>SUM(K54:K56)</f>
        <v>-14065950</v>
      </c>
      <c r="M58" s="137">
        <f>SUM(M54:M56)</f>
        <v>-6865691</v>
      </c>
    </row>
    <row r="59" spans="1:13" ht="16.5" thickTop="1">
      <c r="A59" s="3"/>
      <c r="H59" s="15"/>
      <c r="I59" s="15"/>
      <c r="K59" s="22"/>
      <c r="M59" s="122"/>
    </row>
    <row r="60" spans="1:13" ht="15.75">
      <c r="A60" s="3" t="s">
        <v>80</v>
      </c>
      <c r="H60" s="15"/>
      <c r="I60" s="15"/>
      <c r="K60" s="22"/>
      <c r="M60" s="122"/>
    </row>
    <row r="61" spans="1:13" ht="15.75">
      <c r="A61" s="2" t="s">
        <v>81</v>
      </c>
      <c r="H61" s="15"/>
      <c r="I61" s="15"/>
      <c r="K61" s="22">
        <v>5762817</v>
      </c>
      <c r="M61" s="122">
        <v>13357753</v>
      </c>
    </row>
    <row r="62" spans="1:13" ht="15.75">
      <c r="A62" s="2" t="s">
        <v>78</v>
      </c>
      <c r="H62" s="15"/>
      <c r="I62" s="15"/>
      <c r="K62" s="22">
        <v>3768459</v>
      </c>
      <c r="M62" s="122">
        <v>2813821</v>
      </c>
    </row>
    <row r="63" spans="1:13" ht="15.75">
      <c r="A63" s="2" t="s">
        <v>79</v>
      </c>
      <c r="H63" s="15"/>
      <c r="I63" s="15"/>
      <c r="K63" s="21">
        <v>-23597226</v>
      </c>
      <c r="M63" s="121">
        <v>-23037265</v>
      </c>
    </row>
    <row r="64" spans="8:13" ht="15.75">
      <c r="H64" s="15"/>
      <c r="I64" s="15"/>
      <c r="K64" s="22">
        <f>SUM(K61:K63)</f>
        <v>-14065950</v>
      </c>
      <c r="M64" s="122">
        <f>SUM(M61:M63)</f>
        <v>-6865691</v>
      </c>
    </row>
    <row r="65" spans="1:13" ht="15.75">
      <c r="A65" s="2" t="s">
        <v>90</v>
      </c>
      <c r="H65" s="15"/>
      <c r="I65" s="15"/>
      <c r="K65" s="22">
        <v>-200216</v>
      </c>
      <c r="M65" s="122">
        <v>-4891799</v>
      </c>
    </row>
    <row r="66" spans="1:13" ht="16.5" thickBot="1">
      <c r="A66" s="3"/>
      <c r="H66" s="15"/>
      <c r="I66" s="15"/>
      <c r="K66" s="119">
        <f>SUM(K64:K65)</f>
        <v>-14266166</v>
      </c>
      <c r="L66" s="22"/>
      <c r="M66" s="139">
        <f>SUM(M64:M65)</f>
        <v>-11757490</v>
      </c>
    </row>
    <row r="67" spans="1:11" ht="16.5" thickTop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118"/>
    </row>
    <row r="68" spans="1:13" ht="15.75">
      <c r="A68" s="42"/>
      <c r="B68" s="42"/>
      <c r="C68" s="42"/>
      <c r="D68" s="42"/>
      <c r="E68" s="42"/>
      <c r="F68" s="42"/>
      <c r="G68" s="42"/>
      <c r="I68" s="12"/>
      <c r="K68" s="71"/>
      <c r="M68" s="140"/>
    </row>
    <row r="69" spans="1:9" ht="15.75">
      <c r="A69" s="3" t="s">
        <v>73</v>
      </c>
      <c r="I69" s="13"/>
    </row>
    <row r="70" ht="15.75">
      <c r="I70" s="9"/>
    </row>
    <row r="71" spans="9:11" ht="15.75">
      <c r="I71" s="9"/>
      <c r="K71" s="71"/>
    </row>
    <row r="72" spans="1:7" ht="15.75">
      <c r="A72" s="162"/>
      <c r="B72" s="163"/>
      <c r="C72" s="163"/>
      <c r="D72" s="163"/>
      <c r="E72" s="163"/>
      <c r="F72" s="163"/>
      <c r="G72" s="163"/>
    </row>
    <row r="73" spans="1:7" ht="15.75">
      <c r="A73" s="163"/>
      <c r="B73" s="163"/>
      <c r="C73" s="163"/>
      <c r="D73" s="163"/>
      <c r="E73" s="163"/>
      <c r="F73" s="163"/>
      <c r="G73" s="163"/>
    </row>
    <row r="74" ht="15.75">
      <c r="G74" s="9"/>
    </row>
    <row r="75" ht="15.75">
      <c r="G75" s="9"/>
    </row>
    <row r="76" ht="15.75">
      <c r="G76" s="9"/>
    </row>
    <row r="78" spans="1:7" ht="15.75">
      <c r="A78" s="10"/>
      <c r="G78" s="8"/>
    </row>
    <row r="79" ht="15.75">
      <c r="G79" s="8"/>
    </row>
    <row r="80" ht="15.75">
      <c r="G80" s="8"/>
    </row>
    <row r="81" ht="15.75">
      <c r="G81" s="8"/>
    </row>
    <row r="82" spans="1:7" ht="15.75">
      <c r="A82" s="10"/>
      <c r="G82" s="8"/>
    </row>
    <row r="83" spans="7:9" ht="15.75">
      <c r="G83" s="8"/>
      <c r="I83" s="11"/>
    </row>
    <row r="84" spans="1:9" ht="15.75">
      <c r="A84" s="10"/>
      <c r="G84" s="8"/>
      <c r="I84" s="8"/>
    </row>
    <row r="85" ht="15.75">
      <c r="G85" s="8"/>
    </row>
    <row r="86" ht="15.75">
      <c r="G86" s="8"/>
    </row>
    <row r="87" ht="15.75">
      <c r="G87" s="8"/>
    </row>
    <row r="88" ht="15.75">
      <c r="G88" s="8"/>
    </row>
    <row r="89" spans="7:9" ht="15.75">
      <c r="G89" s="8"/>
      <c r="I89" s="11"/>
    </row>
    <row r="90" spans="1:7" ht="15.75">
      <c r="A90" s="10"/>
      <c r="G90" s="8"/>
    </row>
    <row r="91" ht="15.75">
      <c r="G91" s="8"/>
    </row>
    <row r="92" spans="7:9" ht="15.75">
      <c r="G92" s="8"/>
      <c r="I92" s="11"/>
    </row>
    <row r="93" ht="15.75">
      <c r="G93" s="8"/>
    </row>
    <row r="94" ht="15.75">
      <c r="G94" s="8"/>
    </row>
    <row r="95" ht="15.75">
      <c r="G95" s="8"/>
    </row>
    <row r="96" spans="1:7" ht="15.75">
      <c r="A96" s="10"/>
      <c r="G96" s="8"/>
    </row>
    <row r="97" ht="15.75">
      <c r="G97" s="8"/>
    </row>
    <row r="98" ht="15.75">
      <c r="G98" s="8"/>
    </row>
    <row r="99" ht="15.75">
      <c r="G99" s="8"/>
    </row>
    <row r="100" ht="15.75">
      <c r="G100" s="8"/>
    </row>
    <row r="101" ht="15.75">
      <c r="G101" s="8"/>
    </row>
    <row r="102" spans="7:9" ht="15.75">
      <c r="G102" s="8"/>
      <c r="H102" s="8"/>
      <c r="I102" s="11"/>
    </row>
    <row r="103" spans="1:7" ht="15.75">
      <c r="A103" s="10"/>
      <c r="G103" s="8"/>
    </row>
    <row r="104" ht="15.75">
      <c r="G104" s="8"/>
    </row>
    <row r="105" ht="15.75">
      <c r="G105" s="8"/>
    </row>
    <row r="106" ht="15.75">
      <c r="G106" s="8"/>
    </row>
    <row r="107" ht="15.75">
      <c r="G107" s="8"/>
    </row>
    <row r="108" ht="15.75">
      <c r="G108" s="8"/>
    </row>
    <row r="109" ht="15.75">
      <c r="G109" s="8"/>
    </row>
    <row r="110" spans="1:7" ht="15.75">
      <c r="A110" s="10"/>
      <c r="G110" s="8"/>
    </row>
    <row r="111" ht="15.75">
      <c r="A111" s="10"/>
    </row>
  </sheetData>
  <mergeCells count="1">
    <mergeCell ref="A72:G73"/>
  </mergeCells>
  <printOptions/>
  <pageMargins left="0.44" right="0.25" top="0.51" bottom="0.78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="75" zoomScaleNormal="75" workbookViewId="0" topLeftCell="A1">
      <selection activeCell="A35" sqref="A35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17</v>
      </c>
    </row>
    <row r="2" ht="21" customHeight="1">
      <c r="A2" s="38" t="str">
        <f>#REF!</f>
        <v>INTERIM REPORT FOR THE PERIOD ENDED 30 JUNE 2006</v>
      </c>
    </row>
    <row r="3" ht="21" customHeight="1">
      <c r="A3" s="3"/>
    </row>
    <row r="4" s="2" customFormat="1" ht="19.5" customHeight="1">
      <c r="A4" s="3" t="s">
        <v>24</v>
      </c>
    </row>
    <row r="5" ht="15" customHeight="1">
      <c r="A5" s="2"/>
    </row>
    <row r="6" ht="15" customHeight="1">
      <c r="A6" s="2"/>
    </row>
    <row r="7" spans="1:9" s="14" customFormat="1" ht="15" customHeight="1">
      <c r="A7" s="61"/>
      <c r="B7" s="5"/>
      <c r="C7" s="5"/>
      <c r="D7" s="62" t="s">
        <v>8</v>
      </c>
      <c r="E7" s="61"/>
      <c r="F7" s="61"/>
      <c r="G7" s="61"/>
      <c r="H7" s="61"/>
      <c r="I7" s="7"/>
    </row>
    <row r="8" spans="1:9" s="14" customFormat="1" ht="15" customHeight="1">
      <c r="A8" s="61"/>
      <c r="B8" s="5"/>
      <c r="C8" s="5"/>
      <c r="D8" s="62" t="s">
        <v>9</v>
      </c>
      <c r="E8" s="61"/>
      <c r="F8" s="61"/>
      <c r="G8" s="61"/>
      <c r="H8" s="61"/>
      <c r="I8" s="7"/>
    </row>
    <row r="9" spans="1:9" s="14" customFormat="1" ht="15" customHeight="1">
      <c r="A9" s="61"/>
      <c r="B9" s="63"/>
      <c r="C9" s="63"/>
      <c r="D9" s="64" t="s">
        <v>10</v>
      </c>
      <c r="E9" s="61"/>
      <c r="F9" s="7"/>
      <c r="G9" s="61"/>
      <c r="H9" s="61"/>
      <c r="I9" s="7"/>
    </row>
    <row r="10" spans="1:9" ht="15" customHeight="1">
      <c r="A10" s="65"/>
      <c r="B10" s="66"/>
      <c r="C10" s="66"/>
      <c r="D10" s="66"/>
      <c r="E10" s="66"/>
      <c r="F10" s="66"/>
      <c r="G10" s="66"/>
      <c r="H10" s="66"/>
      <c r="I10" s="2"/>
    </row>
    <row r="11" spans="1:9" s="14" customFormat="1" ht="15" customHeight="1">
      <c r="A11" s="65"/>
      <c r="B11" s="66" t="s">
        <v>11</v>
      </c>
      <c r="C11" s="66"/>
      <c r="D11" s="66" t="s">
        <v>12</v>
      </c>
      <c r="E11" s="66"/>
      <c r="F11" s="66" t="s">
        <v>84</v>
      </c>
      <c r="G11" s="66"/>
      <c r="H11" s="66"/>
      <c r="I11" s="7"/>
    </row>
    <row r="12" spans="1:9" s="14" customFormat="1" ht="15" customHeight="1">
      <c r="A12" s="65"/>
      <c r="B12" s="66" t="s">
        <v>13</v>
      </c>
      <c r="C12" s="66"/>
      <c r="D12" s="66" t="s">
        <v>14</v>
      </c>
      <c r="E12" s="66"/>
      <c r="F12" s="66" t="s">
        <v>85</v>
      </c>
      <c r="G12" s="66"/>
      <c r="H12" s="66" t="s">
        <v>4</v>
      </c>
      <c r="I12" s="7"/>
    </row>
    <row r="13" spans="1:9" s="14" customFormat="1" ht="15" customHeight="1">
      <c r="A13" s="67"/>
      <c r="B13" s="68"/>
      <c r="C13" s="69"/>
      <c r="D13" s="69" t="s">
        <v>5</v>
      </c>
      <c r="E13" s="69"/>
      <c r="F13" s="69" t="s">
        <v>5</v>
      </c>
      <c r="G13" s="69"/>
      <c r="H13" s="69" t="s">
        <v>5</v>
      </c>
      <c r="I13" s="7"/>
    </row>
    <row r="14" spans="1:9" s="112" customFormat="1" ht="15" customHeight="1" hidden="1">
      <c r="A14" s="65"/>
      <c r="B14" s="70"/>
      <c r="C14" s="65"/>
      <c r="D14" s="65"/>
      <c r="E14" s="65"/>
      <c r="F14" s="65"/>
      <c r="G14" s="65"/>
      <c r="H14" s="111"/>
      <c r="I14" s="12"/>
    </row>
    <row r="15" spans="1:9" s="112" customFormat="1" ht="18" customHeight="1" hidden="1">
      <c r="A15" s="70" t="s">
        <v>70</v>
      </c>
      <c r="B15" s="73">
        <v>2</v>
      </c>
      <c r="C15" s="74"/>
      <c r="D15" s="73">
        <v>2</v>
      </c>
      <c r="E15" s="109"/>
      <c r="F15" s="110">
        <v>-1557697</v>
      </c>
      <c r="G15" s="110"/>
      <c r="H15" s="111">
        <f>SUM(D15:F15)</f>
        <v>-1557695</v>
      </c>
      <c r="I15" s="12"/>
    </row>
    <row r="16" spans="1:9" s="112" customFormat="1" ht="12" customHeight="1" hidden="1">
      <c r="A16" s="70"/>
      <c r="B16" s="73"/>
      <c r="C16" s="74"/>
      <c r="D16" s="73"/>
      <c r="E16" s="109"/>
      <c r="F16" s="110"/>
      <c r="G16" s="110"/>
      <c r="H16" s="111"/>
      <c r="I16" s="12"/>
    </row>
    <row r="17" spans="1:9" s="112" customFormat="1" ht="18" customHeight="1" hidden="1">
      <c r="A17" s="70" t="s">
        <v>71</v>
      </c>
      <c r="B17" s="110">
        <v>412026302</v>
      </c>
      <c r="C17" s="110"/>
      <c r="D17" s="110">
        <v>412026302</v>
      </c>
      <c r="E17" s="110"/>
      <c r="F17" s="110">
        <v>0</v>
      </c>
      <c r="G17" s="110"/>
      <c r="H17" s="111">
        <f>SUM(D17:F17)</f>
        <v>412026302</v>
      </c>
      <c r="I17" s="12"/>
    </row>
    <row r="18" spans="1:9" s="112" customFormat="1" ht="12" customHeight="1" hidden="1">
      <c r="A18" s="70"/>
      <c r="B18" s="110"/>
      <c r="C18" s="110"/>
      <c r="D18" s="110"/>
      <c r="E18" s="110"/>
      <c r="F18" s="110"/>
      <c r="G18" s="110"/>
      <c r="H18" s="111"/>
      <c r="I18" s="12"/>
    </row>
    <row r="19" spans="1:9" s="112" customFormat="1" ht="18" customHeight="1" hidden="1">
      <c r="A19" s="70" t="s">
        <v>72</v>
      </c>
      <c r="B19" s="113">
        <v>0</v>
      </c>
      <c r="C19" s="113"/>
      <c r="D19" s="113">
        <v>0</v>
      </c>
      <c r="E19" s="113"/>
      <c r="F19" s="113">
        <v>-5001764</v>
      </c>
      <c r="G19" s="113"/>
      <c r="H19" s="114">
        <f>SUM(D19:F19)</f>
        <v>-5001764</v>
      </c>
      <c r="I19" s="12"/>
    </row>
    <row r="20" spans="1:9" ht="12" customHeight="1" hidden="1">
      <c r="A20" s="65"/>
      <c r="B20" s="70"/>
      <c r="C20" s="65"/>
      <c r="D20" s="65"/>
      <c r="E20" s="65"/>
      <c r="F20" s="65"/>
      <c r="G20" s="65"/>
      <c r="H20" s="71"/>
      <c r="I20" s="2"/>
    </row>
    <row r="21" spans="1:9" ht="18" customHeight="1" hidden="1">
      <c r="A21" s="72" t="s">
        <v>76</v>
      </c>
      <c r="B21" s="73">
        <v>412026304</v>
      </c>
      <c r="C21" s="74"/>
      <c r="D21" s="73">
        <v>412026304</v>
      </c>
      <c r="E21" s="74"/>
      <c r="F21" s="73">
        <v>-6559461</v>
      </c>
      <c r="G21" s="73"/>
      <c r="H21" s="73">
        <f>SUM(D21:F21)</f>
        <v>405466843</v>
      </c>
      <c r="I21" s="71"/>
    </row>
    <row r="22" spans="1:9" ht="12" customHeight="1" hidden="1">
      <c r="A22" s="75"/>
      <c r="B22" s="73"/>
      <c r="C22" s="74"/>
      <c r="D22" s="73"/>
      <c r="E22" s="74"/>
      <c r="F22" s="73"/>
      <c r="G22" s="73"/>
      <c r="H22" s="73"/>
      <c r="I22" s="2"/>
    </row>
    <row r="23" spans="1:9" ht="18" customHeight="1" hidden="1">
      <c r="A23" s="70" t="s">
        <v>74</v>
      </c>
      <c r="B23" s="73">
        <v>0</v>
      </c>
      <c r="C23" s="74"/>
      <c r="D23" s="73">
        <v>0</v>
      </c>
      <c r="E23" s="74"/>
      <c r="F23" s="73">
        <v>5085826</v>
      </c>
      <c r="G23" s="74"/>
      <c r="H23" s="73">
        <f>SUM(D23:F23)</f>
        <v>5085826</v>
      </c>
      <c r="I23" s="2"/>
    </row>
    <row r="24" spans="1:9" ht="12" customHeight="1" hidden="1">
      <c r="A24" s="70"/>
      <c r="B24" s="76"/>
      <c r="C24" s="74"/>
      <c r="D24" s="76"/>
      <c r="E24" s="74"/>
      <c r="F24" s="76"/>
      <c r="G24" s="74"/>
      <c r="H24" s="76"/>
      <c r="I24" s="2"/>
    </row>
    <row r="25" ht="18" customHeight="1">
      <c r="I25" s="2"/>
    </row>
    <row r="26" spans="1:9" ht="18" customHeight="1">
      <c r="A26" s="150" t="s">
        <v>128</v>
      </c>
      <c r="B26" s="116">
        <v>412026304</v>
      </c>
      <c r="C26" s="117"/>
      <c r="D26" s="116">
        <v>412026304</v>
      </c>
      <c r="E26" s="117"/>
      <c r="F26" s="116">
        <v>-197578796</v>
      </c>
      <c r="G26" s="117"/>
      <c r="H26" s="116">
        <f>SUM(D26:G26)</f>
        <v>214447508</v>
      </c>
      <c r="I26" s="2"/>
    </row>
    <row r="27" spans="1:9" ht="18" customHeight="1">
      <c r="A27" s="77"/>
      <c r="B27" s="116"/>
      <c r="C27" s="117"/>
      <c r="D27" s="116"/>
      <c r="E27" s="117"/>
      <c r="F27" s="116"/>
      <c r="G27" s="117"/>
      <c r="H27" s="116"/>
      <c r="I27" s="2"/>
    </row>
    <row r="28" spans="1:9" ht="31.5" customHeight="1">
      <c r="A28" s="77" t="s">
        <v>126</v>
      </c>
      <c r="B28" s="116">
        <v>0</v>
      </c>
      <c r="C28" s="117"/>
      <c r="D28" s="116">
        <v>0</v>
      </c>
      <c r="E28" s="117"/>
      <c r="F28" s="141">
        <v>-31906724</v>
      </c>
      <c r="G28" s="117"/>
      <c r="H28" s="141">
        <f>SUM(B28:G28)</f>
        <v>-31906724</v>
      </c>
      <c r="I28" s="2"/>
    </row>
    <row r="29" spans="1:9" ht="15" customHeight="1">
      <c r="A29" s="77"/>
      <c r="B29" s="116"/>
      <c r="C29" s="117"/>
      <c r="D29" s="116"/>
      <c r="E29" s="117"/>
      <c r="F29" s="141"/>
      <c r="G29" s="117"/>
      <c r="H29" s="141"/>
      <c r="I29" s="2"/>
    </row>
    <row r="30" spans="1:9" ht="31.5" customHeight="1">
      <c r="A30" s="150" t="s">
        <v>127</v>
      </c>
      <c r="B30" s="116">
        <f>SUM(B26:B29)</f>
        <v>412026304</v>
      </c>
      <c r="C30" s="117"/>
      <c r="D30" s="116">
        <f>SUM(D26:D29)</f>
        <v>412026304</v>
      </c>
      <c r="E30" s="117"/>
      <c r="F30" s="116">
        <f>SUM(F26:F29)</f>
        <v>-229485520</v>
      </c>
      <c r="G30" s="117"/>
      <c r="H30" s="116">
        <f>SUM(H26:H29)</f>
        <v>182540784</v>
      </c>
      <c r="I30" s="2"/>
    </row>
    <row r="31" spans="1:9" ht="18" customHeight="1">
      <c r="A31" s="77"/>
      <c r="B31" s="116"/>
      <c r="C31" s="117"/>
      <c r="D31" s="116"/>
      <c r="E31" s="117"/>
      <c r="F31" s="116"/>
      <c r="G31" s="117"/>
      <c r="H31" s="116"/>
      <c r="I31" s="2"/>
    </row>
    <row r="32" spans="1:9" ht="18" customHeight="1">
      <c r="A32" s="77" t="s">
        <v>99</v>
      </c>
      <c r="B32" s="141">
        <v>34642847</v>
      </c>
      <c r="C32" s="117"/>
      <c r="D32" s="141">
        <v>34642847</v>
      </c>
      <c r="E32" s="117"/>
      <c r="F32" s="141">
        <v>0</v>
      </c>
      <c r="G32" s="117"/>
      <c r="H32" s="73">
        <f>SUM(D32:F32)</f>
        <v>34642847</v>
      </c>
      <c r="I32" s="2"/>
    </row>
    <row r="33" spans="1:9" ht="18" customHeight="1">
      <c r="A33" s="77"/>
      <c r="B33" s="116"/>
      <c r="C33" s="117"/>
      <c r="D33" s="116"/>
      <c r="E33" s="117"/>
      <c r="F33" s="116"/>
      <c r="G33" s="117"/>
      <c r="H33" s="116"/>
      <c r="I33" s="2"/>
    </row>
    <row r="34" spans="1:9" ht="18" customHeight="1">
      <c r="A34" s="70" t="s">
        <v>72</v>
      </c>
      <c r="B34" s="73">
        <v>0</v>
      </c>
      <c r="C34" s="74"/>
      <c r="D34" s="73">
        <v>0</v>
      </c>
      <c r="E34" s="74"/>
      <c r="F34" s="73">
        <v>-4258617</v>
      </c>
      <c r="G34" s="74"/>
      <c r="H34" s="73">
        <f>SUM(D34:F34)</f>
        <v>-4258617</v>
      </c>
      <c r="I34" s="2"/>
    </row>
    <row r="35" spans="1:9" ht="14.25" customHeight="1">
      <c r="A35" s="2"/>
      <c r="B35" s="5"/>
      <c r="C35" s="5"/>
      <c r="D35" s="5"/>
      <c r="E35" s="5"/>
      <c r="F35" s="5"/>
      <c r="G35" s="5"/>
      <c r="H35" s="5"/>
      <c r="I35" s="2"/>
    </row>
    <row r="36" spans="1:9" ht="33" customHeight="1">
      <c r="A36" s="150" t="s">
        <v>109</v>
      </c>
      <c r="B36" s="143">
        <f>SUM(B30:B35)</f>
        <v>446669151</v>
      </c>
      <c r="C36" s="115"/>
      <c r="D36" s="143">
        <f>SUM(D30:D35)</f>
        <v>446669151</v>
      </c>
      <c r="E36" s="115"/>
      <c r="F36" s="143">
        <f>SUM(F30:F34)</f>
        <v>-233744137</v>
      </c>
      <c r="G36" s="115"/>
      <c r="H36" s="143">
        <f>SUM(H30:H34)</f>
        <v>212925014</v>
      </c>
      <c r="I36" s="2"/>
    </row>
    <row r="37" spans="1:9" ht="18" customHeight="1">
      <c r="A37" s="77"/>
      <c r="B37" s="116"/>
      <c r="C37" s="117"/>
      <c r="D37" s="116"/>
      <c r="E37" s="117"/>
      <c r="F37" s="116"/>
      <c r="G37" s="117"/>
      <c r="H37" s="116"/>
      <c r="I37" s="2"/>
    </row>
    <row r="38" spans="1:9" ht="18" customHeight="1">
      <c r="A38" s="70" t="s">
        <v>102</v>
      </c>
      <c r="B38" s="73">
        <v>0</v>
      </c>
      <c r="C38" s="74"/>
      <c r="D38" s="73">
        <v>0</v>
      </c>
      <c r="E38" s="74"/>
      <c r="F38" s="73">
        <v>-11910173</v>
      </c>
      <c r="G38" s="74"/>
      <c r="H38" s="73">
        <f>SUM(D38:F38)</f>
        <v>-11910173</v>
      </c>
      <c r="I38" s="2"/>
    </row>
    <row r="39" spans="1:9" ht="18" customHeight="1">
      <c r="A39" s="70"/>
      <c r="B39" s="73"/>
      <c r="C39" s="74"/>
      <c r="D39" s="73"/>
      <c r="E39" s="74"/>
      <c r="F39" s="73"/>
      <c r="G39" s="74"/>
      <c r="H39" s="73"/>
      <c r="I39" s="2"/>
    </row>
    <row r="40" spans="1:9" ht="18" customHeight="1">
      <c r="A40" s="70" t="s">
        <v>101</v>
      </c>
      <c r="B40" s="73">
        <v>0</v>
      </c>
      <c r="C40" s="74"/>
      <c r="D40" s="73">
        <v>0</v>
      </c>
      <c r="E40" s="74"/>
      <c r="F40" s="73">
        <v>0</v>
      </c>
      <c r="G40" s="74"/>
      <c r="H40" s="73">
        <v>1112470</v>
      </c>
      <c r="I40" s="2"/>
    </row>
    <row r="41" spans="1:9" ht="18" customHeight="1">
      <c r="A41" s="2"/>
      <c r="B41" s="5"/>
      <c r="C41" s="5"/>
      <c r="D41" s="5"/>
      <c r="E41" s="5"/>
      <c r="F41" s="5"/>
      <c r="G41" s="5"/>
      <c r="H41" s="5"/>
      <c r="I41" s="2"/>
    </row>
    <row r="42" spans="1:9" ht="18" customHeight="1" thickBot="1">
      <c r="A42" s="77" t="s">
        <v>122</v>
      </c>
      <c r="B42" s="78">
        <f>SUM(B36:B41)</f>
        <v>446669151</v>
      </c>
      <c r="C42" s="79"/>
      <c r="D42" s="78">
        <f>SUM(D36:D41)</f>
        <v>446669151</v>
      </c>
      <c r="E42" s="79"/>
      <c r="F42" s="78">
        <f>SUM(F36:F41)</f>
        <v>-245654310</v>
      </c>
      <c r="G42" s="79"/>
      <c r="H42" s="78">
        <f>SUM(H36:H41)</f>
        <v>202127311</v>
      </c>
      <c r="I42" s="2"/>
    </row>
    <row r="43" spans="1:9" ht="18" customHeight="1" thickTop="1">
      <c r="A43" s="77"/>
      <c r="B43" s="116"/>
      <c r="C43" s="117"/>
      <c r="D43" s="116"/>
      <c r="E43" s="117"/>
      <c r="F43" s="116"/>
      <c r="G43" s="117"/>
      <c r="H43" s="116"/>
      <c r="I43" s="2"/>
    </row>
    <row r="44" spans="1:9" ht="18" customHeight="1">
      <c r="A44" s="77"/>
      <c r="B44" s="116"/>
      <c r="C44" s="117"/>
      <c r="D44" s="116"/>
      <c r="E44" s="117"/>
      <c r="F44" s="116"/>
      <c r="G44" s="117"/>
      <c r="H44" s="116"/>
      <c r="I44" s="2"/>
    </row>
    <row r="45" spans="1:9" ht="18" customHeight="1">
      <c r="A45" s="77"/>
      <c r="B45" s="116"/>
      <c r="C45" s="117"/>
      <c r="D45" s="116"/>
      <c r="E45" s="117"/>
      <c r="F45" s="116"/>
      <c r="G45" s="117"/>
      <c r="H45" s="116"/>
      <c r="I45" s="2"/>
    </row>
    <row r="46" spans="1:8" ht="17.25" customHeight="1">
      <c r="A46" s="155" t="s">
        <v>75</v>
      </c>
      <c r="B46" s="155"/>
      <c r="C46" s="155"/>
      <c r="D46" s="155"/>
      <c r="E46" s="155"/>
      <c r="F46" s="155"/>
      <c r="G46" s="155"/>
      <c r="H46" s="155"/>
    </row>
    <row r="47" spans="1:8" ht="18" customHeight="1">
      <c r="A47" s="155"/>
      <c r="B47" s="155"/>
      <c r="C47" s="155"/>
      <c r="D47" s="155"/>
      <c r="E47" s="155"/>
      <c r="F47" s="155"/>
      <c r="G47" s="155"/>
      <c r="H47" s="155"/>
    </row>
  </sheetData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21" sqref="J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chtan</cp:lastModifiedBy>
  <cp:lastPrinted>2006-08-30T05:42:47Z</cp:lastPrinted>
  <dcterms:created xsi:type="dcterms:W3CDTF">1998-09-23T07:08:42Z</dcterms:created>
  <dcterms:modified xsi:type="dcterms:W3CDTF">2006-08-30T06:25:18Z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-1545957527</vt:i4>
  </property>
  <property fmtid="{D5CDD505-2E9C-101B-9397-08002B2CF9AE}" pid="3" name="_EmailSubject">
    <vt:lpwstr>FBO 2nd quarter announcement</vt:lpwstr>
  </property>
  <property fmtid="{D5CDD505-2E9C-101B-9397-08002B2CF9AE}" pid="4" name="_AuthorEmail">
    <vt:lpwstr>chtan@fbo.com.my</vt:lpwstr>
  </property>
  <property fmtid="{D5CDD505-2E9C-101B-9397-08002B2CF9AE}" pid="5" name="_AuthorEmailDisplayName">
    <vt:lpwstr>Tan Chin Hong</vt:lpwstr>
  </property>
  <property fmtid="{D5CDD505-2E9C-101B-9397-08002B2CF9AE}" pid="6" name="_PreviousAdHocReviewCycleID">
    <vt:i4>31255590</vt:i4>
  </property>
</Properties>
</file>