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85" yWindow="30" windowWidth="5970" windowHeight="6750" tabRatio="774" activeTab="2"/>
  </bookViews>
  <sheets>
    <sheet name="Condensed BS" sheetId="1" r:id="rId1"/>
    <sheet name="Condensed IS" sheetId="2" r:id="rId2"/>
    <sheet name="Condensed CF" sheetId="3" r:id="rId3"/>
    <sheet name="Condensed Equity" sheetId="4" r:id="rId4"/>
    <sheet name="Sheet1" sheetId="5" r:id="rId5"/>
    <sheet name="Sheet 5" sheetId="6" r:id="rId6"/>
  </sheets>
  <externalReferences>
    <externalReference r:id="rId9"/>
    <externalReference r:id="rId10"/>
  </externalReferences>
  <definedNames>
    <definedName name="\c">#REF!</definedName>
    <definedName name="\f" localSheetId="0">'Condensed BS'!#REF!</definedName>
    <definedName name="\f">#REF!</definedName>
    <definedName name="\p">#REF!</definedName>
    <definedName name="_Regression_Int" localSheetId="0" hidden="1">1</definedName>
    <definedName name="DATE">'[1]TB'!#REF!</definedName>
    <definedName name="PLSchedule">#REF!</definedName>
    <definedName name="_xlnm.Print_Area" localSheetId="0">'Condensed BS'!$A$1:$E$65</definedName>
    <definedName name="_xlnm.Print_Area" localSheetId="2">'Condensed CF'!$A$1:$M$85</definedName>
    <definedName name="_xlnm.Print_Area" localSheetId="1">'Condensed IS'!$A$1:$K$43</definedName>
    <definedName name="Print_Area_MI" localSheetId="0">'Condensed BS'!#REF!</definedName>
    <definedName name="Print_Area_MI">#REF!</definedName>
    <definedName name="SCHEDULE">'[2]Con P&amp;L'!#REF!</definedName>
    <definedName name="Z_2910148E_4791_4A0B_A81E_449D2A5EEBFD_.wvu.Cols" localSheetId="2" hidden="1">'Condensed CF'!$I:$I</definedName>
    <definedName name="Z_2910148E_4791_4A0B_A81E_449D2A5EEBFD_.wvu.Cols" localSheetId="1" hidden="1">'Condensed IS'!#REF!</definedName>
    <definedName name="Z_2910148E_4791_4A0B_A81E_449D2A5EEBFD_.wvu.PrintArea" localSheetId="0" hidden="1">'Condensed BS'!$A$1:$E$65</definedName>
    <definedName name="Z_2910148E_4791_4A0B_A81E_449D2A5EEBFD_.wvu.PrintArea" localSheetId="2" hidden="1">'Condensed CF'!$A$1:$M$85</definedName>
    <definedName name="Z_2910148E_4791_4A0B_A81E_449D2A5EEBFD_.wvu.PrintArea" localSheetId="1" hidden="1">'Condensed IS'!$A$1:$K$43</definedName>
    <definedName name="Z_2910148E_4791_4A0B_A81E_449D2A5EEBFD_.wvu.Rows" localSheetId="0" hidden="1">'Condensed BS'!#REF!,'Condensed BS'!#REF!,'Condensed BS'!#REF!,'Condensed BS'!#REF!,'Condensed BS'!$69:$69</definedName>
    <definedName name="Z_2910148E_4791_4A0B_A81E_449D2A5EEBFD_.wvu.Rows" localSheetId="3" hidden="1">'Condensed Equity'!$14:$24</definedName>
    <definedName name="Z_35DC6002_0DF5_4C61_9A86_6887B2C6C6C5_.wvu.Cols" localSheetId="2" hidden="1">'Condensed CF'!$I:$I</definedName>
    <definedName name="Z_35DC6002_0DF5_4C61_9A86_6887B2C6C6C5_.wvu.PrintArea" localSheetId="0" hidden="1">'Condensed BS'!$A$1:$E$65</definedName>
    <definedName name="Z_35DC6002_0DF5_4C61_9A86_6887B2C6C6C5_.wvu.PrintArea" localSheetId="2" hidden="1">'Condensed CF'!$A$1:$M$85</definedName>
    <definedName name="Z_35DC6002_0DF5_4C61_9A86_6887B2C6C6C5_.wvu.PrintArea" localSheetId="1" hidden="1">'Condensed IS'!$A$1:$K$43</definedName>
    <definedName name="Z_35DC6002_0DF5_4C61_9A86_6887B2C6C6C5_.wvu.Rows" localSheetId="0" hidden="1">'Condensed BS'!$69:$69</definedName>
    <definedName name="Z_35DC6002_0DF5_4C61_9A86_6887B2C6C6C5_.wvu.Rows" localSheetId="3" hidden="1">'Condensed Equity'!$14:$24</definedName>
    <definedName name="Z_7BDA2C0E_A3ED_4D54_A85A_924D0238D0FF_.wvu.Cols" localSheetId="2" hidden="1">'Condensed CF'!$I:$I</definedName>
    <definedName name="Z_7BDA2C0E_A3ED_4D54_A85A_924D0238D0FF_.wvu.Cols" localSheetId="1" hidden="1">'Condensed IS'!#REF!</definedName>
    <definedName name="Z_7BDA2C0E_A3ED_4D54_A85A_924D0238D0FF_.wvu.PrintArea" localSheetId="0" hidden="1">'Condensed BS'!$A$1:$E$65</definedName>
    <definedName name="Z_7BDA2C0E_A3ED_4D54_A85A_924D0238D0FF_.wvu.PrintArea" localSheetId="2" hidden="1">'Condensed CF'!$A$1:$M$85</definedName>
    <definedName name="Z_7BDA2C0E_A3ED_4D54_A85A_924D0238D0FF_.wvu.PrintArea" localSheetId="1" hidden="1">'Condensed IS'!$A$1:$K$43</definedName>
    <definedName name="Z_7BDA2C0E_A3ED_4D54_A85A_924D0238D0FF_.wvu.Rows" localSheetId="0" hidden="1">'Condensed BS'!#REF!,'Condensed BS'!#REF!,'Condensed BS'!#REF!,'Condensed BS'!$69:$69</definedName>
    <definedName name="Z_7BDA2C0E_A3ED_4D54_A85A_924D0238D0FF_.wvu.Rows" localSheetId="3" hidden="1">'Condensed Equity'!$14:$19</definedName>
    <definedName name="Z_C1F60D29_EC37_46AB_8A3B_713BEE4C26B9_.wvu.Cols" localSheetId="2" hidden="1">'Condensed CF'!$I:$I</definedName>
    <definedName name="Z_C1F60D29_EC37_46AB_8A3B_713BEE4C26B9_.wvu.Cols" localSheetId="1" hidden="1">'Condensed IS'!#REF!</definedName>
    <definedName name="Z_C1F60D29_EC37_46AB_8A3B_713BEE4C26B9_.wvu.PrintArea" localSheetId="0" hidden="1">'Condensed BS'!$A$1:$E$65</definedName>
    <definedName name="Z_C1F60D29_EC37_46AB_8A3B_713BEE4C26B9_.wvu.PrintArea" localSheetId="2" hidden="1">'Condensed CF'!$A$1:$M$85</definedName>
    <definedName name="Z_C1F60D29_EC37_46AB_8A3B_713BEE4C26B9_.wvu.PrintArea" localSheetId="1" hidden="1">'Condensed IS'!$A$1:$K$43</definedName>
    <definedName name="Z_C1F60D29_EC37_46AB_8A3B_713BEE4C26B9_.wvu.Rows" localSheetId="0" hidden="1">'Condensed BS'!#REF!,'Condensed BS'!#REF!,'Condensed BS'!#REF!,'Condensed BS'!#REF!,'Condensed BS'!$69:$69</definedName>
    <definedName name="Z_C1F60D29_EC37_46AB_8A3B_713BEE4C26B9_.wvu.Rows" localSheetId="3" hidden="1">'Condensed Equity'!$14:$24</definedName>
    <definedName name="Z_FFDD19C2_A86E_11DA_BFFB_0030F11E48C4_.wvu.Cols" localSheetId="2" hidden="1">'Condensed CF'!$I:$I</definedName>
    <definedName name="Z_FFDD19C2_A86E_11DA_BFFB_0030F11E48C4_.wvu.PrintArea" localSheetId="0" hidden="1">'Condensed BS'!$A$1:$E$65</definedName>
    <definedName name="Z_FFDD19C2_A86E_11DA_BFFB_0030F11E48C4_.wvu.PrintArea" localSheetId="2" hidden="1">'Condensed CF'!$A$1:$M$85</definedName>
    <definedName name="Z_FFDD19C2_A86E_11DA_BFFB_0030F11E48C4_.wvu.PrintArea" localSheetId="1" hidden="1">'Condensed IS'!$A$1:$K$43</definedName>
    <definedName name="Z_FFDD19C2_A86E_11DA_BFFB_0030F11E48C4_.wvu.Rows" localSheetId="0" hidden="1">'Condensed BS'!$69:$69</definedName>
    <definedName name="Z_FFDD19C2_A86E_11DA_BFFB_0030F11E48C4_.wvu.Rows" localSheetId="3" hidden="1">'Condensed Equity'!$14:$24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<sst xmlns="http://schemas.openxmlformats.org/spreadsheetml/2006/main" count="169" uniqueCount="145">
  <si>
    <t>Real property assets</t>
  </si>
  <si>
    <t>Development properties</t>
  </si>
  <si>
    <t>Inventories</t>
  </si>
  <si>
    <t>Deferred taxation</t>
  </si>
  <si>
    <t>Total</t>
  </si>
  <si>
    <t>RM</t>
  </si>
  <si>
    <t>(RM)</t>
  </si>
  <si>
    <t>3 month</t>
  </si>
  <si>
    <t>Revenue</t>
  </si>
  <si>
    <t>Issued and fully</t>
  </si>
  <si>
    <t>paid ordinary shares</t>
  </si>
  <si>
    <t>of RM1.00 each</t>
  </si>
  <si>
    <t>Number</t>
  </si>
  <si>
    <t>Nominal</t>
  </si>
  <si>
    <t>of shares</t>
  </si>
  <si>
    <t>value</t>
  </si>
  <si>
    <t>Property, plant and equipment</t>
  </si>
  <si>
    <t xml:space="preserve"> </t>
  </si>
  <si>
    <t>FURQAN BUSINESS ORGANISATION BERHAD ("FBO")</t>
  </si>
  <si>
    <t>Adjustment for:</t>
  </si>
  <si>
    <t>As at</t>
  </si>
  <si>
    <t xml:space="preserve"> (The explanatory notes form an integral part of and should be read in conjunction with this interim  report)</t>
  </si>
  <si>
    <t xml:space="preserve">UNAUDITED CONDENSED CONSOLIDATED BALANCE SHEET </t>
  </si>
  <si>
    <t xml:space="preserve"> UNAUDITED CONDENSED CONSOLIDATED CASH FLOW STATEMENT  </t>
  </si>
  <si>
    <t xml:space="preserve">UNAUDITED CONDENSED CONSOLIDATED INCOME STATEMENT </t>
  </si>
  <si>
    <t>UNAUDITED CONDENSED CONSOLIDATED STATEMENT OF CHANGES IN EQUITY</t>
  </si>
  <si>
    <t>ASSETS</t>
  </si>
  <si>
    <t>Investments in unconsolidated subsidiary companies</t>
  </si>
  <si>
    <t>Current Assets</t>
  </si>
  <si>
    <t>Other investments</t>
  </si>
  <si>
    <t>Lease and hire-purchase receivables</t>
  </si>
  <si>
    <t>Trade receivables</t>
  </si>
  <si>
    <t>Other receivables, deposits and prepaid expenses</t>
  </si>
  <si>
    <t>Fixed deposits with licensed banks</t>
  </si>
  <si>
    <t>Cash on hand and at banks</t>
  </si>
  <si>
    <t>Current Liabilities</t>
  </si>
  <si>
    <t>Trade payables</t>
  </si>
  <si>
    <t>Other payables and accrued expenses</t>
  </si>
  <si>
    <t>Hire-purchase and lease payables</t>
  </si>
  <si>
    <t>Term loan instruments</t>
  </si>
  <si>
    <t>Redeemable Convertible Loan Stocks</t>
  </si>
  <si>
    <t>Block discount payables</t>
  </si>
  <si>
    <t>Term loans</t>
  </si>
  <si>
    <t>Short term borrowings</t>
  </si>
  <si>
    <t>Block discount payables - current portion</t>
  </si>
  <si>
    <t>Tax liabilities</t>
  </si>
  <si>
    <t>Term loans - current portion</t>
  </si>
  <si>
    <t>Total Liabilities</t>
  </si>
  <si>
    <t>Long Term Liabilities</t>
  </si>
  <si>
    <t>Represented by:</t>
  </si>
  <si>
    <t>Issued capital</t>
  </si>
  <si>
    <t>3 months ended</t>
  </si>
  <si>
    <t>Expenses excluding finance cost</t>
  </si>
  <si>
    <t>Less : Minority interests</t>
  </si>
  <si>
    <t>CASH FLOWS FROM / (USED IN) OPERATING ACTIVITIES</t>
  </si>
  <si>
    <t>(Increase)/Decrease in:</t>
  </si>
  <si>
    <t>Increase/(Decrease) in:</t>
  </si>
  <si>
    <t xml:space="preserve">  Interest income</t>
  </si>
  <si>
    <t>CASH FLOWS FROM / (USED IN) INVESTING ACTIVITIES</t>
  </si>
  <si>
    <t>Interest income received</t>
  </si>
  <si>
    <t>CASH FLOWS FROM / (USED IN) FINANCING ACTIVITIES</t>
  </si>
  <si>
    <t>Taxation</t>
  </si>
  <si>
    <t xml:space="preserve">  Depreciation</t>
  </si>
  <si>
    <t xml:space="preserve">  Interest expense</t>
  </si>
  <si>
    <t xml:space="preserve">  Inventories</t>
  </si>
  <si>
    <t xml:space="preserve">  Trade and other receivables</t>
  </si>
  <si>
    <t xml:space="preserve">  Trade and other payables</t>
  </si>
  <si>
    <t>Purchase of property, plant and equipment</t>
  </si>
  <si>
    <t>Purchase of investment properties</t>
  </si>
  <si>
    <t>Tax paid</t>
  </si>
  <si>
    <t>Interest paid</t>
  </si>
  <si>
    <t>Repayment of HP and lease payables</t>
  </si>
  <si>
    <t>Investment properties</t>
  </si>
  <si>
    <t xml:space="preserve">Shareholders' Equity </t>
  </si>
  <si>
    <t>Year-to-date</t>
  </si>
  <si>
    <t xml:space="preserve">  Property development expenditure</t>
  </si>
  <si>
    <t>Other operating income</t>
  </si>
  <si>
    <t>Finance cost</t>
  </si>
  <si>
    <t>-</t>
  </si>
  <si>
    <t>CASH AND CASH EQUIVALENTS AT END OF PERIOD</t>
  </si>
  <si>
    <t>At 1 January 2002</t>
  </si>
  <si>
    <t>Isssue of shares</t>
  </si>
  <si>
    <t>Net loss for the year</t>
  </si>
  <si>
    <t>(The explatory notes form an integral part of and should be read in conjunction with this interim report)</t>
  </si>
  <si>
    <t>Net profit for the year</t>
  </si>
  <si>
    <t>(The explanatory notes form an integral part of and should be read in conjunction with this interim report)</t>
  </si>
  <si>
    <t>At 1 January 2003</t>
  </si>
  <si>
    <t xml:space="preserve">Purchase of other investment </t>
  </si>
  <si>
    <t>CASH AND CASH EQUIVALENTS AT BEGINNING OF PERIOD</t>
  </si>
  <si>
    <t xml:space="preserve"> Cash on hand and at banks</t>
  </si>
  <si>
    <t xml:space="preserve"> Bank overdrafts</t>
  </si>
  <si>
    <t>CASH AND CASH EQUIVALENTS AT END OF PERIOD COMPRISE THE FOLLOWING:</t>
  </si>
  <si>
    <t xml:space="preserve"> Fixed deposits with licensed banks</t>
  </si>
  <si>
    <t>31-Dec-2004</t>
  </si>
  <si>
    <t>At 1 January 2004</t>
  </si>
  <si>
    <t xml:space="preserve">  Block discount payables</t>
  </si>
  <si>
    <t>Accumulated Losses</t>
  </si>
  <si>
    <t>Accumulated</t>
  </si>
  <si>
    <t>loss</t>
  </si>
  <si>
    <t>Net Current Liabilities</t>
  </si>
  <si>
    <t xml:space="preserve">  Allowance for doubtful debts</t>
  </si>
  <si>
    <t>Net (repayment) / drawdown of term loans</t>
  </si>
  <si>
    <t>Net Cash (Used In) / From Financing Activities</t>
  </si>
  <si>
    <t xml:space="preserve"> Held under sinking fund</t>
  </si>
  <si>
    <t>Gain from disposal of quoted investment</t>
  </si>
  <si>
    <t xml:space="preserve">  Gain on disposal of other investment</t>
  </si>
  <si>
    <t>Net Cash From / (Used In) Operating Activities</t>
  </si>
  <si>
    <t>NET INCREASE IN CASH AND CASH EQUIVALENTS</t>
  </si>
  <si>
    <t>Proceed from disposal of other investment</t>
  </si>
  <si>
    <t>Net Cash From Investing Activities</t>
  </si>
  <si>
    <t xml:space="preserve">  (Write back) for diminution in values</t>
  </si>
  <si>
    <t>(Loss) / Profit before tax</t>
  </si>
  <si>
    <t xml:space="preserve">  (Loss) / Gain on disposal of fixed asset</t>
  </si>
  <si>
    <t>INTERIM REPORT FOR THE PERIOD ENDED 31 DECEMBER 2005</t>
  </si>
  <si>
    <t>31-Dec-2005</t>
  </si>
  <si>
    <t>31.12.2005</t>
  </si>
  <si>
    <t>31.12.2004</t>
  </si>
  <si>
    <t>12 months ended</t>
  </si>
  <si>
    <t>At 31 December 2005</t>
  </si>
  <si>
    <t>Reversal from revaluation deficit</t>
  </si>
  <si>
    <t>Goodwill written-off</t>
  </si>
  <si>
    <t xml:space="preserve">  Reversal of revaluation deficit on real property assets</t>
  </si>
  <si>
    <t xml:space="preserve">  Gain on disposal of indirect subsidiary companies</t>
  </si>
  <si>
    <t xml:space="preserve">  Allowance for doubtful debts no longer required</t>
  </si>
  <si>
    <t xml:space="preserve">  Bad debts recovered</t>
  </si>
  <si>
    <t xml:space="preserve">  Goodwill written off</t>
  </si>
  <si>
    <t xml:space="preserve">  Reversal of inventories written off in prior years</t>
  </si>
  <si>
    <t xml:space="preserve">  Bad debts written off</t>
  </si>
  <si>
    <t>Acquisition of subsidiary company (net of cash acquired)</t>
  </si>
  <si>
    <t>Disposal of subsidiary company</t>
  </si>
  <si>
    <t>Deposit pledged to banks / sinking fund</t>
  </si>
  <si>
    <t xml:space="preserve">At 31 December 2004 </t>
  </si>
  <si>
    <t>NET ASSET PER SHARE (SEN)</t>
  </si>
  <si>
    <t>Net loss for the period</t>
  </si>
  <si>
    <t>Basic loss per ordinary share (sen)</t>
  </si>
  <si>
    <t>Loss after taxation</t>
  </si>
  <si>
    <t>Loss before taxation</t>
  </si>
  <si>
    <t>Loss from operations</t>
  </si>
  <si>
    <t xml:space="preserve">  Write back allowance for doubtful debts</t>
  </si>
  <si>
    <t xml:space="preserve">  Impairment loss of real property asset</t>
  </si>
  <si>
    <t>Proceed from disposal of property, plant and equipment</t>
  </si>
  <si>
    <t>Issued during the year</t>
  </si>
  <si>
    <t>Partial redemption of Redeemable Convertible Loan Stock and conversion of warrant</t>
  </si>
  <si>
    <t xml:space="preserve">  Waiver of Non Guaranteed Secured Term Loan</t>
  </si>
  <si>
    <t xml:space="preserve">  Property, plant and equipment written off</t>
  </si>
</sst>
</file>

<file path=xl/styles.xml><?xml version="1.0" encoding="utf-8"?>
<styleSheet xmlns="http://schemas.openxmlformats.org/spreadsheetml/2006/main">
  <numFmts count="5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&quot;RM&quot;#,##0;\-&quot;RM&quot;#,##0"/>
    <numFmt numFmtId="179" formatCode="&quot;RM&quot;#,##0;[Red]\-&quot;RM&quot;#,##0"/>
    <numFmt numFmtId="180" formatCode="&quot;RM&quot;#,##0.00;\-&quot;RM&quot;#,##0.00"/>
    <numFmt numFmtId="181" formatCode="&quot;RM&quot;#,##0.00;[Red]\-&quot;RM&quot;#,##0.00"/>
    <numFmt numFmtId="182" formatCode="_-&quot;RM&quot;* #,##0_-;\-&quot;RM&quot;* #,##0_-;_-&quot;RM&quot;* &quot;-&quot;_-;_-@_-"/>
    <numFmt numFmtId="183" formatCode="_-&quot;RM&quot;* #,##0.00_-;\-&quot;RM&quot;* #,##0.00_-;_-&quot;RM&quot;* &quot;-&quot;??_-;_-@_-"/>
    <numFmt numFmtId="184" formatCode="_ * #,##0.00_ ;_ * \-#,##0.00_ ;_ * &quot;-&quot;??_ ;_ @_ "/>
    <numFmt numFmtId="185" formatCode="_(* #,##0_);_(* \(#,##0\);_(* &quot;-&quot;??_);_(@_)"/>
    <numFmt numFmtId="186" formatCode="\$#,##0.00;\(\$#,##0.00\)"/>
    <numFmt numFmtId="187" formatCode="\$#,##0;\(\$#,##0\)"/>
    <numFmt numFmtId="188" formatCode="#,##0;\(#,##0\)"/>
    <numFmt numFmtId="189" formatCode="#,##0;[Red]\(#,##0\)"/>
    <numFmt numFmtId="190" formatCode="#,##0.00;\(#,##0.00\)"/>
    <numFmt numFmtId="191" formatCode="#,##0.0000_);[Red]\(#,##0.0000\)"/>
    <numFmt numFmtId="192" formatCode="_(* #,##0.0_);_(* \(#,##0.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_(* #,##0.000000_);_(* \(#,##0.000000\);_(* &quot;-&quot;??_);_(@_)"/>
    <numFmt numFmtId="197" formatCode="#,##0.0_);\(#,##0.0\)"/>
    <numFmt numFmtId="198" formatCode="#,##0.0_);[Red]\(#,##0.0\)"/>
    <numFmt numFmtId="199" formatCode="0.0"/>
    <numFmt numFmtId="200" formatCode="0.00_);\(0.00\)"/>
    <numFmt numFmtId="201" formatCode="0.0_);\(0.0\)"/>
    <numFmt numFmtId="202" formatCode="0_);\(0\)"/>
    <numFmt numFmtId="203" formatCode="0.0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#,##0.0;[Red]\(#,##0.0\)"/>
    <numFmt numFmtId="209" formatCode="#,##0.00;[Red]\(#,##0.00\)"/>
    <numFmt numFmtId="210" formatCode="#,##0.000;[Red]\(#,##0.000\)"/>
    <numFmt numFmtId="211" formatCode="#,##0.0000;[Red]\(#,##0.0000\)"/>
    <numFmt numFmtId="212" formatCode="0_);[Red]\(0\)"/>
    <numFmt numFmtId="213" formatCode="[$-409]dddd\,\ mmmm\ dd\,\ yyyy"/>
    <numFmt numFmtId="214" formatCode="[$-409]d\-mmm\-yyyy;@"/>
  </numFmts>
  <fonts count="24">
    <font>
      <sz val="10"/>
      <name val="Arial"/>
      <family val="0"/>
    </font>
    <font>
      <sz val="10"/>
      <name val="MS Sans Serif"/>
      <family val="0"/>
    </font>
    <font>
      <sz val="10"/>
      <name val="Courier"/>
      <family val="0"/>
    </font>
    <font>
      <sz val="10"/>
      <name val="Times New Roman"/>
      <family val="0"/>
    </font>
    <font>
      <sz val="12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2"/>
      <name val="Helv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u val="single"/>
      <sz val="14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u val="single"/>
      <sz val="8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b/>
      <i/>
      <sz val="10"/>
      <name val="Times New Roman"/>
      <family val="1"/>
    </font>
    <font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8" fontId="3" fillId="0" borderId="0">
      <alignment/>
      <protection/>
    </xf>
    <xf numFmtId="40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6" fontId="3" fillId="0" borderId="0">
      <alignment/>
      <protection/>
    </xf>
    <xf numFmtId="0" fontId="4" fillId="0" borderId="0" applyProtection="0">
      <alignment/>
    </xf>
    <xf numFmtId="187" fontId="3" fillId="0" borderId="0">
      <alignment/>
      <protection/>
    </xf>
    <xf numFmtId="2" fontId="4" fillId="0" borderId="0" applyProtection="0">
      <alignment/>
    </xf>
    <xf numFmtId="0" fontId="19" fillId="0" borderId="0" applyNumberFormat="0" applyFill="0" applyBorder="0" applyAlignment="0" applyProtection="0"/>
    <xf numFmtId="0" fontId="5" fillId="0" borderId="0" applyProtection="0">
      <alignment/>
    </xf>
    <xf numFmtId="0" fontId="6" fillId="0" borderId="0" applyProtection="0">
      <alignment/>
    </xf>
    <xf numFmtId="0" fontId="18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9" fontId="0" fillId="0" borderId="0" applyFont="0" applyFill="0" applyBorder="0" applyAlignment="0" applyProtection="0"/>
    <xf numFmtId="0" fontId="4" fillId="0" borderId="1" applyProtection="0">
      <alignment/>
    </xf>
  </cellStyleXfs>
  <cellXfs count="152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/>
    </xf>
    <xf numFmtId="0" fontId="13" fillId="0" borderId="0" xfId="0" applyFont="1" applyAlignment="1" quotePrefix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16" fontId="9" fillId="0" borderId="0" xfId="0" applyNumberFormat="1" applyFont="1" applyAlignment="1">
      <alignment horizontal="center"/>
    </xf>
    <xf numFmtId="0" fontId="9" fillId="0" borderId="0" xfId="0" applyFont="1" applyAlignment="1" quotePrefix="1">
      <alignment horizontal="left"/>
    </xf>
    <xf numFmtId="0" fontId="9" fillId="0" borderId="2" xfId="0" applyFont="1" applyBorder="1" applyAlignment="1">
      <alignment horizontal="center"/>
    </xf>
    <xf numFmtId="0" fontId="9" fillId="0" borderId="0" xfId="0" applyFont="1" applyAlignment="1">
      <alignment/>
    </xf>
    <xf numFmtId="16" fontId="9" fillId="0" borderId="0" xfId="0" applyNumberFormat="1" applyFont="1" applyAlignment="1" quotePrefix="1">
      <alignment horizontal="center"/>
    </xf>
    <xf numFmtId="0" fontId="3" fillId="0" borderId="0" xfId="0" applyFont="1" applyAlignment="1">
      <alignment horizontal="center"/>
    </xf>
    <xf numFmtId="185" fontId="9" fillId="0" borderId="0" xfId="15" applyNumberFormat="1" applyFont="1" applyAlignment="1">
      <alignment horizontal="center"/>
    </xf>
    <xf numFmtId="185" fontId="9" fillId="0" borderId="2" xfId="15" applyNumberFormat="1" applyFont="1" applyBorder="1" applyAlignment="1">
      <alignment horizontal="center"/>
    </xf>
    <xf numFmtId="185" fontId="9" fillId="0" borderId="0" xfId="15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6" fontId="11" fillId="0" borderId="0" xfId="0" applyNumberFormat="1" applyFont="1" applyAlignment="1">
      <alignment horizontal="center"/>
    </xf>
    <xf numFmtId="16" fontId="11" fillId="0" borderId="3" xfId="0" applyNumberFormat="1" applyFont="1" applyBorder="1" applyAlignment="1">
      <alignment horizontal="center"/>
    </xf>
    <xf numFmtId="185" fontId="11" fillId="0" borderId="3" xfId="15" applyNumberFormat="1" applyFont="1" applyBorder="1" applyAlignment="1">
      <alignment horizontal="center"/>
    </xf>
    <xf numFmtId="185" fontId="11" fillId="0" borderId="0" xfId="15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right"/>
    </xf>
    <xf numFmtId="16" fontId="11" fillId="0" borderId="3" xfId="0" applyNumberFormat="1" applyFont="1" applyBorder="1" applyAlignment="1">
      <alignment horizontal="right"/>
    </xf>
    <xf numFmtId="189" fontId="15" fillId="0" borderId="0" xfId="37" applyNumberFormat="1" applyFont="1" applyBorder="1" applyAlignment="1">
      <alignment/>
      <protection/>
    </xf>
    <xf numFmtId="189" fontId="16" fillId="0" borderId="0" xfId="18" applyNumberFormat="1" applyFont="1" applyBorder="1" applyAlignment="1" applyProtection="1">
      <alignment/>
      <protection/>
    </xf>
    <xf numFmtId="189" fontId="12" fillId="0" borderId="0" xfId="37" applyNumberFormat="1" applyFont="1" applyBorder="1" applyAlignment="1">
      <alignment/>
      <protection/>
    </xf>
    <xf numFmtId="185" fontId="15" fillId="0" borderId="0" xfId="15" applyNumberFormat="1" applyFont="1" applyBorder="1" applyAlignment="1">
      <alignment/>
    </xf>
    <xf numFmtId="185" fontId="15" fillId="0" borderId="0" xfId="15" applyNumberFormat="1" applyFont="1" applyBorder="1" applyAlignment="1">
      <alignment horizontal="center"/>
    </xf>
    <xf numFmtId="171" fontId="15" fillId="0" borderId="0" xfId="15" applyNumberFormat="1" applyFont="1" applyBorder="1" applyAlignment="1">
      <alignment/>
    </xf>
    <xf numFmtId="189" fontId="15" fillId="0" borderId="0" xfId="37" applyNumberFormat="1" applyFont="1" applyBorder="1" applyAlignment="1">
      <alignment horizontal="center"/>
      <protection/>
    </xf>
    <xf numFmtId="189" fontId="15" fillId="0" borderId="0" xfId="37" applyNumberFormat="1" applyFont="1" applyAlignment="1">
      <alignment/>
      <protection/>
    </xf>
    <xf numFmtId="189" fontId="15" fillId="0" borderId="0" xfId="37" applyNumberFormat="1" applyFont="1" applyAlignment="1">
      <alignment horizontal="center"/>
      <protection/>
    </xf>
    <xf numFmtId="189" fontId="8" fillId="0" borderId="0" xfId="18" applyNumberFormat="1" applyFont="1" applyBorder="1" applyAlignment="1" applyProtection="1" quotePrefix="1">
      <alignment horizontal="left"/>
      <protection/>
    </xf>
    <xf numFmtId="0" fontId="11" fillId="0" borderId="0" xfId="0" applyFont="1" applyAlignment="1">
      <alignment horizontal="left"/>
    </xf>
    <xf numFmtId="189" fontId="8" fillId="0" borderId="0" xfId="18" applyNumberFormat="1" applyFont="1" applyBorder="1" applyAlignment="1" applyProtection="1">
      <alignment horizontal="left"/>
      <protection/>
    </xf>
    <xf numFmtId="189" fontId="11" fillId="0" borderId="0" xfId="18" applyNumberFormat="1" applyFont="1" applyBorder="1" applyAlignment="1" applyProtection="1">
      <alignment horizontal="left"/>
      <protection/>
    </xf>
    <xf numFmtId="0" fontId="17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20" fillId="0" borderId="0" xfId="0" applyFont="1" applyAlignment="1">
      <alignment horizontal="justify" wrapText="1"/>
    </xf>
    <xf numFmtId="189" fontId="8" fillId="0" borderId="0" xfId="18" applyNumberFormat="1" applyFont="1" applyFill="1" applyBorder="1" applyAlignment="1">
      <alignment/>
    </xf>
    <xf numFmtId="189" fontId="8" fillId="0" borderId="0" xfId="18" applyNumberFormat="1" applyFont="1" applyFill="1" applyBorder="1" applyAlignment="1">
      <alignment horizontal="center"/>
    </xf>
    <xf numFmtId="189" fontId="8" fillId="0" borderId="0" xfId="18" applyNumberFormat="1" applyFont="1" applyFill="1" applyBorder="1" applyAlignment="1">
      <alignment horizontal="right"/>
    </xf>
    <xf numFmtId="189" fontId="8" fillId="0" borderId="0" xfId="18" applyNumberFormat="1" applyFont="1" applyFill="1" applyBorder="1" applyAlignment="1" applyProtection="1" quotePrefix="1">
      <alignment horizontal="right"/>
      <protection/>
    </xf>
    <xf numFmtId="189" fontId="8" fillId="0" borderId="3" xfId="18" applyNumberFormat="1" applyFont="1" applyFill="1" applyBorder="1" applyAlignment="1" applyProtection="1">
      <alignment horizontal="right"/>
      <protection/>
    </xf>
    <xf numFmtId="185" fontId="8" fillId="0" borderId="0" xfId="15" applyNumberFormat="1" applyFont="1" applyBorder="1" applyAlignment="1" applyProtection="1">
      <alignment/>
      <protection/>
    </xf>
    <xf numFmtId="185" fontId="8" fillId="0" borderId="0" xfId="15" applyNumberFormat="1" applyFont="1" applyBorder="1" applyAlignment="1" applyProtection="1">
      <alignment horizontal="center"/>
      <protection/>
    </xf>
    <xf numFmtId="185" fontId="3" fillId="0" borderId="0" xfId="15" applyNumberFormat="1" applyFont="1" applyBorder="1" applyAlignment="1" applyProtection="1">
      <alignment/>
      <protection/>
    </xf>
    <xf numFmtId="185" fontId="3" fillId="0" borderId="0" xfId="15" applyNumberFormat="1" applyFont="1" applyBorder="1" applyAlignment="1" applyProtection="1">
      <alignment horizontal="center"/>
      <protection/>
    </xf>
    <xf numFmtId="185" fontId="3" fillId="0" borderId="0" xfId="15" applyNumberFormat="1" applyFont="1" applyBorder="1" applyAlignment="1" applyProtection="1" quotePrefix="1">
      <alignment horizontal="left"/>
      <protection/>
    </xf>
    <xf numFmtId="185" fontId="3" fillId="0" borderId="0" xfId="15" applyNumberFormat="1" applyFont="1" applyBorder="1" applyAlignment="1">
      <alignment/>
    </xf>
    <xf numFmtId="185" fontId="3" fillId="0" borderId="0" xfId="15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85" fontId="22" fillId="0" borderId="0" xfId="15" applyNumberFormat="1" applyFont="1" applyBorder="1" applyAlignment="1">
      <alignment horizontal="center"/>
    </xf>
    <xf numFmtId="185" fontId="8" fillId="0" borderId="0" xfId="15" applyNumberFormat="1" applyFont="1" applyBorder="1" applyAlignment="1">
      <alignment/>
    </xf>
    <xf numFmtId="189" fontId="3" fillId="0" borderId="0" xfId="37" applyNumberFormat="1" applyFont="1" applyBorder="1" applyAlignment="1">
      <alignment/>
      <protection/>
    </xf>
    <xf numFmtId="189" fontId="3" fillId="0" borderId="0" xfId="37" applyNumberFormat="1" applyFont="1" applyBorder="1" applyAlignment="1">
      <alignment horizontal="center"/>
      <protection/>
    </xf>
    <xf numFmtId="189" fontId="8" fillId="0" borderId="0" xfId="37" applyNumberFormat="1" applyFont="1" applyBorder="1" applyAlignment="1">
      <alignment/>
      <protection/>
    </xf>
    <xf numFmtId="0" fontId="11" fillId="0" borderId="0" xfId="0" applyFont="1" applyAlignment="1">
      <alignment horizontal="centerContinuous" vertical="top" wrapText="1"/>
    </xf>
    <xf numFmtId="0" fontId="11" fillId="0" borderId="0" xfId="0" applyFont="1" applyBorder="1" applyAlignment="1">
      <alignment horizontal="right" vertical="center"/>
    </xf>
    <xf numFmtId="0" fontId="9" fillId="0" borderId="3" xfId="0" applyFont="1" applyBorder="1" applyAlignment="1">
      <alignment/>
    </xf>
    <xf numFmtId="0" fontId="11" fillId="0" borderId="3" xfId="0" applyFont="1" applyBorder="1" applyAlignment="1">
      <alignment horizontal="right" vertical="center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right" vertical="top" wrapText="1"/>
    </xf>
    <xf numFmtId="0" fontId="11" fillId="0" borderId="3" xfId="0" applyFont="1" applyBorder="1" applyAlignment="1">
      <alignment vertical="top" wrapText="1"/>
    </xf>
    <xf numFmtId="0" fontId="9" fillId="0" borderId="3" xfId="0" applyFont="1" applyBorder="1" applyAlignment="1">
      <alignment horizontal="right" vertical="top" wrapText="1"/>
    </xf>
    <xf numFmtId="0" fontId="11" fillId="0" borderId="3" xfId="0" applyFont="1" applyBorder="1" applyAlignment="1">
      <alignment horizontal="right" vertical="top" wrapText="1"/>
    </xf>
    <xf numFmtId="0" fontId="9" fillId="0" borderId="0" xfId="0" applyFont="1" applyAlignment="1">
      <alignment vertical="top" wrapText="1"/>
    </xf>
    <xf numFmtId="185" fontId="9" fillId="0" borderId="0" xfId="0" applyNumberFormat="1" applyFont="1" applyAlignment="1">
      <alignment/>
    </xf>
    <xf numFmtId="0" fontId="9" fillId="0" borderId="0" xfId="0" applyFont="1" applyAlignment="1" quotePrefix="1">
      <alignment horizontal="left" vertical="top" wrapText="1"/>
    </xf>
    <xf numFmtId="185" fontId="9" fillId="0" borderId="0" xfId="15" applyNumberFormat="1" applyFont="1" applyAlignment="1">
      <alignment vertical="top" wrapText="1"/>
    </xf>
    <xf numFmtId="185" fontId="11" fillId="0" borderId="0" xfId="15" applyNumberFormat="1" applyFont="1" applyAlignment="1">
      <alignment vertical="top" wrapText="1"/>
    </xf>
    <xf numFmtId="0" fontId="9" fillId="0" borderId="0" xfId="0" applyFont="1" applyAlignment="1">
      <alignment horizontal="left" vertical="top" wrapText="1"/>
    </xf>
    <xf numFmtId="185" fontId="9" fillId="0" borderId="0" xfId="15" applyNumberFormat="1" applyFont="1" applyBorder="1" applyAlignment="1">
      <alignment vertical="top" wrapText="1"/>
    </xf>
    <xf numFmtId="0" fontId="9" fillId="0" borderId="0" xfId="0" applyFont="1" applyAlignment="1">
      <alignment vertical="center" wrapText="1"/>
    </xf>
    <xf numFmtId="185" fontId="11" fillId="0" borderId="1" xfId="15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189" fontId="23" fillId="0" borderId="0" xfId="18" applyNumberFormat="1" applyFont="1" applyBorder="1" applyAlignment="1" applyProtection="1">
      <alignment horizontal="left"/>
      <protection/>
    </xf>
    <xf numFmtId="185" fontId="3" fillId="0" borderId="0" xfId="15" applyNumberFormat="1" applyFont="1" applyBorder="1" applyAlignment="1" applyProtection="1">
      <alignment horizontal="left"/>
      <protection/>
    </xf>
    <xf numFmtId="189" fontId="12" fillId="0" borderId="0" xfId="18" applyNumberFormat="1" applyFont="1" applyBorder="1" applyAlignment="1" applyProtection="1" quotePrefix="1">
      <alignment horizontal="center"/>
      <protection/>
    </xf>
    <xf numFmtId="189" fontId="16" fillId="0" borderId="0" xfId="18" applyNumberFormat="1" applyFont="1" applyBorder="1" applyAlignment="1" applyProtection="1">
      <alignment horizontal="center"/>
      <protection/>
    </xf>
    <xf numFmtId="0" fontId="3" fillId="0" borderId="0" xfId="15" applyNumberFormat="1" applyFont="1" applyBorder="1" applyAlignment="1" applyProtection="1">
      <alignment horizontal="center"/>
      <protection/>
    </xf>
    <xf numFmtId="16" fontId="11" fillId="0" borderId="0" xfId="0" applyNumberFormat="1" applyFont="1" applyBorder="1" applyAlignment="1">
      <alignment horizontal="center"/>
    </xf>
    <xf numFmtId="185" fontId="11" fillId="0" borderId="4" xfId="15" applyNumberFormat="1" applyFont="1" applyBorder="1" applyAlignment="1">
      <alignment horizontal="center"/>
    </xf>
    <xf numFmtId="185" fontId="8" fillId="0" borderId="3" xfId="15" applyNumberFormat="1" applyFont="1" applyBorder="1" applyAlignment="1" applyProtection="1">
      <alignment/>
      <protection/>
    </xf>
    <xf numFmtId="171" fontId="11" fillId="0" borderId="0" xfId="15" applyNumberFormat="1" applyFont="1" applyBorder="1" applyAlignment="1" quotePrefix="1">
      <alignment horizontal="right"/>
    </xf>
    <xf numFmtId="189" fontId="8" fillId="0" borderId="0" xfId="38" applyNumberFormat="1" applyFont="1" applyFill="1" applyAlignment="1">
      <alignment vertical="center"/>
      <protection/>
    </xf>
    <xf numFmtId="189" fontId="8" fillId="0" borderId="0" xfId="18" applyNumberFormat="1" applyFont="1" applyAlignment="1">
      <alignment/>
    </xf>
    <xf numFmtId="185" fontId="8" fillId="0" borderId="3" xfId="15" applyNumberFormat="1" applyFont="1" applyBorder="1" applyAlignment="1">
      <alignment/>
    </xf>
    <xf numFmtId="185" fontId="8" fillId="0" borderId="4" xfId="15" applyNumberFormat="1" applyFont="1" applyBorder="1" applyAlignment="1">
      <alignment/>
    </xf>
    <xf numFmtId="189" fontId="8" fillId="0" borderId="0" xfId="37" applyNumberFormat="1" applyFont="1" applyAlignment="1">
      <alignment/>
      <protection/>
    </xf>
    <xf numFmtId="189" fontId="11" fillId="0" borderId="0" xfId="37" applyNumberFormat="1" applyFont="1" applyBorder="1" applyAlignment="1">
      <alignment/>
      <protection/>
    </xf>
    <xf numFmtId="15" fontId="11" fillId="0" borderId="3" xfId="0" applyNumberFormat="1" applyFont="1" applyBorder="1" applyAlignment="1">
      <alignment horizontal="center"/>
    </xf>
    <xf numFmtId="0" fontId="14" fillId="0" borderId="0" xfId="0" applyFont="1" applyAlignment="1">
      <alignment horizontal="left" wrapText="1"/>
    </xf>
    <xf numFmtId="0" fontId="11" fillId="0" borderId="0" xfId="0" applyFont="1" applyBorder="1" applyAlignment="1">
      <alignment/>
    </xf>
    <xf numFmtId="38" fontId="11" fillId="0" borderId="0" xfId="15" applyNumberFormat="1" applyFont="1" applyBorder="1" applyAlignment="1">
      <alignment horizontal="right"/>
    </xf>
    <xf numFmtId="0" fontId="9" fillId="0" borderId="0" xfId="0" applyFont="1" applyAlignment="1">
      <alignment horizontal="right"/>
    </xf>
    <xf numFmtId="16" fontId="11" fillId="0" borderId="0" xfId="0" applyNumberFormat="1" applyFont="1" applyBorder="1" applyAlignment="1">
      <alignment horizontal="right"/>
    </xf>
    <xf numFmtId="185" fontId="11" fillId="0" borderId="0" xfId="15" applyNumberFormat="1" applyFont="1" applyBorder="1" applyAlignment="1">
      <alignment horizontal="right"/>
    </xf>
    <xf numFmtId="185" fontId="9" fillId="0" borderId="0" xfId="15" applyNumberFormat="1" applyFont="1" applyAlignment="1">
      <alignment/>
    </xf>
    <xf numFmtId="185" fontId="11" fillId="0" borderId="3" xfId="15" applyNumberFormat="1" applyFont="1" applyBorder="1" applyAlignment="1">
      <alignment horizontal="right"/>
    </xf>
    <xf numFmtId="15" fontId="11" fillId="0" borderId="0" xfId="0" applyNumberFormat="1" applyFont="1" applyBorder="1" applyAlignment="1">
      <alignment horizontal="center"/>
    </xf>
    <xf numFmtId="38" fontId="9" fillId="0" borderId="0" xfId="0" applyNumberFormat="1" applyFont="1" applyAlignment="1">
      <alignment/>
    </xf>
    <xf numFmtId="185" fontId="8" fillId="0" borderId="5" xfId="15" applyNumberFormat="1" applyFont="1" applyFill="1" applyBorder="1" applyAlignment="1" applyProtection="1">
      <alignment/>
      <protection/>
    </xf>
    <xf numFmtId="185" fontId="8" fillId="0" borderId="6" xfId="15" applyNumberFormat="1" applyFont="1" applyFill="1" applyBorder="1" applyAlignment="1" applyProtection="1">
      <alignment/>
      <protection/>
    </xf>
    <xf numFmtId="200" fontId="11" fillId="0" borderId="0" xfId="15" applyNumberFormat="1" applyFont="1" applyBorder="1" applyAlignment="1">
      <alignment horizontal="right"/>
    </xf>
    <xf numFmtId="185" fontId="11" fillId="0" borderId="1" xfId="15" applyNumberFormat="1" applyFont="1" applyBorder="1" applyAlignment="1">
      <alignment horizontal="right"/>
    </xf>
    <xf numFmtId="185" fontId="11" fillId="0" borderId="0" xfId="0" applyNumberFormat="1" applyFont="1" applyAlignment="1">
      <alignment vertical="top" wrapText="1"/>
    </xf>
    <xf numFmtId="185" fontId="9" fillId="0" borderId="0" xfId="0" applyNumberFormat="1" applyFont="1" applyAlignment="1">
      <alignment vertical="top" wrapText="1"/>
    </xf>
    <xf numFmtId="185" fontId="9" fillId="0" borderId="0" xfId="0" applyNumberFormat="1" applyFont="1" applyAlignment="1">
      <alignment/>
    </xf>
    <xf numFmtId="0" fontId="3" fillId="0" borderId="0" xfId="0" applyFont="1" applyAlignment="1">
      <alignment/>
    </xf>
    <xf numFmtId="185" fontId="9" fillId="0" borderId="3" xfId="0" applyNumberFormat="1" applyFont="1" applyBorder="1" applyAlignment="1">
      <alignment vertical="top" wrapText="1"/>
    </xf>
    <xf numFmtId="185" fontId="9" fillId="0" borderId="3" xfId="0" applyNumberFormat="1" applyFont="1" applyBorder="1" applyAlignment="1">
      <alignment/>
    </xf>
    <xf numFmtId="0" fontId="9" fillId="0" borderId="7" xfId="0" applyFont="1" applyBorder="1" applyAlignment="1">
      <alignment vertical="center"/>
    </xf>
    <xf numFmtId="185" fontId="9" fillId="0" borderId="7" xfId="15" applyNumberFormat="1" applyFont="1" applyBorder="1" applyAlignment="1">
      <alignment vertical="center" wrapText="1"/>
    </xf>
    <xf numFmtId="185" fontId="11" fillId="0" borderId="0" xfId="15" applyNumberFormat="1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185" fontId="14" fillId="0" borderId="0" xfId="0" applyNumberFormat="1" applyFont="1" applyAlignment="1">
      <alignment horizontal="left" wrapText="1"/>
    </xf>
    <xf numFmtId="185" fontId="11" fillId="0" borderId="1" xfId="15" applyNumberFormat="1" applyFont="1" applyBorder="1" applyAlignment="1">
      <alignment horizontal="center"/>
    </xf>
    <xf numFmtId="214" fontId="11" fillId="0" borderId="0" xfId="0" applyNumberFormat="1" applyFont="1" applyAlignment="1" quotePrefix="1">
      <alignment horizontal="right"/>
    </xf>
    <xf numFmtId="214" fontId="9" fillId="0" borderId="0" xfId="0" applyNumberFormat="1" applyFont="1" applyAlignment="1">
      <alignment/>
    </xf>
    <xf numFmtId="185" fontId="11" fillId="0" borderId="3" xfId="15" applyNumberFormat="1" applyFont="1" applyFill="1" applyBorder="1" applyAlignment="1">
      <alignment horizontal="center"/>
    </xf>
    <xf numFmtId="185" fontId="11" fillId="0" borderId="0" xfId="15" applyNumberFormat="1" applyFont="1" applyFill="1" applyBorder="1" applyAlignment="1">
      <alignment horizontal="center"/>
    </xf>
    <xf numFmtId="185" fontId="8" fillId="0" borderId="0" xfId="15" applyNumberFormat="1" applyFont="1" applyFill="1" applyBorder="1" applyAlignment="1" applyProtection="1">
      <alignment/>
      <protection/>
    </xf>
    <xf numFmtId="185" fontId="8" fillId="0" borderId="0" xfId="15" applyNumberFormat="1" applyFont="1" applyFill="1" applyBorder="1" applyAlignment="1">
      <alignment/>
    </xf>
    <xf numFmtId="185" fontId="8" fillId="0" borderId="8" xfId="15" applyNumberFormat="1" applyFont="1" applyFill="1" applyBorder="1" applyAlignment="1" applyProtection="1">
      <alignment/>
      <protection/>
    </xf>
    <xf numFmtId="185" fontId="8" fillId="0" borderId="3" xfId="15" applyNumberFormat="1" applyFont="1" applyFill="1" applyBorder="1" applyAlignment="1">
      <alignment/>
    </xf>
    <xf numFmtId="185" fontId="11" fillId="0" borderId="0" xfId="15" applyNumberFormat="1" applyFont="1" applyFill="1" applyAlignment="1">
      <alignment horizontal="center"/>
    </xf>
    <xf numFmtId="0" fontId="11" fillId="0" borderId="0" xfId="0" applyFont="1" applyFill="1" applyBorder="1" applyAlignment="1">
      <alignment horizontal="right"/>
    </xf>
    <xf numFmtId="0" fontId="9" fillId="0" borderId="0" xfId="0" applyFont="1" applyFill="1" applyAlignment="1">
      <alignment/>
    </xf>
    <xf numFmtId="189" fontId="8" fillId="0" borderId="0" xfId="18" applyNumberFormat="1" applyFont="1" applyFill="1" applyAlignment="1">
      <alignment/>
    </xf>
    <xf numFmtId="0" fontId="11" fillId="0" borderId="0" xfId="0" applyFont="1" applyFill="1" applyBorder="1" applyAlignment="1">
      <alignment horizontal="center"/>
    </xf>
    <xf numFmtId="185" fontId="9" fillId="0" borderId="0" xfId="0" applyNumberFormat="1" applyFont="1" applyAlignment="1">
      <alignment horizontal="right"/>
    </xf>
    <xf numFmtId="0" fontId="11" fillId="0" borderId="0" xfId="0" applyFont="1" applyFill="1" applyAlignment="1">
      <alignment horizontal="right"/>
    </xf>
    <xf numFmtId="214" fontId="11" fillId="0" borderId="0" xfId="0" applyNumberFormat="1" applyFont="1" applyFill="1" applyAlignment="1" quotePrefix="1">
      <alignment horizontal="right"/>
    </xf>
    <xf numFmtId="16" fontId="11" fillId="0" borderId="3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center"/>
    </xf>
    <xf numFmtId="185" fontId="11" fillId="0" borderId="4" xfId="15" applyNumberFormat="1" applyFont="1" applyFill="1" applyBorder="1" applyAlignment="1">
      <alignment horizontal="center"/>
    </xf>
    <xf numFmtId="185" fontId="9" fillId="0" borderId="0" xfId="15" applyNumberFormat="1" applyFont="1" applyFill="1" applyBorder="1" applyAlignment="1">
      <alignment horizontal="center"/>
    </xf>
    <xf numFmtId="185" fontId="11" fillId="0" borderId="1" xfId="15" applyNumberFormat="1" applyFont="1" applyFill="1" applyBorder="1" applyAlignment="1">
      <alignment horizontal="center"/>
    </xf>
    <xf numFmtId="185" fontId="9" fillId="0" borderId="0" xfId="0" applyNumberFormat="1" applyFont="1" applyFill="1" applyAlignment="1">
      <alignment/>
    </xf>
    <xf numFmtId="185" fontId="9" fillId="0" borderId="0" xfId="15" applyNumberFormat="1" applyFont="1" applyBorder="1" applyAlignment="1">
      <alignment vertical="center" wrapText="1"/>
    </xf>
    <xf numFmtId="0" fontId="11" fillId="0" borderId="0" xfId="0" applyFont="1" applyAlignment="1" quotePrefix="1">
      <alignment horizontal="justify" wrapText="1"/>
    </xf>
    <xf numFmtId="0" fontId="4" fillId="0" borderId="0" xfId="0" applyFont="1" applyAlignment="1">
      <alignment horizontal="justify" wrapText="1"/>
    </xf>
    <xf numFmtId="189" fontId="11" fillId="0" borderId="0" xfId="18" applyNumberFormat="1" applyFont="1" applyBorder="1" applyAlignment="1" applyProtection="1">
      <alignment horizontal="left" wrapText="1"/>
      <protection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justify" wrapText="1"/>
    </xf>
    <xf numFmtId="0" fontId="21" fillId="0" borderId="0" xfId="0" applyFont="1" applyAlignment="1">
      <alignment horizontal="justify" wrapText="1"/>
    </xf>
  </cellXfs>
  <cellStyles count="27">
    <cellStyle name="Normal" xfId="0"/>
    <cellStyle name="Comma" xfId="15"/>
    <cellStyle name="Comma [0]" xfId="16"/>
    <cellStyle name="comma zerodec" xfId="17"/>
    <cellStyle name="Comma_Con B&amp;S 0698" xfId="18"/>
    <cellStyle name="Currency" xfId="19"/>
    <cellStyle name="Currency [0]" xfId="20"/>
    <cellStyle name="Currency1" xfId="21"/>
    <cellStyle name="Date" xfId="22"/>
    <cellStyle name="Dollar (zero dec)" xfId="23"/>
    <cellStyle name="Fixed" xfId="24"/>
    <cellStyle name="Followed Hyperlink" xfId="25"/>
    <cellStyle name="HEADING1" xfId="26"/>
    <cellStyle name="HEADING2" xfId="27"/>
    <cellStyle name="Hyperlink" xfId="28"/>
    <cellStyle name="Normal - Style1" xfId="29"/>
    <cellStyle name="Normal - Style2" xfId="30"/>
    <cellStyle name="Normal - Style3" xfId="31"/>
    <cellStyle name="Normal - Style4" xfId="32"/>
    <cellStyle name="Normal - Style5" xfId="33"/>
    <cellStyle name="Normal - Style6" xfId="34"/>
    <cellStyle name="Normal - Style7" xfId="35"/>
    <cellStyle name="Normal - Style8" xfId="36"/>
    <cellStyle name="Normal_Con B&amp;S 0698" xfId="37"/>
    <cellStyle name="Normal_Con P&amp;L 0698" xfId="38"/>
    <cellStyle name="Percent" xfId="39"/>
    <cellStyle name="Total" xfId="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ccount4\d\SHAH\CONSOL%20AC\YE%206.1999\June%2099%20from%20Wei%20Leong%20&amp;%20Amended%20final%20Audited%20Ac\SHAH\AABA&amp;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ccount4\d\Kumar\Excel\Consol\AAB%20Consol%202001-06-B(PWC-WS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PI"/>
      <sheetName val="Balance Sheet"/>
      <sheetName val="Notes"/>
      <sheetName val="TB"/>
      <sheetName val="Profit &amp; Los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 B&amp;S"/>
      <sheetName val="Con P&amp;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69"/>
  <sheetViews>
    <sheetView showGridLines="0" zoomScale="85" zoomScaleNormal="85" workbookViewId="0" topLeftCell="A1">
      <selection activeCell="A1" sqref="A1"/>
    </sheetView>
  </sheetViews>
  <sheetFormatPr defaultColWidth="12.7109375" defaultRowHeight="12" customHeight="1"/>
  <cols>
    <col min="1" max="1" width="55.7109375" style="33" customWidth="1"/>
    <col min="2" max="2" width="8.140625" style="34" customWidth="1"/>
    <col min="3" max="3" width="15.8515625" style="93" customWidth="1"/>
    <col min="4" max="4" width="5.7109375" style="58" customWidth="1"/>
    <col min="5" max="5" width="13.28125" style="58" customWidth="1"/>
    <col min="6" max="16384" width="12.7109375" style="26" customWidth="1"/>
  </cols>
  <sheetData>
    <row r="1" spans="1:5" ht="15.75" customHeight="1">
      <c r="A1" s="38" t="s">
        <v>18</v>
      </c>
      <c r="B1" s="82"/>
      <c r="C1" s="89"/>
      <c r="E1" s="60"/>
    </row>
    <row r="2" spans="1:5" ht="15.75" customHeight="1">
      <c r="A2" s="38" t="s">
        <v>113</v>
      </c>
      <c r="B2" s="82"/>
      <c r="C2" s="89"/>
      <c r="E2" s="94"/>
    </row>
    <row r="3" spans="1:3" ht="15.75" customHeight="1">
      <c r="A3" s="35"/>
      <c r="B3" s="82"/>
      <c r="C3" s="89"/>
    </row>
    <row r="4" spans="1:3" ht="14.25" customHeight="1">
      <c r="A4" s="147" t="s">
        <v>22</v>
      </c>
      <c r="B4" s="148"/>
      <c r="C4" s="148"/>
    </row>
    <row r="5" spans="1:3" ht="12.75" customHeight="1">
      <c r="A5" s="80"/>
      <c r="B5" s="83"/>
      <c r="C5" s="90"/>
    </row>
    <row r="6" spans="1:3" ht="15" customHeight="1">
      <c r="A6" s="27"/>
      <c r="B6" s="83"/>
      <c r="C6" s="133"/>
    </row>
    <row r="7" spans="1:5" s="28" customFormat="1" ht="12" customHeight="1">
      <c r="A7" s="43"/>
      <c r="B7" s="44"/>
      <c r="C7" s="45" t="s">
        <v>20</v>
      </c>
      <c r="D7" s="60"/>
      <c r="E7" s="45" t="s">
        <v>20</v>
      </c>
    </row>
    <row r="8" spans="1:5" s="28" customFormat="1" ht="12" customHeight="1">
      <c r="A8" s="43"/>
      <c r="B8" s="44"/>
      <c r="C8" s="46" t="s">
        <v>114</v>
      </c>
      <c r="D8" s="60"/>
      <c r="E8" s="46" t="s">
        <v>93</v>
      </c>
    </row>
    <row r="9" spans="1:5" s="28" customFormat="1" ht="12" customHeight="1">
      <c r="A9" s="43"/>
      <c r="B9" s="44"/>
      <c r="C9" s="47" t="s">
        <v>5</v>
      </c>
      <c r="D9" s="60"/>
      <c r="E9" s="47" t="s">
        <v>5</v>
      </c>
    </row>
    <row r="10" spans="1:5" s="29" customFormat="1" ht="12" customHeight="1">
      <c r="A10" s="48" t="s">
        <v>26</v>
      </c>
      <c r="B10" s="49"/>
      <c r="C10" s="126"/>
      <c r="D10" s="53"/>
      <c r="E10" s="53"/>
    </row>
    <row r="11" spans="1:5" s="29" customFormat="1" ht="12" customHeight="1">
      <c r="A11" s="50" t="s">
        <v>16</v>
      </c>
      <c r="B11" s="84"/>
      <c r="C11" s="127">
        <v>20916965</v>
      </c>
      <c r="D11" s="53"/>
      <c r="E11" s="127">
        <v>22228316</v>
      </c>
    </row>
    <row r="12" spans="1:5" s="29" customFormat="1" ht="12" customHeight="1">
      <c r="A12" s="81" t="s">
        <v>72</v>
      </c>
      <c r="B12" s="84"/>
      <c r="C12" s="127">
        <v>210743562</v>
      </c>
      <c r="D12" s="53"/>
      <c r="E12" s="127">
        <v>210143798</v>
      </c>
    </row>
    <row r="13" spans="1:5" s="29" customFormat="1" ht="12" customHeight="1">
      <c r="A13" s="50" t="s">
        <v>27</v>
      </c>
      <c r="B13" s="84"/>
      <c r="C13" s="127">
        <v>5</v>
      </c>
      <c r="D13" s="53"/>
      <c r="E13" s="127">
        <v>5</v>
      </c>
    </row>
    <row r="14" spans="1:5" s="29" customFormat="1" ht="12" customHeight="1">
      <c r="A14" s="50" t="s">
        <v>29</v>
      </c>
      <c r="B14" s="84"/>
      <c r="C14" s="127">
        <v>3188922</v>
      </c>
      <c r="D14" s="53"/>
      <c r="E14" s="127">
        <v>3188922</v>
      </c>
    </row>
    <row r="15" spans="1:5" s="29" customFormat="1" ht="12" customHeight="1">
      <c r="A15" s="50" t="s">
        <v>0</v>
      </c>
      <c r="B15" s="84"/>
      <c r="C15" s="127">
        <v>198016316</v>
      </c>
      <c r="D15" s="53"/>
      <c r="E15" s="127">
        <v>240117016</v>
      </c>
    </row>
    <row r="16" spans="1:5" s="29" customFormat="1" ht="12" customHeight="1">
      <c r="A16" s="50" t="s">
        <v>30</v>
      </c>
      <c r="B16" s="84"/>
      <c r="C16" s="127">
        <v>29386424</v>
      </c>
      <c r="D16" s="53"/>
      <c r="E16" s="127">
        <v>49856608</v>
      </c>
    </row>
    <row r="17" spans="1:5" s="29" customFormat="1" ht="15.75" customHeight="1">
      <c r="A17" s="53"/>
      <c r="B17" s="54"/>
      <c r="C17" s="126"/>
      <c r="D17" s="53"/>
      <c r="E17" s="126"/>
    </row>
    <row r="18" spans="1:5" s="29" customFormat="1" ht="12" customHeight="1">
      <c r="A18" s="57" t="s">
        <v>28</v>
      </c>
      <c r="B18" s="56"/>
      <c r="C18" s="126"/>
      <c r="D18" s="53"/>
      <c r="E18" s="126"/>
    </row>
    <row r="19" spans="1:5" s="29" customFormat="1" ht="12" customHeight="1">
      <c r="A19" s="81" t="s">
        <v>1</v>
      </c>
      <c r="B19" s="84"/>
      <c r="C19" s="106">
        <v>43063324</v>
      </c>
      <c r="D19" s="53"/>
      <c r="E19" s="106">
        <f>91027245-49558422</f>
        <v>41468823</v>
      </c>
    </row>
    <row r="20" spans="1:5" s="29" customFormat="1" ht="12" customHeight="1">
      <c r="A20" s="50" t="s">
        <v>2</v>
      </c>
      <c r="B20" s="84"/>
      <c r="C20" s="107">
        <v>50481762</v>
      </c>
      <c r="D20" s="53"/>
      <c r="E20" s="107">
        <v>46277586</v>
      </c>
    </row>
    <row r="21" spans="1:5" s="29" customFormat="1" ht="12" customHeight="1">
      <c r="A21" s="50" t="s">
        <v>30</v>
      </c>
      <c r="B21" s="84"/>
      <c r="C21" s="107">
        <v>49850638</v>
      </c>
      <c r="D21" s="53"/>
      <c r="E21" s="107">
        <v>99001034</v>
      </c>
    </row>
    <row r="22" spans="1:5" s="29" customFormat="1" ht="12" customHeight="1">
      <c r="A22" s="50" t="s">
        <v>31</v>
      </c>
      <c r="B22" s="84"/>
      <c r="C22" s="107">
        <v>26881234</v>
      </c>
      <c r="D22" s="53"/>
      <c r="E22" s="107">
        <v>31750582</v>
      </c>
    </row>
    <row r="23" spans="1:5" s="29" customFormat="1" ht="12" customHeight="1">
      <c r="A23" s="50" t="s">
        <v>32</v>
      </c>
      <c r="B23" s="84"/>
      <c r="C23" s="107">
        <f>37602194+11899+3162138</f>
        <v>40776231</v>
      </c>
      <c r="D23" s="53"/>
      <c r="E23" s="107">
        <f>13402987+11899+1424174</f>
        <v>14839060</v>
      </c>
    </row>
    <row r="24" spans="1:5" s="29" customFormat="1" ht="13.5" customHeight="1">
      <c r="A24" s="53" t="s">
        <v>33</v>
      </c>
      <c r="B24" s="84"/>
      <c r="C24" s="107">
        <v>6333195</v>
      </c>
      <c r="D24" s="53"/>
      <c r="E24" s="107">
        <v>14653414</v>
      </c>
    </row>
    <row r="25" spans="1:5" s="29" customFormat="1" ht="12" customHeight="1">
      <c r="A25" s="53" t="s">
        <v>34</v>
      </c>
      <c r="B25" s="84"/>
      <c r="C25" s="128">
        <v>8006419</v>
      </c>
      <c r="D25" s="53"/>
      <c r="E25" s="128">
        <v>915978</v>
      </c>
    </row>
    <row r="26" spans="1:5" s="29" customFormat="1" ht="12" customHeight="1">
      <c r="A26" s="48"/>
      <c r="B26" s="49"/>
      <c r="C26" s="126"/>
      <c r="D26" s="53"/>
      <c r="E26" s="126"/>
    </row>
    <row r="27" spans="1:5" s="29" customFormat="1" ht="12" customHeight="1">
      <c r="A27" s="52"/>
      <c r="B27" s="51"/>
      <c r="C27" s="129">
        <f>SUM(C19:C25)</f>
        <v>225392803</v>
      </c>
      <c r="D27" s="53"/>
      <c r="E27" s="129">
        <f>SUM(E19:E25)</f>
        <v>248906477</v>
      </c>
    </row>
    <row r="28" spans="1:5" s="29" customFormat="1" ht="16.5" customHeight="1">
      <c r="A28" s="48" t="s">
        <v>35</v>
      </c>
      <c r="B28" s="51"/>
      <c r="C28" s="126"/>
      <c r="D28" s="53"/>
      <c r="E28" s="126"/>
    </row>
    <row r="29" spans="1:5" s="29" customFormat="1" ht="12" customHeight="1">
      <c r="A29" s="50" t="s">
        <v>36</v>
      </c>
      <c r="B29" s="84"/>
      <c r="C29" s="106">
        <v>47108631</v>
      </c>
      <c r="D29" s="53"/>
      <c r="E29" s="106">
        <f>46615944</f>
        <v>46615944</v>
      </c>
    </row>
    <row r="30" spans="1:5" s="29" customFormat="1" ht="12" customHeight="1">
      <c r="A30" s="50" t="s">
        <v>37</v>
      </c>
      <c r="B30" s="84"/>
      <c r="C30" s="107">
        <f>79641021+16374+1</f>
        <v>79657396</v>
      </c>
      <c r="D30" s="53"/>
      <c r="E30" s="107">
        <f>68506453</f>
        <v>68506453</v>
      </c>
    </row>
    <row r="31" spans="1:5" s="29" customFormat="1" ht="12" customHeight="1">
      <c r="A31" s="50" t="s">
        <v>38</v>
      </c>
      <c r="B31" s="84"/>
      <c r="C31" s="107">
        <v>149749</v>
      </c>
      <c r="D31" s="53"/>
      <c r="E31" s="107">
        <v>335060</v>
      </c>
    </row>
    <row r="32" spans="1:5" s="29" customFormat="1" ht="12" customHeight="1">
      <c r="A32" s="50" t="s">
        <v>43</v>
      </c>
      <c r="B32" s="84"/>
      <c r="C32" s="107">
        <f>64312234+23478984</f>
        <v>87791218</v>
      </c>
      <c r="D32" s="53"/>
      <c r="E32" s="107">
        <v>89777719</v>
      </c>
    </row>
    <row r="33" spans="1:5" s="29" customFormat="1" ht="12" customHeight="1">
      <c r="A33" s="53" t="s">
        <v>44</v>
      </c>
      <c r="B33" s="84"/>
      <c r="C33" s="107">
        <v>25915642</v>
      </c>
      <c r="D33" s="53"/>
      <c r="E33" s="107">
        <v>26402136</v>
      </c>
    </row>
    <row r="34" spans="1:5" s="29" customFormat="1" ht="12" customHeight="1">
      <c r="A34" s="50" t="s">
        <v>46</v>
      </c>
      <c r="B34" s="84"/>
      <c r="C34" s="107">
        <v>3113720</v>
      </c>
      <c r="D34" s="53"/>
      <c r="E34" s="107">
        <v>4601250</v>
      </c>
    </row>
    <row r="35" spans="1:5" s="29" customFormat="1" ht="12" customHeight="1">
      <c r="A35" s="50" t="s">
        <v>40</v>
      </c>
      <c r="B35" s="84"/>
      <c r="C35" s="107">
        <v>0</v>
      </c>
      <c r="D35" s="53"/>
      <c r="E35" s="107">
        <v>37655072</v>
      </c>
    </row>
    <row r="36" spans="1:5" s="29" customFormat="1" ht="12" customHeight="1">
      <c r="A36" s="50" t="s">
        <v>45</v>
      </c>
      <c r="B36" s="84"/>
      <c r="C36" s="128">
        <v>7734501</v>
      </c>
      <c r="D36" s="53"/>
      <c r="E36" s="128">
        <v>8916191</v>
      </c>
    </row>
    <row r="37" spans="1:5" s="29" customFormat="1" ht="12" customHeight="1">
      <c r="A37" s="50"/>
      <c r="B37" s="84"/>
      <c r="C37" s="48"/>
      <c r="D37" s="53"/>
      <c r="E37" s="48"/>
    </row>
    <row r="38" spans="1:5" s="29" customFormat="1" ht="12" customHeight="1">
      <c r="A38" s="50"/>
      <c r="B38" s="84"/>
      <c r="C38" s="48"/>
      <c r="D38" s="53"/>
      <c r="E38" s="48"/>
    </row>
    <row r="39" spans="1:6" s="29" customFormat="1" ht="12" customHeight="1">
      <c r="A39" s="48" t="s">
        <v>47</v>
      </c>
      <c r="B39" s="55"/>
      <c r="C39" s="91">
        <f>SUM(C29:C36)</f>
        <v>251470857</v>
      </c>
      <c r="D39" s="53"/>
      <c r="E39" s="91">
        <f>SUM(E29:E36)</f>
        <v>282809825</v>
      </c>
      <c r="F39" s="31"/>
    </row>
    <row r="40" spans="1:5" s="29" customFormat="1" ht="12" customHeight="1">
      <c r="A40" s="50"/>
      <c r="B40" s="51"/>
      <c r="C40" s="48"/>
      <c r="D40" s="53"/>
      <c r="E40" s="48"/>
    </row>
    <row r="41" spans="1:5" s="29" customFormat="1" ht="12" customHeight="1">
      <c r="A41" s="48" t="s">
        <v>99</v>
      </c>
      <c r="B41" s="51"/>
      <c r="C41" s="57">
        <f>C27-C39</f>
        <v>-26078054</v>
      </c>
      <c r="D41" s="53"/>
      <c r="E41" s="57">
        <f>E27-E39</f>
        <v>-33903348</v>
      </c>
    </row>
    <row r="42" spans="1:5" s="29" customFormat="1" ht="12" customHeight="1">
      <c r="A42" s="50"/>
      <c r="B42" s="51"/>
      <c r="C42" s="48"/>
      <c r="D42" s="53"/>
      <c r="E42" s="48"/>
    </row>
    <row r="43" spans="1:5" s="29" customFormat="1" ht="12" customHeight="1">
      <c r="A43" s="48" t="s">
        <v>48</v>
      </c>
      <c r="B43" s="51"/>
      <c r="C43" s="48"/>
      <c r="D43" s="53"/>
      <c r="E43" s="48"/>
    </row>
    <row r="44" spans="1:5" s="29" customFormat="1" ht="12" customHeight="1">
      <c r="A44" s="50" t="s">
        <v>38</v>
      </c>
      <c r="B44" s="84"/>
      <c r="C44" s="48">
        <v>-455186</v>
      </c>
      <c r="D44" s="53"/>
      <c r="E44" s="48">
        <v>-591969</v>
      </c>
    </row>
    <row r="45" spans="1:5" s="29" customFormat="1" ht="12" customHeight="1">
      <c r="A45" s="50" t="s">
        <v>39</v>
      </c>
      <c r="B45" s="84"/>
      <c r="C45" s="48">
        <f>-156482142-13703498</f>
        <v>-170185640</v>
      </c>
      <c r="D45" s="53"/>
      <c r="E45" s="48">
        <f>-196032292-39829534</f>
        <v>-235861826</v>
      </c>
    </row>
    <row r="46" spans="1:9" s="29" customFormat="1" ht="12" customHeight="1">
      <c r="A46" s="53" t="s">
        <v>41</v>
      </c>
      <c r="B46" s="84"/>
      <c r="C46" s="48">
        <v>-2171258</v>
      </c>
      <c r="D46" s="53"/>
      <c r="E46" s="48">
        <v>-12695193</v>
      </c>
      <c r="F46" s="48"/>
      <c r="I46" s="30"/>
    </row>
    <row r="47" spans="1:9" s="29" customFormat="1" ht="12" customHeight="1">
      <c r="A47" s="53" t="s">
        <v>42</v>
      </c>
      <c r="B47" s="84"/>
      <c r="C47" s="48">
        <v>-19190053</v>
      </c>
      <c r="D47" s="53"/>
      <c r="E47" s="48">
        <v>-25590821</v>
      </c>
      <c r="I47" s="31"/>
    </row>
    <row r="48" spans="1:5" s="29" customFormat="1" ht="12" customHeight="1">
      <c r="A48" s="81" t="s">
        <v>3</v>
      </c>
      <c r="B48" s="51"/>
      <c r="C48" s="87">
        <v>-4171000</v>
      </c>
      <c r="D48" s="53"/>
      <c r="E48" s="87">
        <v>-2444000</v>
      </c>
    </row>
    <row r="49" spans="1:5" s="29" customFormat="1" ht="8.25" customHeight="1">
      <c r="A49" s="53"/>
      <c r="B49" s="84"/>
      <c r="C49" s="48"/>
      <c r="D49" s="53"/>
      <c r="E49" s="48"/>
    </row>
    <row r="50" spans="1:5" s="29" customFormat="1" ht="12" customHeight="1" thickBot="1">
      <c r="A50" s="48"/>
      <c r="B50" s="84"/>
      <c r="C50" s="92">
        <f>SUM(C41:C48)+SUM(C11:C16)</f>
        <v>240001003</v>
      </c>
      <c r="D50" s="53"/>
      <c r="E50" s="92">
        <f>SUM(E41:E48)+SUM(E11:E16)</f>
        <v>214447508</v>
      </c>
    </row>
    <row r="51" spans="1:5" s="29" customFormat="1" ht="12" customHeight="1" thickTop="1">
      <c r="A51" s="48"/>
      <c r="B51" s="84"/>
      <c r="C51" s="48"/>
      <c r="D51" s="53"/>
      <c r="E51" s="48"/>
    </row>
    <row r="52" spans="1:5" s="29" customFormat="1" ht="12.75">
      <c r="A52" s="57" t="s">
        <v>49</v>
      </c>
      <c r="B52" s="54"/>
      <c r="C52" s="48"/>
      <c r="D52" s="53"/>
      <c r="E52" s="48"/>
    </row>
    <row r="53" spans="1:5" s="29" customFormat="1" ht="12.75">
      <c r="A53" s="57"/>
      <c r="B53" s="54"/>
      <c r="C53" s="48"/>
      <c r="D53" s="53"/>
      <c r="E53" s="48"/>
    </row>
    <row r="54" spans="1:5" s="29" customFormat="1" ht="12" customHeight="1">
      <c r="A54" s="53" t="s">
        <v>50</v>
      </c>
      <c r="B54" s="84"/>
      <c r="C54" s="48">
        <v>446669151</v>
      </c>
      <c r="D54" s="53"/>
      <c r="E54" s="48">
        <v>412026304</v>
      </c>
    </row>
    <row r="55" spans="1:5" s="29" customFormat="1" ht="12" customHeight="1">
      <c r="A55" s="53"/>
      <c r="B55" s="54"/>
      <c r="C55" s="48"/>
      <c r="D55" s="53"/>
      <c r="E55" s="48"/>
    </row>
    <row r="56" spans="1:5" s="29" customFormat="1" ht="12" customHeight="1">
      <c r="A56" s="53" t="s">
        <v>96</v>
      </c>
      <c r="B56" s="54"/>
      <c r="C56" s="87">
        <f>'Condensed Equity'!F35</f>
        <v>-206668148</v>
      </c>
      <c r="D56" s="53"/>
      <c r="E56" s="87">
        <v>-197578796</v>
      </c>
    </row>
    <row r="57" spans="1:5" s="29" customFormat="1" ht="15.75" customHeight="1">
      <c r="A57" s="53"/>
      <c r="B57" s="54"/>
      <c r="C57" s="48"/>
      <c r="D57" s="53"/>
      <c r="E57" s="48"/>
    </row>
    <row r="58" spans="1:5" s="29" customFormat="1" ht="13.5" thickBot="1">
      <c r="A58" s="57" t="s">
        <v>73</v>
      </c>
      <c r="B58" s="54"/>
      <c r="C58" s="92">
        <f>SUM(C54:C56)</f>
        <v>240001003</v>
      </c>
      <c r="D58" s="53"/>
      <c r="E58" s="92">
        <f>SUM(E54:E56)</f>
        <v>214447508</v>
      </c>
    </row>
    <row r="59" spans="1:5" s="29" customFormat="1" ht="13.5" thickTop="1">
      <c r="A59" s="53"/>
      <c r="B59" s="54"/>
      <c r="C59" s="48"/>
      <c r="D59" s="53"/>
      <c r="E59" s="53"/>
    </row>
    <row r="60" spans="1:3" ht="12" customHeight="1">
      <c r="A60" s="58"/>
      <c r="B60" s="59"/>
      <c r="C60" s="60"/>
    </row>
    <row r="61" spans="1:5" ht="12" customHeight="1">
      <c r="A61" s="60" t="s">
        <v>132</v>
      </c>
      <c r="B61" s="59"/>
      <c r="C61" s="60">
        <f>(C58)/C54*100</f>
        <v>53.731268985710635</v>
      </c>
      <c r="E61" s="60">
        <f>(E58)/E54*100</f>
        <v>52.04704309363704</v>
      </c>
    </row>
    <row r="62" spans="1:3" ht="12" customHeight="1">
      <c r="A62" s="26"/>
      <c r="B62" s="32"/>
      <c r="C62" s="60"/>
    </row>
    <row r="63" spans="1:3" ht="12" customHeight="1">
      <c r="A63" s="26"/>
      <c r="B63" s="32"/>
      <c r="C63" s="60"/>
    </row>
    <row r="64" spans="1:4" ht="15.75" customHeight="1">
      <c r="A64" s="145" t="s">
        <v>85</v>
      </c>
      <c r="B64" s="146"/>
      <c r="C64" s="146"/>
      <c r="D64" s="146"/>
    </row>
    <row r="65" spans="1:4" ht="19.5" customHeight="1">
      <c r="A65" s="146"/>
      <c r="B65" s="146"/>
      <c r="C65" s="146"/>
      <c r="D65" s="146"/>
    </row>
    <row r="66" spans="4:5" ht="12" customHeight="1">
      <c r="D66" s="93"/>
      <c r="E66" s="93"/>
    </row>
    <row r="68" ht="12" customHeight="1">
      <c r="E68" s="93"/>
    </row>
    <row r="69" spans="3:5" ht="12" customHeight="1" hidden="1">
      <c r="C69" s="93">
        <f>C50-C58</f>
        <v>0</v>
      </c>
      <c r="D69" s="93"/>
      <c r="E69" s="93">
        <f>E50-E58</f>
        <v>0</v>
      </c>
    </row>
  </sheetData>
  <mergeCells count="2">
    <mergeCell ref="A64:D65"/>
    <mergeCell ref="A4:C4"/>
  </mergeCells>
  <printOptions/>
  <pageMargins left="0.8267716535433072" right="0.3937007874015748" top="0.7086614173228347" bottom="0.4724409448818898" header="0.35433070866141736" footer="0.1968503937007874"/>
  <pageSetup horizontalDpi="180" verticalDpi="18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="75" zoomScaleNormal="75" workbookViewId="0" topLeftCell="A1">
      <selection activeCell="I23" sqref="I23"/>
    </sheetView>
  </sheetViews>
  <sheetFormatPr defaultColWidth="9.140625" defaultRowHeight="12.75"/>
  <cols>
    <col min="1" max="1" width="20.7109375" style="2" customWidth="1"/>
    <col min="2" max="2" width="13.00390625" style="2" customWidth="1"/>
    <col min="3" max="3" width="6.7109375" style="2" customWidth="1"/>
    <col min="4" max="4" width="2.28125" style="2" customWidth="1"/>
    <col min="5" max="5" width="16.7109375" style="24" customWidth="1"/>
    <col min="6" max="6" width="2.7109375" style="24" customWidth="1"/>
    <col min="7" max="7" width="16.7109375" style="24" customWidth="1"/>
    <col min="8" max="8" width="2.7109375" style="2" customWidth="1"/>
    <col min="9" max="9" width="16.7109375" style="24" customWidth="1"/>
    <col min="10" max="10" width="2.7109375" style="2" customWidth="1"/>
    <col min="11" max="11" width="16.7109375" style="24" customWidth="1"/>
    <col min="12" max="12" width="15.57421875" style="2" customWidth="1"/>
    <col min="13" max="16384" width="8.8515625" style="2" customWidth="1"/>
  </cols>
  <sheetData>
    <row r="1" ht="20.25" customHeight="1">
      <c r="A1" s="38" t="s">
        <v>18</v>
      </c>
    </row>
    <row r="2" ht="15.75">
      <c r="A2" s="38" t="str">
        <f>'Condensed BS'!A2</f>
        <v>INTERIM REPORT FOR THE PERIOD ENDED 31 DECEMBER 2005</v>
      </c>
    </row>
    <row r="3" ht="15.75">
      <c r="A3" s="37"/>
    </row>
    <row r="4" ht="15.75">
      <c r="A4" s="36" t="s">
        <v>24</v>
      </c>
    </row>
    <row r="5" ht="15.75">
      <c r="A5" s="2" t="s">
        <v>17</v>
      </c>
    </row>
    <row r="6" spans="4:11" s="132" customFormat="1" ht="15.75">
      <c r="D6" s="134"/>
      <c r="E6" s="131"/>
      <c r="F6" s="131"/>
      <c r="G6" s="131"/>
      <c r="I6" s="131"/>
      <c r="K6" s="131"/>
    </row>
    <row r="7" spans="4:11" ht="15.75">
      <c r="D7" s="8"/>
      <c r="E7" s="41" t="s">
        <v>17</v>
      </c>
      <c r="F7" s="41"/>
      <c r="G7" s="41" t="s">
        <v>17</v>
      </c>
      <c r="I7" s="41" t="s">
        <v>17</v>
      </c>
      <c r="K7" s="41" t="s">
        <v>17</v>
      </c>
    </row>
    <row r="8" spans="4:11" ht="15.75">
      <c r="D8" s="97"/>
      <c r="E8" s="40" t="s">
        <v>51</v>
      </c>
      <c r="F8" s="40"/>
      <c r="G8" s="40" t="s">
        <v>51</v>
      </c>
      <c r="H8" s="97"/>
      <c r="I8" s="18" t="s">
        <v>74</v>
      </c>
      <c r="K8" s="18" t="s">
        <v>74</v>
      </c>
    </row>
    <row r="9" spans="4:11" ht="15.75">
      <c r="D9" s="8"/>
      <c r="E9" s="95" t="s">
        <v>115</v>
      </c>
      <c r="F9" s="104"/>
      <c r="G9" s="95" t="s">
        <v>116</v>
      </c>
      <c r="H9" s="104"/>
      <c r="I9" s="95" t="str">
        <f>E9</f>
        <v>31.12.2005</v>
      </c>
      <c r="K9" s="95" t="str">
        <f>G9</f>
        <v>31.12.2004</v>
      </c>
    </row>
    <row r="10" spans="4:11" ht="15.75">
      <c r="D10" s="8"/>
      <c r="E10" s="100"/>
      <c r="F10" s="100"/>
      <c r="G10" s="100"/>
      <c r="H10" s="85"/>
      <c r="I10" s="100"/>
      <c r="K10" s="100"/>
    </row>
    <row r="11" ht="15.75">
      <c r="D11" s="8"/>
    </row>
    <row r="12" spans="1:11" ht="15.75">
      <c r="A12" s="2" t="s">
        <v>8</v>
      </c>
      <c r="D12" s="17"/>
      <c r="E12" s="101">
        <f>+I12-44575810</f>
        <v>15646121</v>
      </c>
      <c r="F12" s="101"/>
      <c r="G12" s="101">
        <f>K12-46088302</f>
        <v>29543014</v>
      </c>
      <c r="I12" s="101">
        <v>60221931</v>
      </c>
      <c r="K12" s="101">
        <v>75631316</v>
      </c>
    </row>
    <row r="13" spans="4:11" ht="15.75">
      <c r="D13" s="17"/>
      <c r="E13" s="101"/>
      <c r="F13" s="101"/>
      <c r="G13" s="101"/>
      <c r="I13" s="101"/>
      <c r="K13" s="101"/>
    </row>
    <row r="14" spans="1:11" ht="15.75">
      <c r="A14" s="2" t="s">
        <v>52</v>
      </c>
      <c r="D14" s="17"/>
      <c r="E14" s="101">
        <f>+I14+50790104</f>
        <v>-38826244</v>
      </c>
      <c r="F14" s="101"/>
      <c r="G14" s="101">
        <f>+K14+40662073</f>
        <v>-35135627</v>
      </c>
      <c r="H14" s="102"/>
      <c r="I14" s="101">
        <v>-89616348</v>
      </c>
      <c r="K14" s="101">
        <v>-75797700</v>
      </c>
    </row>
    <row r="15" spans="4:11" ht="15.75">
      <c r="D15" s="17"/>
      <c r="E15" s="101"/>
      <c r="F15" s="101"/>
      <c r="G15" s="101"/>
      <c r="H15" s="102"/>
      <c r="I15" s="101"/>
      <c r="K15" s="101"/>
    </row>
    <row r="16" spans="1:11" ht="15.75">
      <c r="A16" s="2" t="s">
        <v>104</v>
      </c>
      <c r="D16" s="17"/>
      <c r="E16" s="101">
        <v>0</v>
      </c>
      <c r="F16" s="101"/>
      <c r="G16" s="101">
        <v>0</v>
      </c>
      <c r="H16" s="102"/>
      <c r="I16" s="101">
        <v>0</v>
      </c>
      <c r="K16" s="101">
        <v>3589709</v>
      </c>
    </row>
    <row r="17" spans="4:11" ht="15.75">
      <c r="D17" s="17"/>
      <c r="E17" s="101"/>
      <c r="F17" s="101"/>
      <c r="G17" s="101"/>
      <c r="H17" s="102"/>
      <c r="I17" s="101"/>
      <c r="K17" s="101"/>
    </row>
    <row r="18" spans="1:11" ht="15.75">
      <c r="A18" s="2" t="s">
        <v>119</v>
      </c>
      <c r="D18" s="17"/>
      <c r="E18" s="101">
        <v>0</v>
      </c>
      <c r="F18" s="101"/>
      <c r="G18" s="101">
        <v>4000000</v>
      </c>
      <c r="H18" s="102"/>
      <c r="I18" s="101">
        <v>0</v>
      </c>
      <c r="K18" s="101">
        <v>4000000</v>
      </c>
    </row>
    <row r="19" spans="4:11" ht="15.75">
      <c r="D19" s="17"/>
      <c r="E19" s="101"/>
      <c r="F19" s="101"/>
      <c r="G19" s="101"/>
      <c r="H19" s="102"/>
      <c r="I19" s="101"/>
      <c r="K19" s="101"/>
    </row>
    <row r="20" spans="1:11" ht="15.75">
      <c r="A20" s="2" t="s">
        <v>120</v>
      </c>
      <c r="D20" s="17"/>
      <c r="E20" s="101">
        <v>0</v>
      </c>
      <c r="F20" s="101"/>
      <c r="G20" s="101">
        <v>-198635729</v>
      </c>
      <c r="H20" s="102"/>
      <c r="I20" s="101">
        <v>0</v>
      </c>
      <c r="K20" s="101">
        <v>-198635729</v>
      </c>
    </row>
    <row r="21" spans="4:11" ht="15.75">
      <c r="D21" s="17"/>
      <c r="E21" s="101"/>
      <c r="F21" s="101"/>
      <c r="G21" s="101"/>
      <c r="H21" s="102"/>
      <c r="I21" s="101"/>
      <c r="K21" s="101"/>
    </row>
    <row r="22" spans="1:12" ht="15.75">
      <c r="A22" s="2" t="s">
        <v>76</v>
      </c>
      <c r="D22" s="17"/>
      <c r="E22" s="103">
        <f>+I22-15541584</f>
        <v>18521527</v>
      </c>
      <c r="F22" s="101"/>
      <c r="G22" s="103">
        <f>K22-6457320</f>
        <v>1516799</v>
      </c>
      <c r="H22" s="102"/>
      <c r="I22" s="103">
        <v>34063111</v>
      </c>
      <c r="K22" s="103">
        <v>7974119</v>
      </c>
      <c r="L22" s="105"/>
    </row>
    <row r="23" spans="4:11" ht="15.75">
      <c r="D23" s="17"/>
      <c r="E23" s="101"/>
      <c r="F23" s="101"/>
      <c r="G23" s="101"/>
      <c r="H23" s="102"/>
      <c r="I23" s="101"/>
      <c r="K23" s="101"/>
    </row>
    <row r="24" spans="1:11" ht="15.75">
      <c r="A24" s="2" t="s">
        <v>137</v>
      </c>
      <c r="D24" s="17"/>
      <c r="E24" s="101">
        <f>SUM(E12:E22)</f>
        <v>-4658596</v>
      </c>
      <c r="F24" s="101"/>
      <c r="G24" s="101">
        <f>SUM(G12:G22)</f>
        <v>-198711543</v>
      </c>
      <c r="H24" s="102"/>
      <c r="I24" s="101">
        <f>SUM(I12:I22)</f>
        <v>4668694</v>
      </c>
      <c r="K24" s="101">
        <f>SUM(K12:K22)</f>
        <v>-183238285</v>
      </c>
    </row>
    <row r="25" spans="4:11" ht="15.75">
      <c r="D25" s="17"/>
      <c r="E25" s="101"/>
      <c r="F25" s="101"/>
      <c r="G25" s="101"/>
      <c r="H25" s="102"/>
      <c r="I25" s="101"/>
      <c r="K25" s="101"/>
    </row>
    <row r="26" spans="1:11" ht="15.75">
      <c r="A26" s="2" t="s">
        <v>77</v>
      </c>
      <c r="D26" s="17"/>
      <c r="E26" s="101">
        <f>+I26+11646470</f>
        <v>-1795941</v>
      </c>
      <c r="F26" s="101"/>
      <c r="G26" s="101">
        <f>+K26+10180946</f>
        <v>-2645666</v>
      </c>
      <c r="H26" s="102"/>
      <c r="I26" s="101">
        <v>-13442411</v>
      </c>
      <c r="K26" s="101">
        <v>-12826612</v>
      </c>
    </row>
    <row r="27" spans="4:11" ht="15.75">
      <c r="D27" s="17"/>
      <c r="E27" s="103"/>
      <c r="F27" s="101"/>
      <c r="G27" s="103"/>
      <c r="H27" s="102"/>
      <c r="I27" s="103"/>
      <c r="K27" s="103"/>
    </row>
    <row r="28" spans="1:11" ht="15.75">
      <c r="A28" s="4" t="s">
        <v>136</v>
      </c>
      <c r="D28" s="17"/>
      <c r="E28" s="101">
        <f>SUM(E26:E27)+E24</f>
        <v>-6454537</v>
      </c>
      <c r="F28" s="101"/>
      <c r="G28" s="101">
        <f>SUM(G26:G27)+G24</f>
        <v>-201357209</v>
      </c>
      <c r="H28" s="102"/>
      <c r="I28" s="101">
        <f>SUM(I26:I27)+I24</f>
        <v>-8773717</v>
      </c>
      <c r="K28" s="101">
        <f>SUM(K26:K27)+K24</f>
        <v>-196064897</v>
      </c>
    </row>
    <row r="29" spans="1:11" ht="15.75">
      <c r="A29" s="10"/>
      <c r="D29" s="17"/>
      <c r="E29" s="101"/>
      <c r="F29" s="101"/>
      <c r="G29" s="101"/>
      <c r="H29" s="102"/>
      <c r="I29" s="101"/>
      <c r="K29" s="101"/>
    </row>
    <row r="30" spans="1:11" ht="15.75">
      <c r="A30" s="4" t="s">
        <v>61</v>
      </c>
      <c r="D30" s="17"/>
      <c r="E30" s="103">
        <f>+I30+130079</f>
        <v>-185556</v>
      </c>
      <c r="F30" s="101"/>
      <c r="G30" s="103">
        <f>+K30+857912</f>
        <v>817648</v>
      </c>
      <c r="H30" s="102"/>
      <c r="I30" s="103">
        <v>-315635</v>
      </c>
      <c r="K30" s="103">
        <v>-40264</v>
      </c>
    </row>
    <row r="31" spans="1:11" ht="15.75">
      <c r="A31" s="10"/>
      <c r="D31" s="17"/>
      <c r="E31" s="98"/>
      <c r="F31" s="98"/>
      <c r="G31" s="98"/>
      <c r="I31" s="98"/>
      <c r="K31" s="98"/>
    </row>
    <row r="32" spans="1:11" ht="15.75">
      <c r="A32" s="4" t="s">
        <v>135</v>
      </c>
      <c r="D32" s="17"/>
      <c r="E32" s="101">
        <f>+E28+E30</f>
        <v>-6640093</v>
      </c>
      <c r="F32" s="101"/>
      <c r="G32" s="101">
        <f>+G28+G30</f>
        <v>-200539561</v>
      </c>
      <c r="I32" s="101">
        <f>+I28+I30</f>
        <v>-9089352</v>
      </c>
      <c r="K32" s="101">
        <f>+K28+K30</f>
        <v>-196105161</v>
      </c>
    </row>
    <row r="33" spans="1:11" ht="15.75">
      <c r="A33" s="10"/>
      <c r="D33" s="17"/>
      <c r="E33" s="101"/>
      <c r="F33" s="101"/>
      <c r="G33" s="101"/>
      <c r="I33" s="101"/>
      <c r="K33" s="101"/>
    </row>
    <row r="34" spans="1:11" ht="15.75">
      <c r="A34" s="4" t="s">
        <v>53</v>
      </c>
      <c r="D34" s="17"/>
      <c r="E34" s="101" t="s">
        <v>78</v>
      </c>
      <c r="F34" s="101"/>
      <c r="G34" s="101" t="s">
        <v>78</v>
      </c>
      <c r="H34" s="99"/>
      <c r="I34" s="101" t="s">
        <v>78</v>
      </c>
      <c r="K34" s="101" t="s">
        <v>78</v>
      </c>
    </row>
    <row r="35" spans="1:11" ht="15.75">
      <c r="A35" s="4"/>
      <c r="D35" s="17"/>
      <c r="E35" s="101"/>
      <c r="F35" s="101"/>
      <c r="G35" s="101"/>
      <c r="H35" s="99"/>
      <c r="I35" s="101"/>
      <c r="K35" s="101"/>
    </row>
    <row r="36" spans="1:12" ht="16.5" thickBot="1">
      <c r="A36" s="2" t="s">
        <v>133</v>
      </c>
      <c r="D36" s="17"/>
      <c r="E36" s="109">
        <f>SUM(E32:E35)</f>
        <v>-6640093</v>
      </c>
      <c r="F36" s="101"/>
      <c r="G36" s="109">
        <f>SUM(G32:G35)</f>
        <v>-200539561</v>
      </c>
      <c r="I36" s="109">
        <f>SUM(I32:I35)</f>
        <v>-9089352</v>
      </c>
      <c r="K36" s="109">
        <f>SUM(K32:K35)</f>
        <v>-196105161</v>
      </c>
      <c r="L36" s="71"/>
    </row>
    <row r="37" spans="4:11" ht="16.5" thickTop="1">
      <c r="D37" s="17"/>
      <c r="E37" s="108"/>
      <c r="F37" s="108"/>
      <c r="G37" s="108"/>
      <c r="I37" s="108"/>
      <c r="K37" s="108"/>
    </row>
    <row r="38" spans="1:11" ht="15.75">
      <c r="A38" s="4" t="s">
        <v>134</v>
      </c>
      <c r="D38" s="17"/>
      <c r="E38" s="88">
        <f>E36/412026304*100</f>
        <v>-1.6115701681026655</v>
      </c>
      <c r="F38" s="88"/>
      <c r="G38" s="88">
        <f>G36/412026304*100</f>
        <v>-48.671543310011586</v>
      </c>
      <c r="I38" s="88">
        <f>I36/412026304*100</f>
        <v>-2.2060125559362342</v>
      </c>
      <c r="K38" s="88">
        <f>K36/412026304*100</f>
        <v>-47.595301342702626</v>
      </c>
    </row>
    <row r="39" spans="4:11" ht="15.75">
      <c r="D39" s="17"/>
      <c r="E39" s="101"/>
      <c r="F39" s="101"/>
      <c r="G39" s="101"/>
      <c r="I39" s="101"/>
      <c r="K39" s="101"/>
    </row>
    <row r="40" spans="1:11" ht="12.75" customHeight="1">
      <c r="A40" s="149" t="s">
        <v>21</v>
      </c>
      <c r="B40" s="149"/>
      <c r="C40" s="149"/>
      <c r="D40" s="149"/>
      <c r="E40" s="149"/>
      <c r="F40" s="149"/>
      <c r="G40" s="149"/>
      <c r="H40" s="149"/>
      <c r="I40" s="149"/>
      <c r="J40" s="149"/>
      <c r="K40" s="149"/>
    </row>
    <row r="41" spans="1:11" ht="12.75" customHeight="1">
      <c r="A41" s="149"/>
      <c r="B41" s="149"/>
      <c r="C41" s="149"/>
      <c r="D41" s="149"/>
      <c r="E41" s="149"/>
      <c r="F41" s="149"/>
      <c r="G41" s="149"/>
      <c r="H41" s="149"/>
      <c r="I41" s="149"/>
      <c r="J41" s="149"/>
      <c r="K41" s="149"/>
    </row>
    <row r="42" spans="1:11" ht="12.75" customHeight="1">
      <c r="A42" s="149"/>
      <c r="B42" s="149"/>
      <c r="C42" s="149"/>
      <c r="D42" s="149"/>
      <c r="E42" s="149"/>
      <c r="F42" s="149"/>
      <c r="G42" s="149"/>
      <c r="H42" s="149"/>
      <c r="I42" s="149"/>
      <c r="J42" s="149"/>
      <c r="K42" s="149"/>
    </row>
    <row r="43" spans="1:11" ht="12.75" customHeight="1">
      <c r="A43"/>
      <c r="B43"/>
      <c r="C43"/>
      <c r="D43"/>
      <c r="E43" s="99"/>
      <c r="F43" s="99"/>
      <c r="G43" s="99"/>
      <c r="I43" s="99"/>
      <c r="K43" s="99"/>
    </row>
    <row r="44" spans="5:11" ht="15.75">
      <c r="E44" s="99"/>
      <c r="F44" s="99"/>
      <c r="G44" s="99"/>
      <c r="I44" s="135"/>
      <c r="K44" s="99"/>
    </row>
    <row r="45" spans="5:11" ht="21" customHeight="1">
      <c r="E45" s="99"/>
      <c r="F45" s="99"/>
      <c r="G45" s="99"/>
      <c r="I45" s="135"/>
      <c r="K45" s="99"/>
    </row>
    <row r="46" ht="15.75">
      <c r="D46" s="15"/>
    </row>
    <row r="47" spans="5:11" ht="15.75">
      <c r="E47" s="99"/>
      <c r="F47" s="99"/>
      <c r="G47" s="99"/>
      <c r="I47" s="99"/>
      <c r="K47" s="99"/>
    </row>
    <row r="48" spans="5:11" ht="15.75">
      <c r="E48" s="99"/>
      <c r="F48" s="99"/>
      <c r="G48" s="99"/>
      <c r="I48" s="99"/>
      <c r="K48" s="99"/>
    </row>
    <row r="49" ht="15.75">
      <c r="D49" s="15"/>
    </row>
    <row r="50" ht="15.75">
      <c r="D50" s="15"/>
    </row>
    <row r="51" ht="15.75">
      <c r="D51" s="15"/>
    </row>
    <row r="52" ht="15.75">
      <c r="D52" s="15"/>
    </row>
    <row r="53" ht="15.75">
      <c r="D53" s="15"/>
    </row>
    <row r="54" ht="15.75">
      <c r="D54" s="15"/>
    </row>
  </sheetData>
  <mergeCells count="1">
    <mergeCell ref="A40:K42"/>
  </mergeCells>
  <printOptions/>
  <pageMargins left="0.5" right="0.34" top="1" bottom="0.75" header="0.5" footer="0.5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6"/>
  <sheetViews>
    <sheetView showGridLines="0" tabSelected="1" zoomScale="75" zoomScaleNormal="75" workbookViewId="0" topLeftCell="A20">
      <selection activeCell="K44" sqref="K44"/>
    </sheetView>
  </sheetViews>
  <sheetFormatPr defaultColWidth="9.140625" defaultRowHeight="12.75"/>
  <cols>
    <col min="1" max="1" width="12.7109375" style="2" customWidth="1"/>
    <col min="2" max="2" width="11.8515625" style="2" customWidth="1"/>
    <col min="3" max="3" width="11.140625" style="2" customWidth="1"/>
    <col min="4" max="4" width="14.7109375" style="2" customWidth="1"/>
    <col min="5" max="5" width="13.140625" style="2" customWidth="1"/>
    <col min="6" max="6" width="7.7109375" style="2" customWidth="1"/>
    <col min="7" max="7" width="18.421875" style="7" customWidth="1"/>
    <col min="8" max="8" width="4.8515625" style="7" customWidth="1"/>
    <col min="9" max="9" width="15.7109375" style="7" hidden="1" customWidth="1"/>
    <col min="10" max="10" width="3.7109375" style="2" customWidth="1"/>
    <col min="11" max="11" width="15.421875" style="2" customWidth="1"/>
    <col min="12" max="12" width="7.140625" style="2" customWidth="1"/>
    <col min="13" max="13" width="15.28125" style="132" customWidth="1"/>
    <col min="14" max="16384" width="8.8515625" style="2" customWidth="1"/>
  </cols>
  <sheetData>
    <row r="1" ht="19.5" customHeight="1">
      <c r="A1" s="38" t="s">
        <v>18</v>
      </c>
    </row>
    <row r="2" ht="19.5" customHeight="1">
      <c r="A2" s="38" t="str">
        <f>'Condensed BS'!A2</f>
        <v>INTERIM REPORT FOR THE PERIOD ENDED 31 DECEMBER 2005</v>
      </c>
    </row>
    <row r="3" ht="19.5" customHeight="1">
      <c r="A3" s="23"/>
    </row>
    <row r="4" ht="16.5">
      <c r="A4" s="39" t="s">
        <v>23</v>
      </c>
    </row>
    <row r="5" ht="18.75">
      <c r="A5" s="6"/>
    </row>
    <row r="6" spans="7:9" ht="15.75">
      <c r="G6" s="24"/>
      <c r="H6" s="18"/>
      <c r="I6" s="18">
        <v>2001</v>
      </c>
    </row>
    <row r="7" spans="8:13" ht="15.75">
      <c r="H7" s="18"/>
      <c r="I7" s="18" t="s">
        <v>7</v>
      </c>
      <c r="K7" s="24" t="s">
        <v>117</v>
      </c>
      <c r="M7" s="136" t="str">
        <f>K7</f>
        <v>12 months ended</v>
      </c>
    </row>
    <row r="8" spans="8:13" ht="15.75">
      <c r="H8" s="18"/>
      <c r="I8" s="19">
        <v>37529</v>
      </c>
      <c r="K8" s="122">
        <v>38717</v>
      </c>
      <c r="L8" s="123"/>
      <c r="M8" s="137">
        <v>38352</v>
      </c>
    </row>
    <row r="9" spans="8:13" ht="15.75">
      <c r="H9" s="18"/>
      <c r="I9" s="20" t="s">
        <v>6</v>
      </c>
      <c r="K9" s="25" t="s">
        <v>5</v>
      </c>
      <c r="M9" s="138" t="s">
        <v>5</v>
      </c>
    </row>
    <row r="10" spans="11:13" ht="15.75">
      <c r="K10" s="7"/>
      <c r="M10" s="139"/>
    </row>
    <row r="11" spans="1:13" ht="15.75">
      <c r="A11" s="3" t="s">
        <v>54</v>
      </c>
      <c r="K11" s="7"/>
      <c r="M11" s="139"/>
    </row>
    <row r="12" spans="1:13" ht="15.75">
      <c r="A12" s="4" t="s">
        <v>111</v>
      </c>
      <c r="H12" s="15"/>
      <c r="I12" s="15">
        <v>0</v>
      </c>
      <c r="K12" s="130">
        <v>-8773717</v>
      </c>
      <c r="M12" s="130">
        <v>-196064897</v>
      </c>
    </row>
    <row r="13" spans="1:13" ht="15.75">
      <c r="A13" s="10" t="s">
        <v>19</v>
      </c>
      <c r="H13" s="15"/>
      <c r="I13" s="15"/>
      <c r="K13" s="125"/>
      <c r="M13" s="125"/>
    </row>
    <row r="14" spans="1:13" ht="15.75">
      <c r="A14" s="4" t="s">
        <v>62</v>
      </c>
      <c r="H14" s="15"/>
      <c r="I14" s="15"/>
      <c r="K14" s="125">
        <v>893553</v>
      </c>
      <c r="M14" s="125">
        <v>893860</v>
      </c>
    </row>
    <row r="15" spans="1:13" ht="15.75">
      <c r="A15" s="4" t="s">
        <v>100</v>
      </c>
      <c r="H15" s="15"/>
      <c r="I15" s="15"/>
      <c r="K15" s="125">
        <v>12211257</v>
      </c>
      <c r="M15" s="125">
        <v>1951630</v>
      </c>
    </row>
    <row r="16" spans="1:13" ht="15.75">
      <c r="A16" s="4" t="s">
        <v>138</v>
      </c>
      <c r="H16" s="15"/>
      <c r="I16" s="15"/>
      <c r="K16" s="125">
        <v>-26140</v>
      </c>
      <c r="M16" s="125">
        <v>0</v>
      </c>
    </row>
    <row r="17" spans="1:13" ht="15.75">
      <c r="A17" s="4" t="s">
        <v>110</v>
      </c>
      <c r="H17" s="15"/>
      <c r="I17" s="15"/>
      <c r="K17" s="125">
        <v>0</v>
      </c>
      <c r="M17" s="125">
        <v>-1093769</v>
      </c>
    </row>
    <row r="18" spans="1:13" ht="15.75">
      <c r="A18" s="4" t="s">
        <v>123</v>
      </c>
      <c r="H18" s="15"/>
      <c r="I18" s="15"/>
      <c r="K18" s="125">
        <v>0</v>
      </c>
      <c r="M18" s="125">
        <v>-1177241</v>
      </c>
    </row>
    <row r="19" spans="1:13" ht="15.75">
      <c r="A19" s="4" t="s">
        <v>124</v>
      </c>
      <c r="H19" s="15"/>
      <c r="I19" s="15"/>
      <c r="K19" s="125">
        <v>0</v>
      </c>
      <c r="M19" s="125">
        <v>-3668282</v>
      </c>
    </row>
    <row r="20" spans="1:13" ht="15.75">
      <c r="A20" s="4" t="s">
        <v>127</v>
      </c>
      <c r="H20" s="15"/>
      <c r="I20" s="15"/>
      <c r="K20" s="125">
        <v>0</v>
      </c>
      <c r="M20" s="125">
        <v>47347</v>
      </c>
    </row>
    <row r="21" spans="1:13" ht="15.75">
      <c r="A21" s="4" t="s">
        <v>121</v>
      </c>
      <c r="H21" s="15"/>
      <c r="I21" s="15"/>
      <c r="K21" s="125">
        <v>0</v>
      </c>
      <c r="M21" s="125">
        <v>-4000000</v>
      </c>
    </row>
    <row r="22" spans="1:13" ht="15.75">
      <c r="A22" s="4" t="s">
        <v>126</v>
      </c>
      <c r="H22" s="15"/>
      <c r="I22" s="15"/>
      <c r="K22" s="125">
        <v>0</v>
      </c>
      <c r="M22" s="125">
        <v>-44910</v>
      </c>
    </row>
    <row r="23" spans="1:13" ht="15.75">
      <c r="A23" s="4" t="s">
        <v>125</v>
      </c>
      <c r="H23" s="15"/>
      <c r="I23" s="15"/>
      <c r="K23" s="125">
        <v>0</v>
      </c>
      <c r="M23" s="125">
        <v>198635729</v>
      </c>
    </row>
    <row r="24" spans="1:13" ht="15.75">
      <c r="A24" s="4" t="s">
        <v>112</v>
      </c>
      <c r="H24" s="15"/>
      <c r="I24" s="15"/>
      <c r="K24" s="125">
        <v>1389065</v>
      </c>
      <c r="M24" s="125">
        <v>-93382</v>
      </c>
    </row>
    <row r="25" spans="1:13" ht="15.75">
      <c r="A25" s="4" t="s">
        <v>105</v>
      </c>
      <c r="H25" s="15"/>
      <c r="I25" s="15"/>
      <c r="K25" s="125">
        <v>0</v>
      </c>
      <c r="M25" s="125">
        <v>-3589709</v>
      </c>
    </row>
    <row r="26" spans="1:13" ht="15.75">
      <c r="A26" s="4" t="s">
        <v>122</v>
      </c>
      <c r="H26" s="15"/>
      <c r="I26" s="15"/>
      <c r="K26" s="125">
        <v>0</v>
      </c>
      <c r="M26" s="125">
        <v>-252380</v>
      </c>
    </row>
    <row r="27" spans="1:13" ht="15.75">
      <c r="A27" s="4" t="s">
        <v>143</v>
      </c>
      <c r="H27" s="15"/>
      <c r="I27" s="15"/>
      <c r="K27" s="125">
        <v>-20235226</v>
      </c>
      <c r="M27" s="125">
        <v>0</v>
      </c>
    </row>
    <row r="28" spans="1:13" ht="15.75">
      <c r="A28" s="4" t="s">
        <v>144</v>
      </c>
      <c r="H28" s="15"/>
      <c r="I28" s="15"/>
      <c r="K28" s="125">
        <v>0</v>
      </c>
      <c r="M28" s="125">
        <v>15671</v>
      </c>
    </row>
    <row r="29" spans="1:13" ht="15.75">
      <c r="A29" s="4" t="s">
        <v>139</v>
      </c>
      <c r="H29" s="15"/>
      <c r="I29" s="15"/>
      <c r="K29" s="125">
        <v>4229826</v>
      </c>
      <c r="M29" s="125">
        <v>0</v>
      </c>
    </row>
    <row r="30" spans="1:13" ht="15.75">
      <c r="A30" s="4" t="s">
        <v>63</v>
      </c>
      <c r="H30" s="15"/>
      <c r="I30" s="15"/>
      <c r="K30" s="125">
        <v>13442411</v>
      </c>
      <c r="M30" s="125">
        <v>12826612</v>
      </c>
    </row>
    <row r="31" spans="1:13" ht="15.75">
      <c r="A31" s="4" t="s">
        <v>57</v>
      </c>
      <c r="H31" s="15"/>
      <c r="I31" s="15">
        <v>0</v>
      </c>
      <c r="K31" s="124">
        <v>-381171</v>
      </c>
      <c r="M31" s="124">
        <v>-823068</v>
      </c>
    </row>
    <row r="32" spans="1:13" ht="15.75">
      <c r="A32" s="10"/>
      <c r="H32" s="15"/>
      <c r="I32" s="15">
        <v>0</v>
      </c>
      <c r="K32" s="22">
        <f>SUM(K12:K31)</f>
        <v>2749858</v>
      </c>
      <c r="M32" s="125">
        <f>SUM(M12:M31)</f>
        <v>3563211</v>
      </c>
    </row>
    <row r="33" spans="1:13" ht="15.75">
      <c r="A33" s="2" t="s">
        <v>55</v>
      </c>
      <c r="H33" s="15"/>
      <c r="I33" s="15"/>
      <c r="K33" s="22"/>
      <c r="M33" s="125"/>
    </row>
    <row r="34" spans="1:13" ht="15.75">
      <c r="A34" s="2" t="s">
        <v>75</v>
      </c>
      <c r="H34" s="15"/>
      <c r="I34" s="15"/>
      <c r="K34" s="22">
        <v>-1594501</v>
      </c>
      <c r="M34" s="125">
        <v>13708317</v>
      </c>
    </row>
    <row r="35" spans="1:13" ht="15.75">
      <c r="A35" s="2" t="s">
        <v>64</v>
      </c>
      <c r="H35" s="15"/>
      <c r="I35" s="15"/>
      <c r="K35" s="22">
        <v>-4204176</v>
      </c>
      <c r="M35" s="125">
        <v>-174419</v>
      </c>
    </row>
    <row r="36" spans="1:13" ht="15.75">
      <c r="A36" s="2" t="s">
        <v>65</v>
      </c>
      <c r="H36" s="15"/>
      <c r="I36" s="15">
        <v>0</v>
      </c>
      <c r="K36" s="22">
        <v>37108466</v>
      </c>
      <c r="M36" s="125">
        <v>-11499138</v>
      </c>
    </row>
    <row r="37" spans="8:13" ht="15.75">
      <c r="H37" s="15"/>
      <c r="I37" s="15"/>
      <c r="K37" s="22"/>
      <c r="M37" s="125"/>
    </row>
    <row r="38" spans="1:13" ht="15.75">
      <c r="A38" s="2" t="s">
        <v>56</v>
      </c>
      <c r="H38" s="15"/>
      <c r="I38" s="17">
        <f>SUM(I32:I37)</f>
        <v>0</v>
      </c>
      <c r="K38" s="22"/>
      <c r="M38" s="125"/>
    </row>
    <row r="39" spans="1:13" ht="15.75">
      <c r="A39" s="2" t="s">
        <v>66</v>
      </c>
      <c r="H39" s="15"/>
      <c r="I39" s="17"/>
      <c r="K39" s="22">
        <v>11448701</v>
      </c>
      <c r="L39" s="5"/>
      <c r="M39" s="125">
        <v>6017568</v>
      </c>
    </row>
    <row r="40" spans="1:13" ht="15.75">
      <c r="A40" s="2" t="s">
        <v>95</v>
      </c>
      <c r="H40" s="15"/>
      <c r="I40" s="17"/>
      <c r="K40" s="21">
        <v>-11010429</v>
      </c>
      <c r="M40" s="124">
        <v>-10013330</v>
      </c>
    </row>
    <row r="41" spans="1:13" ht="15.75">
      <c r="A41" s="10"/>
      <c r="H41" s="15"/>
      <c r="I41" s="15">
        <f>SUM(I38:I38)</f>
        <v>0</v>
      </c>
      <c r="K41" s="22"/>
      <c r="M41" s="125"/>
    </row>
    <row r="42" spans="8:13" ht="15.75">
      <c r="H42" s="15"/>
      <c r="I42" s="15"/>
      <c r="K42" s="22">
        <f>SUM(K32:K40)</f>
        <v>34497919</v>
      </c>
      <c r="M42" s="125">
        <f>SUM(M32:M40)</f>
        <v>1602209</v>
      </c>
    </row>
    <row r="43" spans="8:11" ht="15.75">
      <c r="H43" s="15"/>
      <c r="I43" s="15"/>
      <c r="K43" s="22"/>
    </row>
    <row r="44" spans="1:13" ht="15.75">
      <c r="A44" s="2" t="s">
        <v>69</v>
      </c>
      <c r="H44" s="15"/>
      <c r="I44" s="15"/>
      <c r="K44" s="22">
        <v>-559787</v>
      </c>
      <c r="M44" s="125">
        <v>-137534</v>
      </c>
    </row>
    <row r="45" spans="1:13" ht="15.75">
      <c r="A45" s="2" t="s">
        <v>70</v>
      </c>
      <c r="H45" s="15"/>
      <c r="I45" s="15"/>
      <c r="K45" s="21">
        <v>-13442411</v>
      </c>
      <c r="M45" s="124">
        <f>-M30</f>
        <v>-12826612</v>
      </c>
    </row>
    <row r="46" spans="8:13" ht="15.75">
      <c r="H46" s="15"/>
      <c r="I46" s="15"/>
      <c r="K46" s="22"/>
      <c r="M46" s="125"/>
    </row>
    <row r="47" spans="1:13" ht="16.5" thickBot="1">
      <c r="A47" s="2" t="s">
        <v>106</v>
      </c>
      <c r="H47" s="15"/>
      <c r="I47" s="15"/>
      <c r="K47" s="86">
        <f>SUM(K42:K45)</f>
        <v>20495721</v>
      </c>
      <c r="M47" s="140">
        <f>SUM(M42:M45)</f>
        <v>-11361937</v>
      </c>
    </row>
    <row r="48" spans="1:13" ht="16.5" thickTop="1">
      <c r="A48" s="10"/>
      <c r="H48" s="15"/>
      <c r="I48" s="15"/>
      <c r="K48" s="22"/>
      <c r="M48" s="125"/>
    </row>
    <row r="49" spans="1:13" ht="15.75">
      <c r="A49" s="36" t="s">
        <v>58</v>
      </c>
      <c r="H49" s="15"/>
      <c r="I49" s="15"/>
      <c r="K49" s="22"/>
      <c r="M49" s="125"/>
    </row>
    <row r="50" spans="1:13" ht="15.75">
      <c r="A50" s="4" t="s">
        <v>67</v>
      </c>
      <c r="H50" s="15"/>
      <c r="I50" s="15"/>
      <c r="K50" s="22">
        <v>-43979</v>
      </c>
      <c r="M50" s="125">
        <v>-816148</v>
      </c>
    </row>
    <row r="51" spans="1:13" ht="15.75">
      <c r="A51" s="4" t="s">
        <v>68</v>
      </c>
      <c r="H51" s="15"/>
      <c r="I51" s="15"/>
      <c r="K51" s="22">
        <v>-2728760</v>
      </c>
      <c r="M51" s="125">
        <v>-4427421</v>
      </c>
    </row>
    <row r="52" spans="1:13" ht="15.75">
      <c r="A52" s="4" t="s">
        <v>87</v>
      </c>
      <c r="H52" s="15"/>
      <c r="I52" s="15"/>
      <c r="K52" s="22">
        <v>0</v>
      </c>
      <c r="M52" s="125">
        <v>-15090280</v>
      </c>
    </row>
    <row r="53" spans="1:13" ht="15.75">
      <c r="A53" s="4" t="s">
        <v>140</v>
      </c>
      <c r="H53" s="15"/>
      <c r="I53" s="15"/>
      <c r="K53" s="22">
        <v>39072582</v>
      </c>
      <c r="M53" s="125">
        <v>209653</v>
      </c>
    </row>
    <row r="54" spans="1:13" ht="15.75">
      <c r="A54" s="4" t="s">
        <v>108</v>
      </c>
      <c r="H54" s="15"/>
      <c r="I54" s="15"/>
      <c r="K54" s="22">
        <v>0</v>
      </c>
      <c r="M54" s="125">
        <v>18743586</v>
      </c>
    </row>
    <row r="55" spans="1:13" ht="15.75">
      <c r="A55" s="4" t="s">
        <v>129</v>
      </c>
      <c r="H55" s="15"/>
      <c r="I55" s="15"/>
      <c r="K55" s="22">
        <v>0</v>
      </c>
      <c r="M55" s="125">
        <v>5406978</v>
      </c>
    </row>
    <row r="56" spans="1:13" ht="15.75">
      <c r="A56" s="4" t="s">
        <v>128</v>
      </c>
      <c r="H56" s="15"/>
      <c r="I56" s="15"/>
      <c r="K56" s="22">
        <v>-2200000</v>
      </c>
      <c r="L56" s="5"/>
      <c r="M56" s="125">
        <v>-199997</v>
      </c>
    </row>
    <row r="57" spans="1:13" ht="15.75">
      <c r="A57" s="4" t="s">
        <v>59</v>
      </c>
      <c r="H57" s="15"/>
      <c r="I57" s="15"/>
      <c r="K57" s="22">
        <f>-K31</f>
        <v>381171</v>
      </c>
      <c r="L57" s="5"/>
      <c r="M57" s="125">
        <f>-M31</f>
        <v>823068</v>
      </c>
    </row>
    <row r="58" spans="1:13" ht="15.75">
      <c r="A58" s="4" t="s">
        <v>130</v>
      </c>
      <c r="H58" s="15"/>
      <c r="I58" s="15"/>
      <c r="K58" s="21">
        <v>348513</v>
      </c>
      <c r="L58" s="5"/>
      <c r="M58" s="124">
        <v>631849</v>
      </c>
    </row>
    <row r="59" spans="1:13" ht="15.75">
      <c r="A59" s="4"/>
      <c r="H59" s="15"/>
      <c r="I59" s="15"/>
      <c r="K59" s="22"/>
      <c r="L59" s="5"/>
      <c r="M59" s="125"/>
    </row>
    <row r="60" spans="1:13" ht="16.5" thickBot="1">
      <c r="A60" s="4" t="s">
        <v>109</v>
      </c>
      <c r="H60" s="15"/>
      <c r="I60" s="15"/>
      <c r="K60" s="86">
        <f>SUM(K50:K58)</f>
        <v>34829527</v>
      </c>
      <c r="M60" s="140">
        <f>SUM(M50:M58)</f>
        <v>5281288</v>
      </c>
    </row>
    <row r="61" spans="1:13" ht="16.5" thickTop="1">
      <c r="A61" s="10"/>
      <c r="H61" s="15"/>
      <c r="I61" s="16" t="e">
        <f>SUM(#REF!)</f>
        <v>#REF!</v>
      </c>
      <c r="K61" s="22"/>
      <c r="M61" s="125"/>
    </row>
    <row r="62" spans="1:13" ht="15.75">
      <c r="A62" s="3" t="s">
        <v>60</v>
      </c>
      <c r="H62" s="15"/>
      <c r="I62" s="17"/>
      <c r="K62" s="22"/>
      <c r="M62" s="125"/>
    </row>
    <row r="63" spans="1:13" ht="15.75">
      <c r="A63" s="2" t="s">
        <v>101</v>
      </c>
      <c r="H63" s="15"/>
      <c r="I63" s="15"/>
      <c r="K63" s="22">
        <v>-46881439</v>
      </c>
      <c r="M63" s="125">
        <v>19052135</v>
      </c>
    </row>
    <row r="64" spans="1:13" s="5" customFormat="1" ht="15.75">
      <c r="A64" s="5" t="s">
        <v>71</v>
      </c>
      <c r="G64" s="8"/>
      <c r="H64" s="17"/>
      <c r="I64" s="17"/>
      <c r="K64" s="22">
        <v>-322094</v>
      </c>
      <c r="M64" s="125">
        <v>-2455304</v>
      </c>
    </row>
    <row r="65" spans="1:13" ht="15.75">
      <c r="A65" s="2" t="s">
        <v>142</v>
      </c>
      <c r="H65" s="15"/>
      <c r="I65" s="15"/>
      <c r="K65" s="21">
        <v>-3012225</v>
      </c>
      <c r="M65" s="124">
        <v>0</v>
      </c>
    </row>
    <row r="66" spans="1:13" ht="15.75">
      <c r="A66" s="10"/>
      <c r="H66" s="15"/>
      <c r="I66" s="15">
        <v>0</v>
      </c>
      <c r="K66" s="22"/>
      <c r="M66" s="125"/>
    </row>
    <row r="67" spans="1:13" ht="16.5" thickBot="1">
      <c r="A67" s="4" t="s">
        <v>102</v>
      </c>
      <c r="H67" s="15"/>
      <c r="I67" s="15">
        <v>0</v>
      </c>
      <c r="K67" s="86">
        <f>SUM(K63:K65)</f>
        <v>-50215758</v>
      </c>
      <c r="M67" s="140">
        <f>SUM(M63:M65)</f>
        <v>16596831</v>
      </c>
    </row>
    <row r="68" spans="8:13" ht="16.5" thickTop="1">
      <c r="H68" s="15"/>
      <c r="I68" s="16">
        <f>SUM(I66:I67)</f>
        <v>0</v>
      </c>
      <c r="K68" s="22"/>
      <c r="M68" s="125"/>
    </row>
    <row r="69" spans="1:13" ht="15.75">
      <c r="A69" s="3" t="s">
        <v>107</v>
      </c>
      <c r="H69" s="15"/>
      <c r="I69" s="15"/>
      <c r="K69" s="22">
        <f>+K47+K60+K67</f>
        <v>5109490</v>
      </c>
      <c r="M69" s="125">
        <f>+M47+M60+M67</f>
        <v>10516182</v>
      </c>
    </row>
    <row r="70" spans="1:13" ht="15.75">
      <c r="A70" s="3"/>
      <c r="H70" s="15"/>
      <c r="I70" s="15"/>
      <c r="K70" s="17"/>
      <c r="M70" s="141"/>
    </row>
    <row r="71" spans="1:13" ht="15.75">
      <c r="A71" s="3" t="s">
        <v>88</v>
      </c>
      <c r="H71" s="15"/>
      <c r="I71" s="15"/>
      <c r="K71" s="21">
        <f>-9705574-4891799</f>
        <v>-14597373</v>
      </c>
      <c r="M71" s="124">
        <v>-25113555</v>
      </c>
    </row>
    <row r="72" spans="8:13" ht="15.75">
      <c r="H72" s="15"/>
      <c r="I72" s="15"/>
      <c r="K72" s="22"/>
      <c r="M72" s="125"/>
    </row>
    <row r="73" spans="1:13" ht="16.5" thickBot="1">
      <c r="A73" s="3" t="s">
        <v>79</v>
      </c>
      <c r="H73" s="15"/>
      <c r="I73" s="15"/>
      <c r="K73" s="86">
        <f>SUM(K69:K71)</f>
        <v>-9487883</v>
      </c>
      <c r="M73" s="140">
        <f>SUM(M69:M71)</f>
        <v>-14597373</v>
      </c>
    </row>
    <row r="74" spans="1:13" ht="16.5" thickTop="1">
      <c r="A74" s="3"/>
      <c r="H74" s="15"/>
      <c r="I74" s="15"/>
      <c r="K74" s="22"/>
      <c r="M74" s="125"/>
    </row>
    <row r="75" spans="1:13" ht="15.75">
      <c r="A75" s="3" t="s">
        <v>91</v>
      </c>
      <c r="H75" s="15"/>
      <c r="I75" s="15"/>
      <c r="K75" s="22"/>
      <c r="M75" s="125"/>
    </row>
    <row r="76" spans="1:13" ht="15.75">
      <c r="A76" s="2" t="s">
        <v>92</v>
      </c>
      <c r="H76" s="15"/>
      <c r="I76" s="15"/>
      <c r="K76" s="22">
        <v>6333195</v>
      </c>
      <c r="M76" s="125">
        <v>14653414</v>
      </c>
    </row>
    <row r="77" spans="1:13" ht="15.75">
      <c r="A77" s="2" t="s">
        <v>89</v>
      </c>
      <c r="H77" s="15"/>
      <c r="I77" s="15"/>
      <c r="K77" s="22">
        <v>8006419</v>
      </c>
      <c r="M77" s="125">
        <v>915978</v>
      </c>
    </row>
    <row r="78" spans="1:13" ht="15.75">
      <c r="A78" s="2" t="s">
        <v>90</v>
      </c>
      <c r="H78" s="15"/>
      <c r="I78" s="15"/>
      <c r="K78" s="21">
        <v>-23478984</v>
      </c>
      <c r="M78" s="124">
        <v>-25109967</v>
      </c>
    </row>
    <row r="79" spans="8:13" ht="15.75">
      <c r="H79" s="15"/>
      <c r="I79" s="15"/>
      <c r="K79" s="22">
        <f>SUM(K76:K78)</f>
        <v>-9139370</v>
      </c>
      <c r="M79" s="125">
        <f>SUM(M76:M78)</f>
        <v>-9540575</v>
      </c>
    </row>
    <row r="80" spans="1:13" ht="15.75">
      <c r="A80" s="2" t="s">
        <v>103</v>
      </c>
      <c r="H80" s="15"/>
      <c r="I80" s="15"/>
      <c r="K80" s="22">
        <v>-348513</v>
      </c>
      <c r="M80" s="125">
        <v>-5056798</v>
      </c>
    </row>
    <row r="81" spans="1:13" ht="16.5" thickBot="1">
      <c r="A81" s="3"/>
      <c r="H81" s="15"/>
      <c r="I81" s="15"/>
      <c r="K81" s="121">
        <f>SUM(K79:K80)</f>
        <v>-9487883</v>
      </c>
      <c r="L81" s="22"/>
      <c r="M81" s="142">
        <f>SUM(M79:M80)</f>
        <v>-14597373</v>
      </c>
    </row>
    <row r="82" spans="1:11" ht="16.5" thickTop="1">
      <c r="A82" s="96"/>
      <c r="B82" s="96"/>
      <c r="C82" s="96"/>
      <c r="D82" s="96"/>
      <c r="E82" s="96"/>
      <c r="F82" s="96"/>
      <c r="G82" s="96"/>
      <c r="H82" s="96"/>
      <c r="I82" s="96"/>
      <c r="J82" s="96"/>
      <c r="K82" s="120"/>
    </row>
    <row r="83" spans="1:13" ht="15.75">
      <c r="A83" s="42"/>
      <c r="B83" s="42"/>
      <c r="C83" s="42"/>
      <c r="D83" s="42"/>
      <c r="E83" s="42"/>
      <c r="F83" s="42"/>
      <c r="G83" s="42"/>
      <c r="I83" s="12"/>
      <c r="M83" s="143"/>
    </row>
    <row r="84" spans="1:9" ht="15.75">
      <c r="A84" s="3" t="s">
        <v>83</v>
      </c>
      <c r="I84" s="13"/>
    </row>
    <row r="85" ht="15.75">
      <c r="I85" s="9"/>
    </row>
    <row r="86" spans="9:11" ht="15.75">
      <c r="I86" s="9"/>
      <c r="K86" s="71"/>
    </row>
    <row r="87" spans="1:7" ht="15.75">
      <c r="A87" s="150"/>
      <c r="B87" s="151"/>
      <c r="C87" s="151"/>
      <c r="D87" s="151"/>
      <c r="E87" s="151"/>
      <c r="F87" s="151"/>
      <c r="G87" s="151"/>
    </row>
    <row r="88" spans="1:7" ht="15.75">
      <c r="A88" s="151"/>
      <c r="B88" s="151"/>
      <c r="C88" s="151"/>
      <c r="D88" s="151"/>
      <c r="E88" s="151"/>
      <c r="F88" s="151"/>
      <c r="G88" s="151"/>
    </row>
    <row r="89" ht="15.75">
      <c r="G89" s="9"/>
    </row>
    <row r="90" ht="15.75">
      <c r="G90" s="9"/>
    </row>
    <row r="91" ht="15.75">
      <c r="G91" s="9"/>
    </row>
    <row r="93" spans="1:7" ht="15.75">
      <c r="A93" s="10"/>
      <c r="G93" s="8"/>
    </row>
    <row r="94" ht="15.75">
      <c r="G94" s="8"/>
    </row>
    <row r="95" ht="15.75">
      <c r="G95" s="8"/>
    </row>
    <row r="96" ht="15.75">
      <c r="G96" s="8"/>
    </row>
    <row r="97" spans="1:7" ht="15.75">
      <c r="A97" s="10"/>
      <c r="G97" s="8"/>
    </row>
    <row r="98" spans="7:9" ht="15.75">
      <c r="G98" s="8"/>
      <c r="I98" s="11"/>
    </row>
    <row r="99" spans="1:9" ht="15.75">
      <c r="A99" s="10"/>
      <c r="G99" s="8"/>
      <c r="I99" s="8"/>
    </row>
    <row r="100" ht="15.75">
      <c r="G100" s="8"/>
    </row>
    <row r="101" ht="15.75">
      <c r="G101" s="8"/>
    </row>
    <row r="102" ht="15.75">
      <c r="G102" s="8"/>
    </row>
    <row r="103" ht="15.75">
      <c r="G103" s="8"/>
    </row>
    <row r="104" spans="7:9" ht="15.75">
      <c r="G104" s="8"/>
      <c r="I104" s="11"/>
    </row>
    <row r="105" spans="1:7" ht="15.75">
      <c r="A105" s="10"/>
      <c r="G105" s="8"/>
    </row>
    <row r="106" ht="15.75">
      <c r="G106" s="8"/>
    </row>
    <row r="107" spans="7:9" ht="15.75">
      <c r="G107" s="8"/>
      <c r="I107" s="11"/>
    </row>
    <row r="108" ht="15.75">
      <c r="G108" s="8"/>
    </row>
    <row r="109" ht="15.75">
      <c r="G109" s="8"/>
    </row>
    <row r="110" ht="15.75">
      <c r="G110" s="8"/>
    </row>
    <row r="111" spans="1:7" ht="15.75">
      <c r="A111" s="10"/>
      <c r="G111" s="8"/>
    </row>
    <row r="112" ht="15.75">
      <c r="G112" s="8"/>
    </row>
    <row r="113" ht="15.75">
      <c r="G113" s="8"/>
    </row>
    <row r="114" ht="15.75">
      <c r="G114" s="8"/>
    </row>
    <row r="115" ht="15.75">
      <c r="G115" s="8"/>
    </row>
    <row r="116" ht="15.75">
      <c r="G116" s="8"/>
    </row>
    <row r="117" spans="7:9" ht="15.75">
      <c r="G117" s="8"/>
      <c r="H117" s="8"/>
      <c r="I117" s="11"/>
    </row>
    <row r="118" spans="1:7" ht="15.75">
      <c r="A118" s="10"/>
      <c r="G118" s="8"/>
    </row>
    <row r="119" ht="15.75">
      <c r="G119" s="8"/>
    </row>
    <row r="120" ht="15.75">
      <c r="G120" s="8"/>
    </row>
    <row r="121" ht="15.75">
      <c r="G121" s="8"/>
    </row>
    <row r="122" ht="15.75">
      <c r="G122" s="8"/>
    </row>
    <row r="123" ht="15.75">
      <c r="G123" s="8"/>
    </row>
    <row r="124" ht="15.75">
      <c r="G124" s="8"/>
    </row>
    <row r="125" spans="1:7" ht="15.75">
      <c r="A125" s="10"/>
      <c r="G125" s="8"/>
    </row>
    <row r="126" ht="15.75">
      <c r="A126" s="10"/>
    </row>
  </sheetData>
  <mergeCells count="1">
    <mergeCell ref="A87:G88"/>
  </mergeCells>
  <printOptions/>
  <pageMargins left="0.44" right="0.25" top="0.51" bottom="0.78" header="0.5" footer="0.5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showGridLines="0" zoomScale="75" zoomScaleNormal="75" workbookViewId="0" topLeftCell="A10">
      <selection activeCell="A33" sqref="A33"/>
    </sheetView>
  </sheetViews>
  <sheetFormatPr defaultColWidth="9.140625" defaultRowHeight="12.75"/>
  <cols>
    <col min="1" max="1" width="37.00390625" style="1" customWidth="1"/>
    <col min="2" max="2" width="15.28125" style="1" customWidth="1"/>
    <col min="3" max="3" width="1.7109375" style="1" customWidth="1"/>
    <col min="4" max="4" width="19.7109375" style="1" customWidth="1"/>
    <col min="5" max="5" width="1.57421875" style="1" customWidth="1"/>
    <col min="6" max="6" width="20.57421875" style="1" bestFit="1" customWidth="1"/>
    <col min="7" max="7" width="1.7109375" style="1" customWidth="1"/>
    <col min="8" max="8" width="18.57421875" style="1" customWidth="1"/>
    <col min="9" max="9" width="19.28125" style="1" customWidth="1"/>
    <col min="10" max="16384" width="8.8515625" style="1" customWidth="1"/>
  </cols>
  <sheetData>
    <row r="1" ht="21" customHeight="1">
      <c r="A1" s="38" t="s">
        <v>18</v>
      </c>
    </row>
    <row r="2" ht="21" customHeight="1">
      <c r="A2" s="38" t="str">
        <f>'Condensed BS'!A2</f>
        <v>INTERIM REPORT FOR THE PERIOD ENDED 31 DECEMBER 2005</v>
      </c>
    </row>
    <row r="3" ht="21" customHeight="1">
      <c r="A3" s="3"/>
    </row>
    <row r="4" s="2" customFormat="1" ht="19.5" customHeight="1">
      <c r="A4" s="3" t="s">
        <v>25</v>
      </c>
    </row>
    <row r="5" ht="15" customHeight="1">
      <c r="A5" s="2"/>
    </row>
    <row r="6" ht="15" customHeight="1">
      <c r="A6" s="2"/>
    </row>
    <row r="7" spans="1:9" s="14" customFormat="1" ht="15" customHeight="1">
      <c r="A7" s="61"/>
      <c r="B7" s="5"/>
      <c r="C7" s="5"/>
      <c r="D7" s="62" t="s">
        <v>9</v>
      </c>
      <c r="E7" s="61"/>
      <c r="F7" s="61"/>
      <c r="G7" s="61"/>
      <c r="H7" s="61"/>
      <c r="I7" s="7"/>
    </row>
    <row r="8" spans="1:9" s="14" customFormat="1" ht="15" customHeight="1">
      <c r="A8" s="61"/>
      <c r="B8" s="5"/>
      <c r="C8" s="5"/>
      <c r="D8" s="62" t="s">
        <v>10</v>
      </c>
      <c r="E8" s="61"/>
      <c r="F8" s="61"/>
      <c r="G8" s="61"/>
      <c r="H8" s="61"/>
      <c r="I8" s="7"/>
    </row>
    <row r="9" spans="1:9" s="14" customFormat="1" ht="15" customHeight="1">
      <c r="A9" s="61"/>
      <c r="B9" s="63"/>
      <c r="C9" s="63"/>
      <c r="D9" s="64" t="s">
        <v>11</v>
      </c>
      <c r="E9" s="61"/>
      <c r="F9" s="7"/>
      <c r="G9" s="61"/>
      <c r="H9" s="61"/>
      <c r="I9" s="7"/>
    </row>
    <row r="10" spans="1:9" ht="15" customHeight="1">
      <c r="A10" s="65"/>
      <c r="B10" s="66"/>
      <c r="C10" s="66"/>
      <c r="D10" s="66"/>
      <c r="E10" s="66"/>
      <c r="F10" s="66"/>
      <c r="G10" s="66"/>
      <c r="H10" s="66"/>
      <c r="I10" s="2"/>
    </row>
    <row r="11" spans="1:9" s="14" customFormat="1" ht="15" customHeight="1">
      <c r="A11" s="65"/>
      <c r="B11" s="66" t="s">
        <v>12</v>
      </c>
      <c r="C11" s="66"/>
      <c r="D11" s="66" t="s">
        <v>13</v>
      </c>
      <c r="E11" s="66"/>
      <c r="F11" s="66" t="s">
        <v>97</v>
      </c>
      <c r="G11" s="66"/>
      <c r="H11" s="66"/>
      <c r="I11" s="7"/>
    </row>
    <row r="12" spans="1:9" s="14" customFormat="1" ht="15" customHeight="1">
      <c r="A12" s="65"/>
      <c r="B12" s="66" t="s">
        <v>14</v>
      </c>
      <c r="C12" s="66"/>
      <c r="D12" s="66" t="s">
        <v>15</v>
      </c>
      <c r="E12" s="66"/>
      <c r="F12" s="66" t="s">
        <v>98</v>
      </c>
      <c r="G12" s="66"/>
      <c r="H12" s="66" t="s">
        <v>4</v>
      </c>
      <c r="I12" s="7"/>
    </row>
    <row r="13" spans="1:9" s="14" customFormat="1" ht="15" customHeight="1">
      <c r="A13" s="67"/>
      <c r="B13" s="68"/>
      <c r="C13" s="69"/>
      <c r="D13" s="69" t="s">
        <v>5</v>
      </c>
      <c r="E13" s="69"/>
      <c r="F13" s="69" t="s">
        <v>5</v>
      </c>
      <c r="G13" s="69"/>
      <c r="H13" s="69" t="s">
        <v>5</v>
      </c>
      <c r="I13" s="7"/>
    </row>
    <row r="14" spans="1:9" s="113" customFormat="1" ht="15" customHeight="1" hidden="1">
      <c r="A14" s="65"/>
      <c r="B14" s="70"/>
      <c r="C14" s="65"/>
      <c r="D14" s="65"/>
      <c r="E14" s="65"/>
      <c r="F14" s="65"/>
      <c r="G14" s="65"/>
      <c r="H14" s="112"/>
      <c r="I14" s="12"/>
    </row>
    <row r="15" spans="1:9" s="113" customFormat="1" ht="18" customHeight="1" hidden="1">
      <c r="A15" s="70" t="s">
        <v>80</v>
      </c>
      <c r="B15" s="73">
        <v>2</v>
      </c>
      <c r="C15" s="74"/>
      <c r="D15" s="73">
        <v>2</v>
      </c>
      <c r="E15" s="110"/>
      <c r="F15" s="111">
        <v>-1557697</v>
      </c>
      <c r="G15" s="111"/>
      <c r="H15" s="112">
        <f>SUM(D15:F15)</f>
        <v>-1557695</v>
      </c>
      <c r="I15" s="12"/>
    </row>
    <row r="16" spans="1:9" s="113" customFormat="1" ht="12" customHeight="1" hidden="1">
      <c r="A16" s="70"/>
      <c r="B16" s="73"/>
      <c r="C16" s="74"/>
      <c r="D16" s="73"/>
      <c r="E16" s="110"/>
      <c r="F16" s="111"/>
      <c r="G16" s="111"/>
      <c r="H16" s="112"/>
      <c r="I16" s="12"/>
    </row>
    <row r="17" spans="1:9" s="113" customFormat="1" ht="18" customHeight="1" hidden="1">
      <c r="A17" s="70" t="s">
        <v>81</v>
      </c>
      <c r="B17" s="111">
        <v>412026302</v>
      </c>
      <c r="C17" s="111"/>
      <c r="D17" s="111">
        <v>412026302</v>
      </c>
      <c r="E17" s="111"/>
      <c r="F17" s="111">
        <v>0</v>
      </c>
      <c r="G17" s="111"/>
      <c r="H17" s="112">
        <f>SUM(D17:F17)</f>
        <v>412026302</v>
      </c>
      <c r="I17" s="12"/>
    </row>
    <row r="18" spans="1:9" s="113" customFormat="1" ht="12" customHeight="1" hidden="1">
      <c r="A18" s="70"/>
      <c r="B18" s="111"/>
      <c r="C18" s="111"/>
      <c r="D18" s="111"/>
      <c r="E18" s="111"/>
      <c r="F18" s="111"/>
      <c r="G18" s="111"/>
      <c r="H18" s="112"/>
      <c r="I18" s="12"/>
    </row>
    <row r="19" spans="1:9" s="113" customFormat="1" ht="18" customHeight="1" hidden="1">
      <c r="A19" s="70" t="s">
        <v>82</v>
      </c>
      <c r="B19" s="114">
        <v>0</v>
      </c>
      <c r="C19" s="114"/>
      <c r="D19" s="114">
        <v>0</v>
      </c>
      <c r="E19" s="114"/>
      <c r="F19" s="114">
        <v>-5001764</v>
      </c>
      <c r="G19" s="114"/>
      <c r="H19" s="115">
        <f>SUM(D19:F19)</f>
        <v>-5001764</v>
      </c>
      <c r="I19" s="12"/>
    </row>
    <row r="20" spans="1:9" ht="12" customHeight="1" hidden="1">
      <c r="A20" s="65"/>
      <c r="B20" s="70"/>
      <c r="C20" s="65"/>
      <c r="D20" s="65"/>
      <c r="E20" s="65"/>
      <c r="F20" s="65"/>
      <c r="G20" s="65"/>
      <c r="H20" s="71"/>
      <c r="I20" s="2"/>
    </row>
    <row r="21" spans="1:9" ht="18" customHeight="1" hidden="1">
      <c r="A21" s="72" t="s">
        <v>86</v>
      </c>
      <c r="B21" s="73">
        <v>412026304</v>
      </c>
      <c r="C21" s="74"/>
      <c r="D21" s="73">
        <v>412026304</v>
      </c>
      <c r="E21" s="74"/>
      <c r="F21" s="73">
        <v>-6559461</v>
      </c>
      <c r="G21" s="73"/>
      <c r="H21" s="73">
        <f>SUM(D21:F21)</f>
        <v>405466843</v>
      </c>
      <c r="I21" s="71"/>
    </row>
    <row r="22" spans="1:9" ht="12" customHeight="1" hidden="1">
      <c r="A22" s="75"/>
      <c r="B22" s="73"/>
      <c r="C22" s="74"/>
      <c r="D22" s="73"/>
      <c r="E22" s="74"/>
      <c r="F22" s="73"/>
      <c r="G22" s="73"/>
      <c r="H22" s="73"/>
      <c r="I22" s="2"/>
    </row>
    <row r="23" spans="1:9" ht="18" customHeight="1" hidden="1">
      <c r="A23" s="70" t="s">
        <v>84</v>
      </c>
      <c r="B23" s="73">
        <v>0</v>
      </c>
      <c r="C23" s="74"/>
      <c r="D23" s="73">
        <v>0</v>
      </c>
      <c r="E23" s="74"/>
      <c r="F23" s="73">
        <v>5085826</v>
      </c>
      <c r="G23" s="74"/>
      <c r="H23" s="73">
        <f>SUM(D23:F23)</f>
        <v>5085826</v>
      </c>
      <c r="I23" s="2"/>
    </row>
    <row r="24" spans="1:9" ht="12" customHeight="1" hidden="1">
      <c r="A24" s="70"/>
      <c r="B24" s="76"/>
      <c r="C24" s="74"/>
      <c r="D24" s="76"/>
      <c r="E24" s="74"/>
      <c r="F24" s="76"/>
      <c r="G24" s="74"/>
      <c r="H24" s="76"/>
      <c r="I24" s="2"/>
    </row>
    <row r="25" spans="1:9" ht="18" customHeight="1">
      <c r="A25" s="77" t="s">
        <v>94</v>
      </c>
      <c r="B25" s="117">
        <f>SUM(B21:B24)</f>
        <v>412026304</v>
      </c>
      <c r="C25" s="116"/>
      <c r="D25" s="117">
        <f>SUM(D21:D24)</f>
        <v>412026304</v>
      </c>
      <c r="E25" s="116"/>
      <c r="F25" s="117">
        <f>SUM(F21:F23)</f>
        <v>-1473635</v>
      </c>
      <c r="G25" s="116"/>
      <c r="H25" s="117">
        <f>SUM(H21:H23)</f>
        <v>410552669</v>
      </c>
      <c r="I25" s="2"/>
    </row>
    <row r="26" spans="1:9" ht="14.25" customHeight="1">
      <c r="A26" s="2"/>
      <c r="B26" s="5"/>
      <c r="C26" s="5"/>
      <c r="D26" s="5"/>
      <c r="E26" s="5"/>
      <c r="F26" s="5"/>
      <c r="G26" s="5"/>
      <c r="H26" s="5"/>
      <c r="I26" s="2"/>
    </row>
    <row r="27" spans="1:9" ht="18" customHeight="1">
      <c r="A27" s="70" t="s">
        <v>82</v>
      </c>
      <c r="B27" s="73">
        <v>0</v>
      </c>
      <c r="C27" s="74"/>
      <c r="D27" s="73">
        <v>0</v>
      </c>
      <c r="E27" s="74"/>
      <c r="F27" s="73">
        <v>-196105161</v>
      </c>
      <c r="G27" s="74"/>
      <c r="H27" s="73">
        <f>SUM(D27:F27)</f>
        <v>-196105161</v>
      </c>
      <c r="I27" s="2"/>
    </row>
    <row r="28" spans="1:9" ht="14.25" customHeight="1">
      <c r="A28" s="2"/>
      <c r="B28" s="63"/>
      <c r="C28" s="63"/>
      <c r="D28" s="63"/>
      <c r="E28" s="63"/>
      <c r="F28" s="63"/>
      <c r="G28" s="63"/>
      <c r="H28" s="63"/>
      <c r="I28" s="2"/>
    </row>
    <row r="29" spans="1:9" ht="18" customHeight="1">
      <c r="A29" s="77" t="s">
        <v>131</v>
      </c>
      <c r="B29" s="118">
        <f>SUM(B25:B28)</f>
        <v>412026304</v>
      </c>
      <c r="C29" s="119"/>
      <c r="D29" s="118">
        <f>SUM(D25:D28)</f>
        <v>412026304</v>
      </c>
      <c r="E29" s="119"/>
      <c r="F29" s="118">
        <f>SUM(F25:F27)</f>
        <v>-197578796</v>
      </c>
      <c r="G29" s="119"/>
      <c r="H29" s="118">
        <f>SUM(H25:H27)</f>
        <v>214447508</v>
      </c>
      <c r="I29" s="2"/>
    </row>
    <row r="30" spans="1:9" ht="18" customHeight="1">
      <c r="A30" s="77"/>
      <c r="B30" s="118"/>
      <c r="C30" s="119"/>
      <c r="D30" s="118"/>
      <c r="E30" s="119"/>
      <c r="F30" s="118"/>
      <c r="G30" s="119"/>
      <c r="H30" s="118"/>
      <c r="I30" s="2"/>
    </row>
    <row r="31" spans="1:9" ht="18" customHeight="1">
      <c r="A31" s="77" t="s">
        <v>141</v>
      </c>
      <c r="B31" s="144">
        <v>34642847</v>
      </c>
      <c r="C31" s="119"/>
      <c r="D31" s="144">
        <v>34642847</v>
      </c>
      <c r="E31" s="119"/>
      <c r="F31" s="144">
        <v>0</v>
      </c>
      <c r="G31" s="119"/>
      <c r="H31" s="73">
        <f>SUM(D31:F31)</f>
        <v>34642847</v>
      </c>
      <c r="I31" s="2"/>
    </row>
    <row r="32" spans="1:9" ht="18" customHeight="1">
      <c r="A32" s="77"/>
      <c r="B32" s="118"/>
      <c r="C32" s="119"/>
      <c r="D32" s="118"/>
      <c r="E32" s="119"/>
      <c r="F32" s="118"/>
      <c r="G32" s="119"/>
      <c r="H32" s="118"/>
      <c r="I32" s="2"/>
    </row>
    <row r="33" spans="1:9" ht="18" customHeight="1">
      <c r="A33" s="70" t="s">
        <v>82</v>
      </c>
      <c r="B33" s="73">
        <v>0</v>
      </c>
      <c r="C33" s="74"/>
      <c r="D33" s="73">
        <v>0</v>
      </c>
      <c r="E33" s="74"/>
      <c r="F33" s="73">
        <f>'Condensed IS'!I36</f>
        <v>-9089352</v>
      </c>
      <c r="G33" s="74"/>
      <c r="H33" s="73">
        <f>SUM(D33:F33)</f>
        <v>-9089352</v>
      </c>
      <c r="I33" s="2"/>
    </row>
    <row r="34" spans="1:9" ht="14.25" customHeight="1">
      <c r="A34" s="2"/>
      <c r="B34" s="5"/>
      <c r="C34" s="5"/>
      <c r="D34" s="5"/>
      <c r="E34" s="5"/>
      <c r="F34" s="5"/>
      <c r="G34" s="5"/>
      <c r="H34" s="5"/>
      <c r="I34" s="2"/>
    </row>
    <row r="35" spans="1:9" ht="18" customHeight="1" thickBot="1">
      <c r="A35" s="77" t="s">
        <v>118</v>
      </c>
      <c r="B35" s="78">
        <f>SUM(B29:B34)</f>
        <v>446669151</v>
      </c>
      <c r="C35" s="79"/>
      <c r="D35" s="78">
        <f>SUM(D29:D34)</f>
        <v>446669151</v>
      </c>
      <c r="E35" s="79"/>
      <c r="F35" s="78">
        <f>SUM(F29:F33)</f>
        <v>-206668148</v>
      </c>
      <c r="G35" s="79"/>
      <c r="H35" s="78">
        <f>SUM(H29:H33)</f>
        <v>240001003</v>
      </c>
      <c r="I35" s="2"/>
    </row>
    <row r="36" spans="1:9" ht="18" customHeight="1" thickTop="1">
      <c r="A36" s="77"/>
      <c r="B36" s="118"/>
      <c r="C36" s="119"/>
      <c r="D36" s="118"/>
      <c r="E36" s="119"/>
      <c r="F36" s="118"/>
      <c r="G36" s="119"/>
      <c r="H36" s="118"/>
      <c r="I36" s="2"/>
    </row>
    <row r="37" spans="1:9" ht="18" customHeight="1">
      <c r="A37" s="77"/>
      <c r="B37" s="118"/>
      <c r="C37" s="119"/>
      <c r="D37" s="118"/>
      <c r="E37" s="119"/>
      <c r="F37" s="118"/>
      <c r="G37" s="119"/>
      <c r="H37" s="118"/>
      <c r="I37" s="2"/>
    </row>
    <row r="38" spans="1:8" ht="17.25" customHeight="1">
      <c r="A38" s="150" t="s">
        <v>85</v>
      </c>
      <c r="B38" s="150"/>
      <c r="C38" s="150"/>
      <c r="D38" s="150"/>
      <c r="E38" s="150"/>
      <c r="F38" s="150"/>
      <c r="G38" s="150"/>
      <c r="H38" s="150"/>
    </row>
    <row r="39" spans="1:8" ht="18" customHeight="1">
      <c r="A39" s="150"/>
      <c r="B39" s="150"/>
      <c r="C39" s="150"/>
      <c r="D39" s="150"/>
      <c r="E39" s="150"/>
      <c r="F39" s="150"/>
      <c r="G39" s="150"/>
      <c r="H39" s="150"/>
    </row>
  </sheetData>
  <mergeCells count="1">
    <mergeCell ref="A38:H39"/>
  </mergeCells>
  <printOptions/>
  <pageMargins left="0.66" right="0.42" top="0.69" bottom="0.87" header="0.37" footer="0.34"/>
  <pageSetup fitToHeight="1" fitToWidth="1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9" sqref="C9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I26" sqref="I26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AUSTRAL AMALGAMATED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AUSTRAL </dc:creator>
  <cp:keywords/>
  <dc:description/>
  <cp:lastModifiedBy>computer7</cp:lastModifiedBy>
  <cp:lastPrinted>2006-02-28T10:11:48Z</cp:lastPrinted>
  <dcterms:created xsi:type="dcterms:W3CDTF">1998-09-23T07:08:42Z</dcterms:created>
  <dcterms:modified xsi:type="dcterms:W3CDTF">2006-02-28T10:15:51Z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-1364235965</vt:i4>
  </property>
  <property fmtid="{D5CDD505-2E9C-101B-9397-08002B2CF9AE}" pid="3" name="_EmailSubject">
    <vt:lpwstr>Quarterly Results</vt:lpwstr>
  </property>
  <property fmtid="{D5CDD505-2E9C-101B-9397-08002B2CF9AE}" pid="4" name="_AuthorEmail">
    <vt:lpwstr>mazli@fbo.com.my</vt:lpwstr>
  </property>
  <property fmtid="{D5CDD505-2E9C-101B-9397-08002B2CF9AE}" pid="5" name="_AuthorEmailDisplayName">
    <vt:lpwstr>Mazli bin Ishak</vt:lpwstr>
  </property>
  <property fmtid="{D5CDD505-2E9C-101B-9397-08002B2CF9AE}" pid="6" name="_PreviousAdHocReviewCycleID">
    <vt:i4>-468044522</vt:i4>
  </property>
</Properties>
</file>