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30" windowWidth="5970" windowHeight="6750" tabRatio="774" activeTab="5"/>
  </bookViews>
  <sheets>
    <sheet name="Condensed BS" sheetId="1" r:id="rId1"/>
    <sheet name="Condensed CF" sheetId="2" r:id="rId2"/>
    <sheet name="Condensed Equity" sheetId="3" r:id="rId3"/>
    <sheet name="Sheet1" sheetId="4" r:id="rId4"/>
    <sheet name="Sheet 5" sheetId="5" r:id="rId5"/>
    <sheet name="Condensed IS" sheetId="6" r:id="rId6"/>
  </sheets>
  <externalReferences>
    <externalReference r:id="rId9"/>
    <externalReference r:id="rId10"/>
  </externalReferences>
  <definedNames>
    <definedName name="\c">#REF!</definedName>
    <definedName name="\f" localSheetId="0">'Condensed BS'!#REF!</definedName>
    <definedName name="\f">#REF!</definedName>
    <definedName name="\p">#REF!</definedName>
    <definedName name="_Regression_Int" localSheetId="0" hidden="1">1</definedName>
    <definedName name="DATE">'[1]TB'!#REF!</definedName>
    <definedName name="PLSchedule">#REF!</definedName>
    <definedName name="_xlnm.Print_Area" localSheetId="0">'Condensed BS'!$A$1:$E$69</definedName>
    <definedName name="_xlnm.Print_Area" localSheetId="1">'Condensed CF'!$A$1:$M$72</definedName>
    <definedName name="_xlnm.Print_Area" localSheetId="5">'Condensed IS'!$A$1:$L$41</definedName>
    <definedName name="Print_Area_MI" localSheetId="0">'Condensed BS'!#REF!</definedName>
    <definedName name="Print_Area_MI">#REF!</definedName>
    <definedName name="SCHEDULE">'[2]Con P&amp;L'!#REF!</definedName>
    <definedName name="Z_2910148E_4791_4A0B_A81E_449D2A5EEBFD_.wvu.Cols" localSheetId="1" hidden="1">'Condensed CF'!$I:$I</definedName>
    <definedName name="Z_2910148E_4791_4A0B_A81E_449D2A5EEBFD_.wvu.Cols" localSheetId="5" hidden="1">'Condensed IS'!$J:$J</definedName>
    <definedName name="Z_2910148E_4791_4A0B_A81E_449D2A5EEBFD_.wvu.PrintArea" localSheetId="0" hidden="1">'Condensed BS'!$A$1:$E$69</definedName>
    <definedName name="Z_2910148E_4791_4A0B_A81E_449D2A5EEBFD_.wvu.PrintArea" localSheetId="1" hidden="1">'Condensed CF'!$A$1:$M$72</definedName>
    <definedName name="Z_2910148E_4791_4A0B_A81E_449D2A5EEBFD_.wvu.PrintArea" localSheetId="5" hidden="1">'Condensed IS'!$A$1:$L$41</definedName>
    <definedName name="Z_2910148E_4791_4A0B_A81E_449D2A5EEBFD_.wvu.Rows" localSheetId="0" hidden="1">'Condensed BS'!$14:$14,'Condensed BS'!$18:$18,'Condensed BS'!$26:$26,'Condensed BS'!$34:$34,'Condensed BS'!$73:$73</definedName>
    <definedName name="Z_2910148E_4791_4A0B_A81E_449D2A5EEBFD_.wvu.Rows" localSheetId="2" hidden="1">'Condensed Equity'!$14:$24</definedName>
    <definedName name="Z_35DC6002_0DF5_4C61_9A86_6887B2C6C6C5_.wvu.Cols" localSheetId="1" hidden="1">'Condensed CF'!$I:$I</definedName>
    <definedName name="Z_35DC6002_0DF5_4C61_9A86_6887B2C6C6C5_.wvu.Cols" localSheetId="5" hidden="1">'Condensed IS'!$J:$J</definedName>
    <definedName name="Z_35DC6002_0DF5_4C61_9A86_6887B2C6C6C5_.wvu.PrintArea" localSheetId="0" hidden="1">'Condensed BS'!$A$1:$E$69</definedName>
    <definedName name="Z_35DC6002_0DF5_4C61_9A86_6887B2C6C6C5_.wvu.PrintArea" localSheetId="1" hidden="1">'Condensed CF'!$A$1:$M$72</definedName>
    <definedName name="Z_35DC6002_0DF5_4C61_9A86_6887B2C6C6C5_.wvu.PrintArea" localSheetId="5" hidden="1">'Condensed IS'!$A$1:$L$41</definedName>
    <definedName name="Z_35DC6002_0DF5_4C61_9A86_6887B2C6C6C5_.wvu.Rows" localSheetId="0" hidden="1">'Condensed BS'!$14:$14,'Condensed BS'!$18:$18,'Condensed BS'!$26:$26,'Condensed BS'!$34:$34,'Condensed BS'!$73:$73</definedName>
    <definedName name="Z_35DC6002_0DF5_4C61_9A86_6887B2C6C6C5_.wvu.Rows" localSheetId="2" hidden="1">'Condensed Equity'!$14:$24</definedName>
    <definedName name="Z_7BDA2C0E_A3ED_4D54_A85A_924D0238D0FF_.wvu.Cols" localSheetId="1" hidden="1">'Condensed CF'!$I:$I</definedName>
    <definedName name="Z_7BDA2C0E_A3ED_4D54_A85A_924D0238D0FF_.wvu.Cols" localSheetId="5" hidden="1">'Condensed IS'!$J:$J</definedName>
    <definedName name="Z_7BDA2C0E_A3ED_4D54_A85A_924D0238D0FF_.wvu.PrintArea" localSheetId="0" hidden="1">'Condensed BS'!$A$1:$E$69</definedName>
    <definedName name="Z_7BDA2C0E_A3ED_4D54_A85A_924D0238D0FF_.wvu.PrintArea" localSheetId="1" hidden="1">'Condensed CF'!$A$1:$M$72</definedName>
    <definedName name="Z_7BDA2C0E_A3ED_4D54_A85A_924D0238D0FF_.wvu.PrintArea" localSheetId="5" hidden="1">'Condensed IS'!$A$1:$L$41</definedName>
    <definedName name="Z_7BDA2C0E_A3ED_4D54_A85A_924D0238D0FF_.wvu.Rows" localSheetId="0" hidden="1">'Condensed BS'!$14:$14,'Condensed BS'!$26:$26,'Condensed BS'!$34:$34,'Condensed BS'!$73:$73</definedName>
    <definedName name="Z_7BDA2C0E_A3ED_4D54_A85A_924D0238D0FF_.wvu.Rows" localSheetId="2" hidden="1">'Condensed Equity'!$14:$19</definedName>
    <definedName name="Z_873DC780_18AE_11DA_BFFB_0030F11E48C4_.wvu.Cols" localSheetId="1" hidden="1">'Condensed CF'!$I:$I</definedName>
    <definedName name="Z_873DC780_18AE_11DA_BFFB_0030F11E48C4_.wvu.Cols" localSheetId="5" hidden="1">'Condensed IS'!$J:$J</definedName>
    <definedName name="Z_873DC780_18AE_11DA_BFFB_0030F11E48C4_.wvu.PrintArea" localSheetId="0" hidden="1">'Condensed BS'!$A$1:$E$69</definedName>
    <definedName name="Z_873DC780_18AE_11DA_BFFB_0030F11E48C4_.wvu.PrintArea" localSheetId="1" hidden="1">'Condensed CF'!$A$1:$M$72</definedName>
    <definedName name="Z_873DC780_18AE_11DA_BFFB_0030F11E48C4_.wvu.PrintArea" localSheetId="5" hidden="1">'Condensed IS'!$A$1:$L$41</definedName>
    <definedName name="Z_873DC780_18AE_11DA_BFFB_0030F11E48C4_.wvu.Rows" localSheetId="0" hidden="1">'Condensed BS'!$14:$14,'Condensed BS'!$18:$18,'Condensed BS'!$26:$26,'Condensed BS'!$34:$34,'Condensed BS'!$73:$73</definedName>
    <definedName name="Z_873DC780_18AE_11DA_BFFB_0030F11E48C4_.wvu.Rows" localSheetId="2" hidden="1">'Condensed Equity'!$14:$24</definedName>
    <definedName name="Z_F29BE800_18B2_11DA_9032_000ACD040A5C_.wvu.Cols" localSheetId="1" hidden="1">'Condensed CF'!$I:$I</definedName>
    <definedName name="Z_F29BE800_18B2_11DA_9032_000ACD040A5C_.wvu.Cols" localSheetId="5" hidden="1">'Condensed IS'!$J:$J</definedName>
    <definedName name="Z_F29BE800_18B2_11DA_9032_000ACD040A5C_.wvu.PrintArea" localSheetId="0" hidden="1">'Condensed BS'!$A$1:$E$69</definedName>
    <definedName name="Z_F29BE800_18B2_11DA_9032_000ACD040A5C_.wvu.PrintArea" localSheetId="1" hidden="1">'Condensed CF'!$A$1:$M$72</definedName>
    <definedName name="Z_F29BE800_18B2_11DA_9032_000ACD040A5C_.wvu.PrintArea" localSheetId="5" hidden="1">'Condensed IS'!$A$1:$L$41</definedName>
    <definedName name="Z_F29BE800_18B2_11DA_9032_000ACD040A5C_.wvu.Rows" localSheetId="0" hidden="1">'Condensed BS'!$14:$14,'Condensed BS'!$18:$18,'Condensed BS'!$26:$26,'Condensed BS'!$34:$34,'Condensed BS'!$73:$73</definedName>
    <definedName name="Z_F29BE800_18B2_11DA_9032_000ACD040A5C_.wvu.Rows" localSheetId="2" hidden="1">'Condensed Equity'!$14:$24</definedName>
  </definedNames>
  <calcPr fullCalcOnLoad="1"/>
</workbook>
</file>

<file path=xl/sharedStrings.xml><?xml version="1.0" encoding="utf-8"?>
<sst xmlns="http://schemas.openxmlformats.org/spreadsheetml/2006/main" count="164" uniqueCount="136">
  <si>
    <t>Real property assets</t>
  </si>
  <si>
    <t>Development properties</t>
  </si>
  <si>
    <t>Inventories</t>
  </si>
  <si>
    <t>Deferred taxation</t>
  </si>
  <si>
    <t>Total</t>
  </si>
  <si>
    <t>GOODWILL ON CONSOLIDATION</t>
  </si>
  <si>
    <t>RM</t>
  </si>
  <si>
    <t>(RM)</t>
  </si>
  <si>
    <t>3 month</t>
  </si>
  <si>
    <t>Revenue</t>
  </si>
  <si>
    <t>Issued and fully</t>
  </si>
  <si>
    <t>paid ordinary shares</t>
  </si>
  <si>
    <t>of RM1.00 each</t>
  </si>
  <si>
    <t>Number</t>
  </si>
  <si>
    <t>Nominal</t>
  </si>
  <si>
    <t>of shares</t>
  </si>
  <si>
    <t>value</t>
  </si>
  <si>
    <t>Property, plant and equipment</t>
  </si>
  <si>
    <t xml:space="preserve"> </t>
  </si>
  <si>
    <t>FURQAN BUSINESS ORGANISATION BERHAD ("FBO")</t>
  </si>
  <si>
    <t>Adjustment for:</t>
  </si>
  <si>
    <t>As at</t>
  </si>
  <si>
    <t xml:space="preserve"> (The explanatory notes form an integral part of and should be read in conjunction with this interim  report)</t>
  </si>
  <si>
    <t xml:space="preserve">UNAUDITED CONDENSED CONSOLIDATED BALANCE SHEET </t>
  </si>
  <si>
    <t xml:space="preserve"> UNAUDITED CONDENSED CONSOLIDATED CASH FLOW STATEMENT  </t>
  </si>
  <si>
    <t xml:space="preserve">UNAUDITED CONDENSED CONSOLIDATED INCOME STATEMENT </t>
  </si>
  <si>
    <t>UNAUDITED CONDENSED CONSOLIDATED STATEMENT OF CHANGES IN EQUITY</t>
  </si>
  <si>
    <t>ASSETS</t>
  </si>
  <si>
    <t>Investments in unconsolidated subsidiary companies</t>
  </si>
  <si>
    <t>Current Assets</t>
  </si>
  <si>
    <t>Investments in associated companies</t>
  </si>
  <si>
    <t>Other investments</t>
  </si>
  <si>
    <t>Lease and hire-purchase receivables</t>
  </si>
  <si>
    <t>Goodwill arising on consolidation</t>
  </si>
  <si>
    <t>Trade receivables</t>
  </si>
  <si>
    <t>Other receivables, deposits and prepaid expenses</t>
  </si>
  <si>
    <t>Fixed deposits with licensed banks</t>
  </si>
  <si>
    <t>Cash on hand and at banks</t>
  </si>
  <si>
    <t>Current Liabilities</t>
  </si>
  <si>
    <t>Trade payables</t>
  </si>
  <si>
    <t>Other payables and accrued expenses</t>
  </si>
  <si>
    <t>Amount owing to associated companies</t>
  </si>
  <si>
    <t>Hire-purchase and lease payables</t>
  </si>
  <si>
    <t>Term loan instruments</t>
  </si>
  <si>
    <t>Redeemable Convertible Loan Stocks</t>
  </si>
  <si>
    <t>Block discount payables</t>
  </si>
  <si>
    <t>Term loans</t>
  </si>
  <si>
    <t>Short term borrowings</t>
  </si>
  <si>
    <t>Block discount payables - current portion</t>
  </si>
  <si>
    <t>Tax liabilities</t>
  </si>
  <si>
    <t>Term loans - current portion</t>
  </si>
  <si>
    <t>Total Liabilities</t>
  </si>
  <si>
    <t>Long Term Liabilities</t>
  </si>
  <si>
    <t>Represented by:</t>
  </si>
  <si>
    <t>Issued capital</t>
  </si>
  <si>
    <t>3 months ended</t>
  </si>
  <si>
    <t>NET TANGIBLE ASSETS PER SHARE (SEN)</t>
  </si>
  <si>
    <t>Expenses excluding finance cost</t>
  </si>
  <si>
    <t>Less : Minority interests</t>
  </si>
  <si>
    <t>CASH FLOWS FROM / (USED IN) OPERATING ACTIVITIES</t>
  </si>
  <si>
    <t>(Increase)/Decrease in:</t>
  </si>
  <si>
    <t>Increase/(Decrease) in:</t>
  </si>
  <si>
    <t xml:space="preserve">  Interest income</t>
  </si>
  <si>
    <t>CASH FLOWS FROM / (USED IN) INVESTING ACTIVITIES</t>
  </si>
  <si>
    <t>Interest income received</t>
  </si>
  <si>
    <t>CASH FLOWS FROM / (USED IN) FINANCING ACTIVITIES</t>
  </si>
  <si>
    <t>Taxation</t>
  </si>
  <si>
    <t xml:space="preserve">  Depreciation</t>
  </si>
  <si>
    <t xml:space="preserve">  Interest expense</t>
  </si>
  <si>
    <t xml:space="preserve">  Inventories</t>
  </si>
  <si>
    <t xml:space="preserve">  Trade and other receivables</t>
  </si>
  <si>
    <t xml:space="preserve">  Trade and other payables</t>
  </si>
  <si>
    <t>Purchase of property, plant and equipment</t>
  </si>
  <si>
    <t>Purchase of investment properties</t>
  </si>
  <si>
    <t>Tax paid</t>
  </si>
  <si>
    <t>Interest paid</t>
  </si>
  <si>
    <t>Repayment of HP and lease payables</t>
  </si>
  <si>
    <t>Investment properties</t>
  </si>
  <si>
    <t xml:space="preserve">Shareholders' Equity </t>
  </si>
  <si>
    <t>Year-to-date</t>
  </si>
  <si>
    <t xml:space="preserve">  Property development expenditure</t>
  </si>
  <si>
    <t>Other operating income</t>
  </si>
  <si>
    <t>Finance cost</t>
  </si>
  <si>
    <t>-</t>
  </si>
  <si>
    <t>CASH AND CASH EQUIVALENTS AT END OF PERIOD</t>
  </si>
  <si>
    <t>At 1 January 2002</t>
  </si>
  <si>
    <t>Isssue of shares</t>
  </si>
  <si>
    <t>Net loss for the year</t>
  </si>
  <si>
    <t>(The explatory notes form an integral part of and should be read in conjunction with this interim report)</t>
  </si>
  <si>
    <t>Net profit for the year</t>
  </si>
  <si>
    <t>(The explanatory notes form an integral part of and should be read in conjunction with this interim report)</t>
  </si>
  <si>
    <t>At 1 January 2003</t>
  </si>
  <si>
    <t xml:space="preserve">Purchase of other investment </t>
  </si>
  <si>
    <t>CASH AND CASH EQUIVALENTS AT BEGINNING OF PERIOD</t>
  </si>
  <si>
    <t xml:space="preserve"> Cash on hand and at banks</t>
  </si>
  <si>
    <t xml:space="preserve"> Bank overdrafts</t>
  </si>
  <si>
    <t>CASH AND CASH EQUIVALENTS AT END OF PERIOD COMPRISE THE FOLLOWING:</t>
  </si>
  <si>
    <t xml:space="preserve"> Fixed deposits with licensed banks</t>
  </si>
  <si>
    <t>31-Dec-2004</t>
  </si>
  <si>
    <t>At 1 January 2004</t>
  </si>
  <si>
    <t>At 31 December 2004 / 1 January 2005</t>
  </si>
  <si>
    <t xml:space="preserve">  Block discount payables</t>
  </si>
  <si>
    <t>Profit from operations</t>
  </si>
  <si>
    <t>Accumulated Losses</t>
  </si>
  <si>
    <t>Accumulated</t>
  </si>
  <si>
    <t>loss</t>
  </si>
  <si>
    <t>Net Current Liabilities</t>
  </si>
  <si>
    <t xml:space="preserve">  Write back for diminution in values</t>
  </si>
  <si>
    <t xml:space="preserve">  Allowance for doubtful debts</t>
  </si>
  <si>
    <t>Net (repayment) / drawdown of term loans</t>
  </si>
  <si>
    <t>Net Cash (Used In) / From Financing Activities</t>
  </si>
  <si>
    <t xml:space="preserve"> Held under sinking fund</t>
  </si>
  <si>
    <t>Acquisition of subsidiary company</t>
  </si>
  <si>
    <t>INTERIM REPORT FOR THE PERIOD ENDED 30 JUNE 2005</t>
  </si>
  <si>
    <t>30-June-2005</t>
  </si>
  <si>
    <t>30.06.2005</t>
  </si>
  <si>
    <t>30.6.2004</t>
  </si>
  <si>
    <t>Gain from disposal of quoted investment</t>
  </si>
  <si>
    <t xml:space="preserve">  Gain on disposal of other investment</t>
  </si>
  <si>
    <t>At 30 June 2005</t>
  </si>
  <si>
    <t>Net Cash From / (Used In) Operating Activities</t>
  </si>
  <si>
    <t>NET INCREASE IN CASH AND CASH EQUIVALENTS</t>
  </si>
  <si>
    <t>6 months ended</t>
  </si>
  <si>
    <t xml:space="preserve">  Gain on disposal of real property asset</t>
  </si>
  <si>
    <t>Proceed from disposal of real property asset</t>
  </si>
  <si>
    <t>Profit before taxation</t>
  </si>
  <si>
    <t>Profit after taxation</t>
  </si>
  <si>
    <t>Net profit for the period</t>
  </si>
  <si>
    <t>Basic earnings per ordinary share (sen)</t>
  </si>
  <si>
    <t>Proceed from disposal of fixed asset</t>
  </si>
  <si>
    <t>Proceed from disposal of other investment</t>
  </si>
  <si>
    <t xml:space="preserve">  Gain on disposal of fixed asset</t>
  </si>
  <si>
    <t>Net Cash From Investing Activities</t>
  </si>
  <si>
    <t>Gain from disposal of real property asset</t>
  </si>
  <si>
    <t>Net profit for the financial period</t>
  </si>
  <si>
    <t>Profit before tax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</si>
</sst>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_ * #,##0.00_ ;_ * \-#,##0.00_ ;_ * &quot;-&quot;??_ ;_ @_ "/>
    <numFmt numFmtId="185" formatCode="_(* #,##0_);_(* \(#,##0\);_(* &quot;-&quot;??_);_(@_)"/>
    <numFmt numFmtId="186" formatCode="\$#,##0.00;\(\$#,##0.00\)"/>
    <numFmt numFmtId="187" formatCode="\$#,##0;\(\$#,##0\)"/>
    <numFmt numFmtId="188" formatCode="#,##0;\(#,##0\)"/>
    <numFmt numFmtId="189" formatCode="#,##0;[Red]\(#,##0\)"/>
    <numFmt numFmtId="190" formatCode="#,##0.00;\(#,##0.00\)"/>
    <numFmt numFmtId="191" formatCode="#,##0.0000_);[Red]\(#,##0.0000\)"/>
    <numFmt numFmtId="192" formatCode="_(* #,##0.0_);_(* \(#,##0.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_);_(@_)"/>
    <numFmt numFmtId="197" formatCode="#,##0.0_);\(#,##0.0\)"/>
    <numFmt numFmtId="198" formatCode="#,##0.0_);[Red]\(#,##0.0\)"/>
    <numFmt numFmtId="199" formatCode="0.0"/>
    <numFmt numFmtId="200" formatCode="0.00_);\(0.00\)"/>
    <numFmt numFmtId="201" formatCode="0.0_);\(0.0\)"/>
    <numFmt numFmtId="202" formatCode="0_);\(0\)"/>
    <numFmt numFmtId="203" formatCode="0.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;[Red]\(#,##0.0\)"/>
    <numFmt numFmtId="209" formatCode="#,##0.00;[Red]\(#,##0.00\)"/>
    <numFmt numFmtId="210" formatCode="#,##0.000;[Red]\(#,##0.000\)"/>
    <numFmt numFmtId="211" formatCode="#,##0.0000;[Red]\(#,##0.0000\)"/>
    <numFmt numFmtId="212" formatCode="0_);[Red]\(0\)"/>
    <numFmt numFmtId="213" formatCode="[$-409]dddd\,\ mmmm\ dd\,\ yyyy"/>
    <numFmt numFmtId="214" formatCode="[$-409]d\-mmm\-yyyy;@"/>
  </numFmts>
  <fonts count="24">
    <font>
      <sz val="10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sz val="10"/>
      <name val="Times New Roman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Helv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4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3" fillId="0" borderId="0">
      <alignment/>
      <protection/>
    </xf>
    <xf numFmtId="4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6" fontId="3" fillId="0" borderId="0">
      <alignment/>
      <protection/>
    </xf>
    <xf numFmtId="0" fontId="4" fillId="0" borderId="0" applyProtection="0">
      <alignment/>
    </xf>
    <xf numFmtId="187" fontId="3" fillId="0" borderId="0">
      <alignment/>
      <protection/>
    </xf>
    <xf numFmtId="2" fontId="4" fillId="0" borderId="0" applyProtection="0">
      <alignment/>
    </xf>
    <xf numFmtId="0" fontId="19" fillId="0" borderId="0" applyNumberFormat="0" applyFill="0" applyBorder="0" applyAlignment="0" applyProtection="0"/>
    <xf numFmtId="0" fontId="5" fillId="0" borderId="0" applyProtection="0">
      <alignment/>
    </xf>
    <xf numFmtId="0" fontId="6" fillId="0" borderId="0" applyProtection="0">
      <alignment/>
    </xf>
    <xf numFmtId="0" fontId="1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1" applyProtection="0">
      <alignment/>
    </xf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13" fillId="0" borderId="0" xfId="0" applyFont="1" applyAlignment="1" quotePrefix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 quotePrefix="1">
      <alignment horizontal="left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16" fontId="9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185" fontId="9" fillId="0" borderId="0" xfId="15" applyNumberFormat="1" applyFont="1" applyAlignment="1">
      <alignment horizontal="center"/>
    </xf>
    <xf numFmtId="185" fontId="9" fillId="0" borderId="2" xfId="15" applyNumberFormat="1" applyFont="1" applyBorder="1" applyAlignment="1">
      <alignment horizontal="center"/>
    </xf>
    <xf numFmtId="185" fontId="9" fillId="0" borderId="0" xfId="15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" fontId="11" fillId="0" borderId="0" xfId="0" applyNumberFormat="1" applyFont="1" applyAlignment="1">
      <alignment horizontal="center"/>
    </xf>
    <xf numFmtId="16" fontId="11" fillId="0" borderId="3" xfId="0" applyNumberFormat="1" applyFont="1" applyBorder="1" applyAlignment="1">
      <alignment horizontal="center"/>
    </xf>
    <xf numFmtId="185" fontId="11" fillId="0" borderId="3" xfId="15" applyNumberFormat="1" applyFont="1" applyBorder="1" applyAlignment="1">
      <alignment horizontal="center"/>
    </xf>
    <xf numFmtId="185" fontId="11" fillId="0" borderId="0" xfId="15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16" fontId="11" fillId="0" borderId="3" xfId="0" applyNumberFormat="1" applyFont="1" applyBorder="1" applyAlignment="1">
      <alignment horizontal="right"/>
    </xf>
    <xf numFmtId="189" fontId="15" fillId="0" borderId="0" xfId="37" applyNumberFormat="1" applyFont="1" applyBorder="1" applyAlignment="1">
      <alignment/>
      <protection/>
    </xf>
    <xf numFmtId="189" fontId="16" fillId="0" borderId="0" xfId="18" applyNumberFormat="1" applyFont="1" applyBorder="1" applyAlignment="1" applyProtection="1">
      <alignment/>
      <protection/>
    </xf>
    <xf numFmtId="189" fontId="12" fillId="0" borderId="0" xfId="37" applyNumberFormat="1" applyFont="1" applyBorder="1" applyAlignment="1">
      <alignment/>
      <protection/>
    </xf>
    <xf numFmtId="185" fontId="15" fillId="0" borderId="0" xfId="15" applyNumberFormat="1" applyFont="1" applyBorder="1" applyAlignment="1">
      <alignment/>
    </xf>
    <xf numFmtId="185" fontId="15" fillId="0" borderId="0" xfId="15" applyNumberFormat="1" applyFont="1" applyBorder="1" applyAlignment="1">
      <alignment horizontal="center"/>
    </xf>
    <xf numFmtId="171" fontId="15" fillId="0" borderId="0" xfId="15" applyNumberFormat="1" applyFont="1" applyBorder="1" applyAlignment="1">
      <alignment/>
    </xf>
    <xf numFmtId="189" fontId="15" fillId="0" borderId="0" xfId="37" applyNumberFormat="1" applyFont="1" applyBorder="1" applyAlignment="1">
      <alignment horizontal="center"/>
      <protection/>
    </xf>
    <xf numFmtId="189" fontId="15" fillId="0" borderId="0" xfId="37" applyNumberFormat="1" applyFont="1" applyAlignment="1">
      <alignment/>
      <protection/>
    </xf>
    <xf numFmtId="189" fontId="15" fillId="0" borderId="0" xfId="37" applyNumberFormat="1" applyFont="1" applyAlignment="1">
      <alignment horizontal="center"/>
      <protection/>
    </xf>
    <xf numFmtId="189" fontId="8" fillId="0" borderId="0" xfId="18" applyNumberFormat="1" applyFont="1" applyBorder="1" applyAlignment="1" applyProtection="1" quotePrefix="1">
      <alignment horizontal="left"/>
      <protection/>
    </xf>
    <xf numFmtId="0" fontId="11" fillId="0" borderId="0" xfId="0" applyFont="1" applyAlignment="1">
      <alignment horizontal="left"/>
    </xf>
    <xf numFmtId="189" fontId="8" fillId="0" borderId="0" xfId="18" applyNumberFormat="1" applyFont="1" applyBorder="1" applyAlignment="1" applyProtection="1">
      <alignment horizontal="left"/>
      <protection/>
    </xf>
    <xf numFmtId="189" fontId="11" fillId="0" borderId="0" xfId="18" applyNumberFormat="1" applyFont="1" applyBorder="1" applyAlignment="1" applyProtection="1">
      <alignment horizontal="left"/>
      <protection/>
    </xf>
    <xf numFmtId="0" fontId="17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20" fillId="0" borderId="0" xfId="0" applyFont="1" applyAlignment="1">
      <alignment horizontal="justify" wrapText="1"/>
    </xf>
    <xf numFmtId="189" fontId="8" fillId="0" borderId="0" xfId="18" applyNumberFormat="1" applyFont="1" applyFill="1" applyBorder="1" applyAlignment="1">
      <alignment/>
    </xf>
    <xf numFmtId="189" fontId="8" fillId="0" borderId="0" xfId="18" applyNumberFormat="1" applyFont="1" applyFill="1" applyBorder="1" applyAlignment="1">
      <alignment horizontal="center"/>
    </xf>
    <xf numFmtId="189" fontId="8" fillId="0" borderId="0" xfId="18" applyNumberFormat="1" applyFont="1" applyFill="1" applyBorder="1" applyAlignment="1">
      <alignment horizontal="right"/>
    </xf>
    <xf numFmtId="189" fontId="8" fillId="0" borderId="0" xfId="18" applyNumberFormat="1" applyFont="1" applyFill="1" applyBorder="1" applyAlignment="1" applyProtection="1" quotePrefix="1">
      <alignment horizontal="right"/>
      <protection/>
    </xf>
    <xf numFmtId="189" fontId="8" fillId="0" borderId="3" xfId="18" applyNumberFormat="1" applyFont="1" applyFill="1" applyBorder="1" applyAlignment="1" applyProtection="1">
      <alignment horizontal="right"/>
      <protection/>
    </xf>
    <xf numFmtId="185" fontId="8" fillId="0" borderId="0" xfId="15" applyNumberFormat="1" applyFont="1" applyBorder="1" applyAlignment="1" applyProtection="1">
      <alignment/>
      <protection/>
    </xf>
    <xf numFmtId="185" fontId="8" fillId="0" borderId="0" xfId="15" applyNumberFormat="1" applyFont="1" applyBorder="1" applyAlignment="1" applyProtection="1">
      <alignment horizontal="center"/>
      <protection/>
    </xf>
    <xf numFmtId="185" fontId="3" fillId="0" borderId="0" xfId="15" applyNumberFormat="1" applyFont="1" applyBorder="1" applyAlignment="1" applyProtection="1">
      <alignment/>
      <protection/>
    </xf>
    <xf numFmtId="185" fontId="3" fillId="0" borderId="0" xfId="15" applyNumberFormat="1" applyFont="1" applyBorder="1" applyAlignment="1" applyProtection="1">
      <alignment horizontal="center"/>
      <protection/>
    </xf>
    <xf numFmtId="185" fontId="3" fillId="0" borderId="0" xfId="15" applyNumberFormat="1" applyFont="1" applyBorder="1" applyAlignment="1" applyProtection="1" quotePrefix="1">
      <alignment horizontal="left"/>
      <protection/>
    </xf>
    <xf numFmtId="185" fontId="3" fillId="0" borderId="0" xfId="15" applyNumberFormat="1" applyFont="1" applyBorder="1" applyAlignment="1">
      <alignment/>
    </xf>
    <xf numFmtId="185" fontId="3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22" fillId="0" borderId="0" xfId="15" applyNumberFormat="1" applyFont="1" applyBorder="1" applyAlignment="1">
      <alignment horizontal="center"/>
    </xf>
    <xf numFmtId="185" fontId="8" fillId="0" borderId="0" xfId="15" applyNumberFormat="1" applyFont="1" applyBorder="1" applyAlignment="1">
      <alignment/>
    </xf>
    <xf numFmtId="189" fontId="3" fillId="0" borderId="0" xfId="37" applyNumberFormat="1" applyFont="1" applyBorder="1" applyAlignment="1">
      <alignment/>
      <protection/>
    </xf>
    <xf numFmtId="189" fontId="3" fillId="0" borderId="0" xfId="37" applyNumberFormat="1" applyFont="1" applyBorder="1" applyAlignment="1">
      <alignment horizontal="center"/>
      <protection/>
    </xf>
    <xf numFmtId="189" fontId="8" fillId="0" borderId="0" xfId="37" applyNumberFormat="1" applyFont="1" applyBorder="1" applyAlignment="1">
      <alignment/>
      <protection/>
    </xf>
    <xf numFmtId="0" fontId="11" fillId="0" borderId="0" xfId="0" applyFont="1" applyAlignment="1">
      <alignment horizontal="centerContinuous" vertical="top" wrapText="1"/>
    </xf>
    <xf numFmtId="0" fontId="11" fillId="0" borderId="0" xfId="0" applyFont="1" applyBorder="1" applyAlignment="1">
      <alignment horizontal="right" vertical="center"/>
    </xf>
    <xf numFmtId="0" fontId="9" fillId="0" borderId="3" xfId="0" applyFont="1" applyBorder="1" applyAlignment="1">
      <alignment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1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right" vertical="top" wrapText="1"/>
    </xf>
    <xf numFmtId="0" fontId="11" fillId="0" borderId="3" xfId="0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185" fontId="9" fillId="0" borderId="0" xfId="0" applyNumberFormat="1" applyFont="1" applyAlignment="1">
      <alignment/>
    </xf>
    <xf numFmtId="0" fontId="9" fillId="0" borderId="0" xfId="0" applyFont="1" applyAlignment="1" quotePrefix="1">
      <alignment horizontal="left" vertical="top" wrapText="1"/>
    </xf>
    <xf numFmtId="185" fontId="9" fillId="0" borderId="0" xfId="15" applyNumberFormat="1" applyFont="1" applyAlignment="1">
      <alignment vertical="top" wrapText="1"/>
    </xf>
    <xf numFmtId="185" fontId="11" fillId="0" borderId="0" xfId="15" applyNumberFormat="1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185" fontId="9" fillId="0" borderId="0" xfId="15" applyNumberFormat="1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185" fontId="11" fillId="0" borderId="1" xfId="15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89" fontId="23" fillId="0" borderId="0" xfId="18" applyNumberFormat="1" applyFont="1" applyBorder="1" applyAlignment="1" applyProtection="1">
      <alignment horizontal="left"/>
      <protection/>
    </xf>
    <xf numFmtId="185" fontId="3" fillId="0" borderId="0" xfId="15" applyNumberFormat="1" applyFont="1" applyBorder="1" applyAlignment="1" applyProtection="1">
      <alignment horizontal="left"/>
      <protection/>
    </xf>
    <xf numFmtId="189" fontId="12" fillId="0" borderId="0" xfId="18" applyNumberFormat="1" applyFont="1" applyBorder="1" applyAlignment="1" applyProtection="1" quotePrefix="1">
      <alignment horizontal="center"/>
      <protection/>
    </xf>
    <xf numFmtId="189" fontId="16" fillId="0" borderId="0" xfId="18" applyNumberFormat="1" applyFont="1" applyBorder="1" applyAlignment="1" applyProtection="1">
      <alignment horizontal="center"/>
      <protection/>
    </xf>
    <xf numFmtId="0" fontId="3" fillId="0" borderId="0" xfId="15" applyNumberFormat="1" applyFont="1" applyBorder="1" applyAlignment="1" applyProtection="1">
      <alignment horizontal="center"/>
      <protection/>
    </xf>
    <xf numFmtId="16" fontId="11" fillId="0" borderId="0" xfId="0" applyNumberFormat="1" applyFont="1" applyBorder="1" applyAlignment="1">
      <alignment horizontal="center"/>
    </xf>
    <xf numFmtId="185" fontId="11" fillId="0" borderId="4" xfId="15" applyNumberFormat="1" applyFont="1" applyBorder="1" applyAlignment="1">
      <alignment horizontal="center"/>
    </xf>
    <xf numFmtId="185" fontId="8" fillId="0" borderId="3" xfId="15" applyNumberFormat="1" applyFont="1" applyBorder="1" applyAlignment="1" applyProtection="1">
      <alignment/>
      <protection/>
    </xf>
    <xf numFmtId="171" fontId="11" fillId="0" borderId="0" xfId="15" applyNumberFormat="1" applyFont="1" applyBorder="1" applyAlignment="1" quotePrefix="1">
      <alignment horizontal="right"/>
    </xf>
    <xf numFmtId="185" fontId="11" fillId="0" borderId="0" xfId="15" applyNumberFormat="1" applyFont="1" applyAlignment="1">
      <alignment horizontal="center"/>
    </xf>
    <xf numFmtId="189" fontId="8" fillId="0" borderId="0" xfId="38" applyNumberFormat="1" applyFont="1" applyFill="1" applyAlignment="1">
      <alignment vertical="center"/>
      <protection/>
    </xf>
    <xf numFmtId="189" fontId="8" fillId="0" borderId="0" xfId="18" applyNumberFormat="1" applyFont="1" applyAlignment="1">
      <alignment/>
    </xf>
    <xf numFmtId="185" fontId="8" fillId="0" borderId="3" xfId="15" applyNumberFormat="1" applyFont="1" applyBorder="1" applyAlignment="1">
      <alignment/>
    </xf>
    <xf numFmtId="185" fontId="8" fillId="0" borderId="4" xfId="15" applyNumberFormat="1" applyFont="1" applyBorder="1" applyAlignment="1">
      <alignment/>
    </xf>
    <xf numFmtId="189" fontId="8" fillId="0" borderId="0" xfId="37" applyNumberFormat="1" applyFont="1" applyAlignment="1">
      <alignment/>
      <protection/>
    </xf>
    <xf numFmtId="189" fontId="11" fillId="0" borderId="0" xfId="37" applyNumberFormat="1" applyFont="1" applyBorder="1" applyAlignment="1">
      <alignment/>
      <protection/>
    </xf>
    <xf numFmtId="15" fontId="11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1" fillId="0" borderId="0" xfId="0" applyFont="1" applyBorder="1" applyAlignment="1">
      <alignment/>
    </xf>
    <xf numFmtId="38" fontId="11" fillId="0" borderId="0" xfId="15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6" fontId="11" fillId="0" borderId="0" xfId="0" applyNumberFormat="1" applyFont="1" applyBorder="1" applyAlignment="1">
      <alignment horizontal="right"/>
    </xf>
    <xf numFmtId="185" fontId="11" fillId="0" borderId="0" xfId="15" applyNumberFormat="1" applyFont="1" applyBorder="1" applyAlignment="1">
      <alignment horizontal="right"/>
    </xf>
    <xf numFmtId="38" fontId="11" fillId="0" borderId="1" xfId="15" applyNumberFormat="1" applyFont="1" applyBorder="1" applyAlignment="1">
      <alignment horizontal="right"/>
    </xf>
    <xf numFmtId="185" fontId="9" fillId="0" borderId="0" xfId="15" applyNumberFormat="1" applyFont="1" applyAlignment="1">
      <alignment/>
    </xf>
    <xf numFmtId="185" fontId="11" fillId="0" borderId="3" xfId="15" applyNumberFormat="1" applyFont="1" applyBorder="1" applyAlignment="1">
      <alignment horizontal="right"/>
    </xf>
    <xf numFmtId="15" fontId="11" fillId="0" borderId="0" xfId="0" applyNumberFormat="1" applyFont="1" applyBorder="1" applyAlignment="1">
      <alignment horizontal="center"/>
    </xf>
    <xf numFmtId="38" fontId="9" fillId="0" borderId="0" xfId="0" applyNumberFormat="1" applyFont="1" applyAlignment="1">
      <alignment/>
    </xf>
    <xf numFmtId="185" fontId="8" fillId="0" borderId="5" xfId="15" applyNumberFormat="1" applyFont="1" applyFill="1" applyBorder="1" applyAlignment="1" applyProtection="1">
      <alignment/>
      <protection/>
    </xf>
    <xf numFmtId="185" fontId="8" fillId="0" borderId="6" xfId="15" applyNumberFormat="1" applyFont="1" applyFill="1" applyBorder="1" applyAlignment="1" applyProtection="1">
      <alignment/>
      <protection/>
    </xf>
    <xf numFmtId="185" fontId="8" fillId="0" borderId="6" xfId="15" applyNumberFormat="1" applyFont="1" applyFill="1" applyBorder="1" applyAlignment="1" applyProtection="1" quotePrefix="1">
      <alignment horizontal="right"/>
      <protection/>
    </xf>
    <xf numFmtId="200" fontId="11" fillId="0" borderId="0" xfId="15" applyNumberFormat="1" applyFont="1" applyBorder="1" applyAlignment="1">
      <alignment horizontal="right"/>
    </xf>
    <xf numFmtId="185" fontId="11" fillId="0" borderId="1" xfId="15" applyNumberFormat="1" applyFont="1" applyBorder="1" applyAlignment="1">
      <alignment horizontal="right"/>
    </xf>
    <xf numFmtId="185" fontId="11" fillId="0" borderId="0" xfId="0" applyNumberFormat="1" applyFont="1" applyAlignment="1">
      <alignment vertical="top" wrapText="1"/>
    </xf>
    <xf numFmtId="185" fontId="9" fillId="0" borderId="0" xfId="0" applyNumberFormat="1" applyFont="1" applyAlignment="1">
      <alignment vertical="top" wrapText="1"/>
    </xf>
    <xf numFmtId="185" fontId="9" fillId="0" borderId="0" xfId="0" applyNumberFormat="1" applyFont="1" applyAlignment="1">
      <alignment/>
    </xf>
    <xf numFmtId="0" fontId="3" fillId="0" borderId="0" xfId="0" applyFont="1" applyAlignment="1">
      <alignment/>
    </xf>
    <xf numFmtId="185" fontId="9" fillId="0" borderId="3" xfId="0" applyNumberFormat="1" applyFont="1" applyBorder="1" applyAlignment="1">
      <alignment vertical="top" wrapText="1"/>
    </xf>
    <xf numFmtId="185" fontId="9" fillId="0" borderId="3" xfId="0" applyNumberFormat="1" applyFont="1" applyBorder="1" applyAlignment="1">
      <alignment/>
    </xf>
    <xf numFmtId="0" fontId="9" fillId="0" borderId="7" xfId="0" applyFont="1" applyBorder="1" applyAlignment="1">
      <alignment vertical="center"/>
    </xf>
    <xf numFmtId="185" fontId="9" fillId="0" borderId="7" xfId="15" applyNumberFormat="1" applyFont="1" applyBorder="1" applyAlignment="1">
      <alignment vertical="center" wrapText="1"/>
    </xf>
    <xf numFmtId="185" fontId="11" fillId="0" borderId="0" xfId="15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85" fontId="14" fillId="0" borderId="0" xfId="0" applyNumberFormat="1" applyFont="1" applyAlignment="1">
      <alignment horizontal="left" wrapText="1"/>
    </xf>
    <xf numFmtId="185" fontId="11" fillId="0" borderId="1" xfId="15" applyNumberFormat="1" applyFont="1" applyBorder="1" applyAlignment="1">
      <alignment horizontal="center"/>
    </xf>
    <xf numFmtId="214" fontId="11" fillId="0" borderId="0" xfId="0" applyNumberFormat="1" applyFont="1" applyAlignment="1" quotePrefix="1">
      <alignment horizontal="right"/>
    </xf>
    <xf numFmtId="214" fontId="9" fillId="0" borderId="0" xfId="0" applyNumberFormat="1" applyFont="1" applyAlignment="1">
      <alignment/>
    </xf>
    <xf numFmtId="185" fontId="11" fillId="0" borderId="0" xfId="0" applyNumberFormat="1" applyFont="1" applyAlignment="1">
      <alignment/>
    </xf>
    <xf numFmtId="185" fontId="11" fillId="0" borderId="3" xfId="15" applyNumberFormat="1" applyFont="1" applyFill="1" applyBorder="1" applyAlignment="1">
      <alignment horizontal="center"/>
    </xf>
    <xf numFmtId="185" fontId="11" fillId="0" borderId="0" xfId="15" applyNumberFormat="1" applyFont="1" applyFill="1" applyBorder="1" applyAlignment="1">
      <alignment horizontal="center"/>
    </xf>
    <xf numFmtId="185" fontId="8" fillId="0" borderId="0" xfId="15" applyNumberFormat="1" applyFont="1" applyFill="1" applyBorder="1" applyAlignment="1" applyProtection="1">
      <alignment/>
      <protection/>
    </xf>
    <xf numFmtId="185" fontId="8" fillId="0" borderId="0" xfId="15" applyNumberFormat="1" applyFont="1" applyFill="1" applyBorder="1" applyAlignment="1">
      <alignment/>
    </xf>
    <xf numFmtId="185" fontId="8" fillId="0" borderId="8" xfId="15" applyNumberFormat="1" applyFont="1" applyFill="1" applyBorder="1" applyAlignment="1" applyProtection="1">
      <alignment/>
      <protection/>
    </xf>
    <xf numFmtId="185" fontId="8" fillId="0" borderId="3" xfId="15" applyNumberFormat="1" applyFont="1" applyFill="1" applyBorder="1" applyAlignment="1">
      <alignment/>
    </xf>
    <xf numFmtId="185" fontId="11" fillId="0" borderId="0" xfId="15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11" fillId="0" borderId="0" xfId="0" applyFont="1" applyAlignment="1" quotePrefix="1">
      <alignment horizontal="justify" wrapText="1"/>
    </xf>
    <xf numFmtId="0" fontId="4" fillId="0" borderId="0" xfId="0" applyFont="1" applyAlignment="1">
      <alignment horizontal="justify" wrapText="1"/>
    </xf>
    <xf numFmtId="189" fontId="11" fillId="0" borderId="0" xfId="18" applyNumberFormat="1" applyFont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justify" wrapText="1"/>
    </xf>
    <xf numFmtId="0" fontId="21" fillId="0" borderId="0" xfId="0" applyFont="1" applyAlignment="1">
      <alignment horizontal="justify" wrapText="1"/>
    </xf>
    <xf numFmtId="0" fontId="11" fillId="0" borderId="0" xfId="0" applyFont="1" applyAlignment="1">
      <alignment horizontal="left" wrapText="1"/>
    </xf>
  </cellXfs>
  <cellStyles count="27">
    <cellStyle name="Normal" xfId="0"/>
    <cellStyle name="Comma" xfId="15"/>
    <cellStyle name="Comma [0]" xfId="16"/>
    <cellStyle name="comma zerodec" xfId="17"/>
    <cellStyle name="Comma_Con B&amp;S 0698" xfId="18"/>
    <cellStyle name="Currency" xfId="19"/>
    <cellStyle name="Currency [0]" xfId="20"/>
    <cellStyle name="Currency1" xfId="21"/>
    <cellStyle name="Date" xfId="22"/>
    <cellStyle name="Dollar (zero dec)" xfId="23"/>
    <cellStyle name="Fixed" xfId="24"/>
    <cellStyle name="Followed Hyperlink" xfId="25"/>
    <cellStyle name="HEADING1" xfId="26"/>
    <cellStyle name="HEADING2" xfId="27"/>
    <cellStyle name="Hyperlink" xfId="28"/>
    <cellStyle name="Normal - Style1" xfId="29"/>
    <cellStyle name="Normal - Style2" xfId="30"/>
    <cellStyle name="Normal - Style3" xfId="31"/>
    <cellStyle name="Normal - Style4" xfId="32"/>
    <cellStyle name="Normal - Style5" xfId="33"/>
    <cellStyle name="Normal - Style6" xfId="34"/>
    <cellStyle name="Normal - Style7" xfId="35"/>
    <cellStyle name="Normal - Style8" xfId="36"/>
    <cellStyle name="Normal_Con B&amp;S 0698" xfId="37"/>
    <cellStyle name="Normal_Con P&amp;L 0698" xfId="38"/>
    <cellStyle name="Percent" xfId="39"/>
    <cellStyle name="Total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4\d\SHAH\CONSOL%20AC\YE%206.1999\June%2099%20from%20Wei%20Leong%20&amp;%20Amended%20final%20Audited%20Ac\SHAH\AABA&amp;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count4\d\Kumar\Excel\Consol\AAB%20Consol%202001-06-B(PWC-W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PI"/>
      <sheetName val="Balance Sheet"/>
      <sheetName val="Notes"/>
      <sheetName val="TB"/>
      <sheetName val="Profit &amp; Los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 B&amp;S"/>
      <sheetName val="Con P&amp;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73"/>
  <sheetViews>
    <sheetView showGridLines="0" zoomScale="85" zoomScaleNormal="85" workbookViewId="0" topLeftCell="A1">
      <selection activeCell="A17" sqref="A17"/>
    </sheetView>
  </sheetViews>
  <sheetFormatPr defaultColWidth="12.7109375" defaultRowHeight="12" customHeight="1"/>
  <cols>
    <col min="1" max="1" width="55.7109375" style="33" customWidth="1"/>
    <col min="2" max="2" width="8.140625" style="34" customWidth="1"/>
    <col min="3" max="3" width="15.8515625" style="94" customWidth="1"/>
    <col min="4" max="4" width="5.7109375" style="58" customWidth="1"/>
    <col min="5" max="5" width="13.28125" style="58" customWidth="1"/>
    <col min="6" max="16384" width="12.7109375" style="26" customWidth="1"/>
  </cols>
  <sheetData>
    <row r="1" spans="1:5" ht="15.75" customHeight="1">
      <c r="A1" s="38" t="s">
        <v>19</v>
      </c>
      <c r="B1" s="82"/>
      <c r="C1" s="90"/>
      <c r="E1" s="60"/>
    </row>
    <row r="2" spans="1:5" ht="15.75" customHeight="1">
      <c r="A2" s="38" t="s">
        <v>113</v>
      </c>
      <c r="B2" s="82"/>
      <c r="C2" s="90"/>
      <c r="E2" s="95"/>
    </row>
    <row r="3" spans="1:3" ht="15.75" customHeight="1">
      <c r="A3" s="35"/>
      <c r="B3" s="82"/>
      <c r="C3" s="90"/>
    </row>
    <row r="4" spans="1:3" ht="14.25" customHeight="1">
      <c r="A4" s="139" t="s">
        <v>23</v>
      </c>
      <c r="B4" s="140"/>
      <c r="C4" s="140"/>
    </row>
    <row r="5" spans="1:3" ht="12.75" customHeight="1">
      <c r="A5" s="80"/>
      <c r="B5" s="83"/>
      <c r="C5" s="91"/>
    </row>
    <row r="6" spans="1:3" ht="15" customHeight="1">
      <c r="A6" s="27"/>
      <c r="B6" s="83"/>
      <c r="C6" s="91"/>
    </row>
    <row r="7" spans="1:5" s="28" customFormat="1" ht="12" customHeight="1">
      <c r="A7" s="43"/>
      <c r="B7" s="44"/>
      <c r="C7" s="45" t="s">
        <v>21</v>
      </c>
      <c r="D7" s="60"/>
      <c r="E7" s="45" t="s">
        <v>21</v>
      </c>
    </row>
    <row r="8" spans="1:5" s="28" customFormat="1" ht="12" customHeight="1">
      <c r="A8" s="43"/>
      <c r="B8" s="44"/>
      <c r="C8" s="46" t="s">
        <v>114</v>
      </c>
      <c r="D8" s="60"/>
      <c r="E8" s="46" t="s">
        <v>98</v>
      </c>
    </row>
    <row r="9" spans="1:5" s="28" customFormat="1" ht="12" customHeight="1">
      <c r="A9" s="43"/>
      <c r="B9" s="44"/>
      <c r="C9" s="47" t="s">
        <v>6</v>
      </c>
      <c r="D9" s="60"/>
      <c r="E9" s="47" t="s">
        <v>6</v>
      </c>
    </row>
    <row r="10" spans="1:5" s="29" customFormat="1" ht="12" customHeight="1">
      <c r="A10" s="48" t="s">
        <v>27</v>
      </c>
      <c r="B10" s="49"/>
      <c r="C10" s="130"/>
      <c r="D10" s="53"/>
      <c r="E10" s="53"/>
    </row>
    <row r="11" spans="1:5" s="29" customFormat="1" ht="12" customHeight="1">
      <c r="A11" s="50" t="s">
        <v>17</v>
      </c>
      <c r="B11" s="84"/>
      <c r="C11" s="131">
        <v>21559329</v>
      </c>
      <c r="D11" s="53"/>
      <c r="E11" s="131">
        <v>22228316</v>
      </c>
    </row>
    <row r="12" spans="1:5" s="29" customFormat="1" ht="12" customHeight="1">
      <c r="A12" s="81" t="s">
        <v>77</v>
      </c>
      <c r="B12" s="84"/>
      <c r="C12" s="131">
        <v>212779222</v>
      </c>
      <c r="D12" s="53"/>
      <c r="E12" s="131">
        <v>210143798</v>
      </c>
    </row>
    <row r="13" spans="1:5" s="29" customFormat="1" ht="12" customHeight="1">
      <c r="A13" s="50" t="s">
        <v>28</v>
      </c>
      <c r="B13" s="84"/>
      <c r="C13" s="131">
        <v>5</v>
      </c>
      <c r="D13" s="53"/>
      <c r="E13" s="131">
        <v>5</v>
      </c>
    </row>
    <row r="14" spans="1:5" s="29" customFormat="1" ht="12" customHeight="1" hidden="1">
      <c r="A14" s="50" t="s">
        <v>30</v>
      </c>
      <c r="B14" s="84"/>
      <c r="C14" s="131">
        <v>0</v>
      </c>
      <c r="D14" s="53"/>
      <c r="E14" s="131">
        <v>0</v>
      </c>
    </row>
    <row r="15" spans="1:5" s="29" customFormat="1" ht="12" customHeight="1">
      <c r="A15" s="50" t="s">
        <v>31</v>
      </c>
      <c r="B15" s="84"/>
      <c r="C15" s="131">
        <v>3188922</v>
      </c>
      <c r="D15" s="53"/>
      <c r="E15" s="131">
        <v>3188922</v>
      </c>
    </row>
    <row r="16" spans="1:5" s="29" customFormat="1" ht="12" customHeight="1">
      <c r="A16" s="50" t="s">
        <v>0</v>
      </c>
      <c r="B16" s="84"/>
      <c r="C16" s="131">
        <v>205117016</v>
      </c>
      <c r="D16" s="53"/>
      <c r="E16" s="131">
        <v>240117016</v>
      </c>
    </row>
    <row r="17" spans="1:5" s="29" customFormat="1" ht="12" customHeight="1">
      <c r="A17" s="50" t="s">
        <v>32</v>
      </c>
      <c r="B17" s="84"/>
      <c r="C17" s="131">
        <v>27775234</v>
      </c>
      <c r="D17" s="53"/>
      <c r="E17" s="131">
        <v>49856608</v>
      </c>
    </row>
    <row r="18" spans="1:5" s="29" customFormat="1" ht="12" customHeight="1" hidden="1">
      <c r="A18" s="53" t="s">
        <v>33</v>
      </c>
      <c r="B18" s="84"/>
      <c r="C18" s="131">
        <v>0</v>
      </c>
      <c r="D18" s="53"/>
      <c r="E18" s="131">
        <v>0</v>
      </c>
    </row>
    <row r="19" spans="1:5" s="29" customFormat="1" ht="15.75" customHeight="1">
      <c r="A19" s="53"/>
      <c r="B19" s="54"/>
      <c r="C19" s="130"/>
      <c r="D19" s="53"/>
      <c r="E19" s="130"/>
    </row>
    <row r="20" spans="1:5" s="29" customFormat="1" ht="12" customHeight="1">
      <c r="A20" s="57" t="s">
        <v>29</v>
      </c>
      <c r="B20" s="56"/>
      <c r="C20" s="130"/>
      <c r="D20" s="53"/>
      <c r="E20" s="130"/>
    </row>
    <row r="21" spans="1:5" s="29" customFormat="1" ht="12" customHeight="1">
      <c r="A21" s="81" t="s">
        <v>1</v>
      </c>
      <c r="B21" s="84"/>
      <c r="C21" s="108">
        <v>32827666</v>
      </c>
      <c r="D21" s="53"/>
      <c r="E21" s="108">
        <f>91027245-49558422</f>
        <v>41468823</v>
      </c>
    </row>
    <row r="22" spans="1:5" s="29" customFormat="1" ht="12" customHeight="1">
      <c r="A22" s="50" t="s">
        <v>2</v>
      </c>
      <c r="B22" s="84"/>
      <c r="C22" s="109">
        <v>52193743</v>
      </c>
      <c r="D22" s="53"/>
      <c r="E22" s="109">
        <v>46277586</v>
      </c>
    </row>
    <row r="23" spans="1:5" s="29" customFormat="1" ht="12" customHeight="1">
      <c r="A23" s="50" t="s">
        <v>32</v>
      </c>
      <c r="B23" s="84"/>
      <c r="C23" s="109">
        <f>82198865+10215422</f>
        <v>92414287</v>
      </c>
      <c r="D23" s="53"/>
      <c r="E23" s="109">
        <v>99001034</v>
      </c>
    </row>
    <row r="24" spans="1:5" s="29" customFormat="1" ht="12" customHeight="1">
      <c r="A24" s="50" t="s">
        <v>34</v>
      </c>
      <c r="B24" s="84"/>
      <c r="C24" s="109">
        <v>36522933</v>
      </c>
      <c r="D24" s="53"/>
      <c r="E24" s="109">
        <v>31750582</v>
      </c>
    </row>
    <row r="25" spans="1:5" s="29" customFormat="1" ht="12" customHeight="1">
      <c r="A25" s="50" t="s">
        <v>35</v>
      </c>
      <c r="B25" s="84"/>
      <c r="C25" s="109">
        <f>29545092-1614498+11899-10215422</f>
        <v>17727071</v>
      </c>
      <c r="D25" s="53"/>
      <c r="E25" s="109">
        <f>13402987+11899+1424174</f>
        <v>14839060</v>
      </c>
    </row>
    <row r="26" spans="1:6" s="29" customFormat="1" ht="12" customHeight="1" hidden="1">
      <c r="A26" s="48" t="s">
        <v>5</v>
      </c>
      <c r="B26" s="84"/>
      <c r="C26" s="109"/>
      <c r="D26" s="53"/>
      <c r="E26" s="109"/>
      <c r="F26" s="29">
        <f>C26-E26</f>
        <v>0</v>
      </c>
    </row>
    <row r="27" spans="1:5" s="29" customFormat="1" ht="13.5" customHeight="1">
      <c r="A27" s="53" t="s">
        <v>36</v>
      </c>
      <c r="B27" s="84"/>
      <c r="C27" s="109">
        <v>12315778</v>
      </c>
      <c r="D27" s="53"/>
      <c r="E27" s="109">
        <v>14653414</v>
      </c>
    </row>
    <row r="28" spans="1:5" s="29" customFormat="1" ht="12" customHeight="1">
      <c r="A28" s="53" t="s">
        <v>37</v>
      </c>
      <c r="B28" s="84"/>
      <c r="C28" s="132">
        <v>1212350</v>
      </c>
      <c r="D28" s="53"/>
      <c r="E28" s="132">
        <v>915978</v>
      </c>
    </row>
    <row r="29" spans="1:5" s="29" customFormat="1" ht="12" customHeight="1">
      <c r="A29" s="48"/>
      <c r="B29" s="49"/>
      <c r="C29" s="130"/>
      <c r="D29" s="53"/>
      <c r="E29" s="130"/>
    </row>
    <row r="30" spans="1:5" s="29" customFormat="1" ht="12" customHeight="1">
      <c r="A30" s="52"/>
      <c r="B30" s="51"/>
      <c r="C30" s="133">
        <f>SUM(C21:C28)</f>
        <v>245213828</v>
      </c>
      <c r="D30" s="53"/>
      <c r="E30" s="133">
        <f>SUM(E21:E28)</f>
        <v>248906477</v>
      </c>
    </row>
    <row r="31" spans="1:5" s="29" customFormat="1" ht="16.5" customHeight="1">
      <c r="A31" s="48" t="s">
        <v>38</v>
      </c>
      <c r="B31" s="51"/>
      <c r="C31" s="130"/>
      <c r="D31" s="53"/>
      <c r="E31" s="130"/>
    </row>
    <row r="32" spans="1:5" s="29" customFormat="1" ht="12" customHeight="1">
      <c r="A32" s="50" t="s">
        <v>39</v>
      </c>
      <c r="B32" s="84"/>
      <c r="C32" s="108">
        <v>38709618</v>
      </c>
      <c r="D32" s="53"/>
      <c r="E32" s="108">
        <f>46615944</f>
        <v>46615944</v>
      </c>
    </row>
    <row r="33" spans="1:5" s="29" customFormat="1" ht="12" customHeight="1">
      <c r="A33" s="50" t="s">
        <v>40</v>
      </c>
      <c r="B33" s="84"/>
      <c r="C33" s="109">
        <f>70776369+16374+1</f>
        <v>70792744</v>
      </c>
      <c r="D33" s="53"/>
      <c r="E33" s="109">
        <f>68506453</f>
        <v>68506453</v>
      </c>
    </row>
    <row r="34" spans="1:5" s="29" customFormat="1" ht="12" customHeight="1" hidden="1">
      <c r="A34" s="50" t="s">
        <v>41</v>
      </c>
      <c r="B34" s="84"/>
      <c r="C34" s="110" t="s">
        <v>83</v>
      </c>
      <c r="D34" s="53"/>
      <c r="E34" s="110" t="s">
        <v>83</v>
      </c>
    </row>
    <row r="35" spans="1:5" s="29" customFormat="1" ht="12" customHeight="1">
      <c r="A35" s="50" t="s">
        <v>42</v>
      </c>
      <c r="B35" s="84"/>
      <c r="C35" s="109">
        <v>216451</v>
      </c>
      <c r="D35" s="53"/>
      <c r="E35" s="109">
        <v>335060</v>
      </c>
    </row>
    <row r="36" spans="1:5" s="29" customFormat="1" ht="12" customHeight="1">
      <c r="A36" s="50" t="s">
        <v>47</v>
      </c>
      <c r="B36" s="84"/>
      <c r="C36" s="109">
        <f>68014525+23037265</f>
        <v>91051790</v>
      </c>
      <c r="D36" s="53"/>
      <c r="E36" s="109">
        <v>89777719</v>
      </c>
    </row>
    <row r="37" spans="1:5" s="29" customFormat="1" ht="12" customHeight="1">
      <c r="A37" s="53" t="s">
        <v>48</v>
      </c>
      <c r="B37" s="84"/>
      <c r="C37" s="109">
        <v>27124212</v>
      </c>
      <c r="D37" s="53"/>
      <c r="E37" s="109">
        <v>26402136</v>
      </c>
    </row>
    <row r="38" spans="1:5" s="29" customFormat="1" ht="12" customHeight="1">
      <c r="A38" s="50" t="s">
        <v>50</v>
      </c>
      <c r="B38" s="84"/>
      <c r="C38" s="109">
        <v>1746065</v>
      </c>
      <c r="D38" s="53"/>
      <c r="E38" s="109">
        <v>4601250</v>
      </c>
    </row>
    <row r="39" spans="1:5" s="29" customFormat="1" ht="12" customHeight="1">
      <c r="A39" s="50" t="s">
        <v>44</v>
      </c>
      <c r="B39" s="84"/>
      <c r="C39" s="109">
        <v>37655072</v>
      </c>
      <c r="D39" s="53"/>
      <c r="E39" s="109">
        <v>37655072</v>
      </c>
    </row>
    <row r="40" spans="1:5" s="29" customFormat="1" ht="12" customHeight="1">
      <c r="A40" s="50" t="s">
        <v>49</v>
      </c>
      <c r="B40" s="84"/>
      <c r="C40" s="132">
        <v>8819138</v>
      </c>
      <c r="D40" s="53"/>
      <c r="E40" s="132">
        <v>8916191</v>
      </c>
    </row>
    <row r="41" spans="1:5" s="29" customFormat="1" ht="12" customHeight="1">
      <c r="A41" s="50"/>
      <c r="B41" s="84"/>
      <c r="C41" s="48"/>
      <c r="D41" s="53"/>
      <c r="E41" s="48"/>
    </row>
    <row r="42" spans="1:5" s="29" customFormat="1" ht="12" customHeight="1">
      <c r="A42" s="50"/>
      <c r="B42" s="84"/>
      <c r="C42" s="48"/>
      <c r="D42" s="53"/>
      <c r="E42" s="48"/>
    </row>
    <row r="43" spans="1:6" s="29" customFormat="1" ht="12" customHeight="1">
      <c r="A43" s="48" t="s">
        <v>51</v>
      </c>
      <c r="B43" s="55"/>
      <c r="C43" s="92">
        <f>SUM(C32:C40)</f>
        <v>276115090</v>
      </c>
      <c r="D43" s="53"/>
      <c r="E43" s="92">
        <f>SUM(E32:E40)</f>
        <v>282809825</v>
      </c>
      <c r="F43" s="31"/>
    </row>
    <row r="44" spans="1:5" s="29" customFormat="1" ht="12" customHeight="1">
      <c r="A44" s="50"/>
      <c r="B44" s="51"/>
      <c r="C44" s="48"/>
      <c r="D44" s="53"/>
      <c r="E44" s="48"/>
    </row>
    <row r="45" spans="1:5" s="29" customFormat="1" ht="12" customHeight="1">
      <c r="A45" s="48" t="s">
        <v>106</v>
      </c>
      <c r="B45" s="51"/>
      <c r="C45" s="57">
        <f>C30-C43</f>
        <v>-30901262</v>
      </c>
      <c r="D45" s="53"/>
      <c r="E45" s="57">
        <f>E30-E43</f>
        <v>-33903348</v>
      </c>
    </row>
    <row r="46" spans="1:5" s="29" customFormat="1" ht="12" customHeight="1">
      <c r="A46" s="50"/>
      <c r="B46" s="51"/>
      <c r="C46" s="48"/>
      <c r="D46" s="53"/>
      <c r="E46" s="48"/>
    </row>
    <row r="47" spans="1:5" s="29" customFormat="1" ht="12" customHeight="1">
      <c r="A47" s="48" t="s">
        <v>52</v>
      </c>
      <c r="B47" s="51"/>
      <c r="C47" s="48"/>
      <c r="D47" s="53"/>
      <c r="E47" s="48"/>
    </row>
    <row r="48" spans="1:5" s="29" customFormat="1" ht="12" customHeight="1">
      <c r="A48" s="50" t="s">
        <v>42</v>
      </c>
      <c r="B48" s="84"/>
      <c r="C48" s="48">
        <v>-672309</v>
      </c>
      <c r="D48" s="53"/>
      <c r="E48" s="48">
        <v>-591969</v>
      </c>
    </row>
    <row r="49" spans="1:5" s="29" customFormat="1" ht="12" customHeight="1">
      <c r="A49" s="50" t="s">
        <v>43</v>
      </c>
      <c r="B49" s="84"/>
      <c r="C49" s="48">
        <v>-195403198</v>
      </c>
      <c r="D49" s="53"/>
      <c r="E49" s="48">
        <f>-196032292-39829534</f>
        <v>-235861826</v>
      </c>
    </row>
    <row r="50" spans="1:9" s="29" customFormat="1" ht="12" customHeight="1">
      <c r="A50" s="53" t="s">
        <v>45</v>
      </c>
      <c r="B50" s="84"/>
      <c r="C50" s="48">
        <v>-4108562</v>
      </c>
      <c r="D50" s="53"/>
      <c r="E50" s="48">
        <v>-12695193</v>
      </c>
      <c r="F50" s="48"/>
      <c r="I50" s="30"/>
    </row>
    <row r="51" spans="1:9" s="29" customFormat="1" ht="12" customHeight="1">
      <c r="A51" s="53" t="s">
        <v>46</v>
      </c>
      <c r="B51" s="84"/>
      <c r="C51" s="48">
        <v>-20187049</v>
      </c>
      <c r="D51" s="53"/>
      <c r="E51" s="48">
        <v>-25590821</v>
      </c>
      <c r="I51" s="31"/>
    </row>
    <row r="52" spans="1:5" s="29" customFormat="1" ht="12" customHeight="1">
      <c r="A52" s="81" t="s">
        <v>3</v>
      </c>
      <c r="B52" s="51"/>
      <c r="C52" s="87">
        <v>-4171000</v>
      </c>
      <c r="D52" s="53"/>
      <c r="E52" s="87">
        <v>-2444000</v>
      </c>
    </row>
    <row r="53" spans="1:5" s="29" customFormat="1" ht="8.25" customHeight="1">
      <c r="A53" s="53"/>
      <c r="B53" s="84"/>
      <c r="C53" s="48"/>
      <c r="D53" s="53"/>
      <c r="E53" s="48"/>
    </row>
    <row r="54" spans="1:5" s="29" customFormat="1" ht="12" customHeight="1" thickBot="1">
      <c r="A54" s="48"/>
      <c r="B54" s="84"/>
      <c r="C54" s="93">
        <f>SUM(C45:C52)+SUM(C11:C18)</f>
        <v>214976348</v>
      </c>
      <c r="D54" s="53"/>
      <c r="E54" s="93">
        <f>SUM(E45:E52)+SUM(E11:E18)</f>
        <v>214447508</v>
      </c>
    </row>
    <row r="55" spans="1:5" s="29" customFormat="1" ht="12" customHeight="1" thickTop="1">
      <c r="A55" s="48"/>
      <c r="B55" s="84"/>
      <c r="C55" s="48"/>
      <c r="D55" s="53"/>
      <c r="E55" s="48"/>
    </row>
    <row r="56" spans="1:5" s="29" customFormat="1" ht="12.75">
      <c r="A56" s="57" t="s">
        <v>53</v>
      </c>
      <c r="B56" s="54"/>
      <c r="C56" s="48"/>
      <c r="D56" s="53"/>
      <c r="E56" s="48"/>
    </row>
    <row r="57" spans="1:5" s="29" customFormat="1" ht="12.75">
      <c r="A57" s="57"/>
      <c r="B57" s="54"/>
      <c r="C57" s="48"/>
      <c r="D57" s="53"/>
      <c r="E57" s="48"/>
    </row>
    <row r="58" spans="1:5" s="29" customFormat="1" ht="12" customHeight="1">
      <c r="A58" s="53" t="s">
        <v>54</v>
      </c>
      <c r="B58" s="84"/>
      <c r="C58" s="48">
        <v>412026304</v>
      </c>
      <c r="D58" s="53"/>
      <c r="E58" s="48">
        <v>412026304</v>
      </c>
    </row>
    <row r="59" spans="1:5" s="29" customFormat="1" ht="12" customHeight="1">
      <c r="A59" s="53"/>
      <c r="B59" s="54"/>
      <c r="C59" s="48"/>
      <c r="D59" s="53"/>
      <c r="E59" s="48"/>
    </row>
    <row r="60" spans="1:5" s="29" customFormat="1" ht="12" customHeight="1">
      <c r="A60" s="53" t="s">
        <v>103</v>
      </c>
      <c r="B60" s="54"/>
      <c r="C60" s="87">
        <f>'Condensed Equity'!F33</f>
        <v>-197049956</v>
      </c>
      <c r="D60" s="53"/>
      <c r="E60" s="87">
        <v>-197578796</v>
      </c>
    </row>
    <row r="61" spans="1:5" s="29" customFormat="1" ht="15.75" customHeight="1">
      <c r="A61" s="53"/>
      <c r="B61" s="54"/>
      <c r="C61" s="48"/>
      <c r="D61" s="53"/>
      <c r="E61" s="48"/>
    </row>
    <row r="62" spans="1:5" s="29" customFormat="1" ht="13.5" thickBot="1">
      <c r="A62" s="57" t="s">
        <v>78</v>
      </c>
      <c r="B62" s="54"/>
      <c r="C62" s="93">
        <f>SUM(C58:C60)</f>
        <v>214976348</v>
      </c>
      <c r="D62" s="53"/>
      <c r="E62" s="93">
        <f>SUM(E58:E60)</f>
        <v>214447508</v>
      </c>
    </row>
    <row r="63" spans="1:5" s="29" customFormat="1" ht="13.5" thickTop="1">
      <c r="A63" s="53"/>
      <c r="B63" s="54"/>
      <c r="C63" s="48"/>
      <c r="D63" s="53"/>
      <c r="E63" s="53"/>
    </row>
    <row r="64" spans="1:3" ht="12" customHeight="1">
      <c r="A64" s="58"/>
      <c r="B64" s="59"/>
      <c r="C64" s="60"/>
    </row>
    <row r="65" spans="1:5" ht="12" customHeight="1">
      <c r="A65" s="60" t="s">
        <v>56</v>
      </c>
      <c r="B65" s="59"/>
      <c r="C65" s="60">
        <f>(C62-C18)/C58*100</f>
        <v>52.175394122410204</v>
      </c>
      <c r="E65" s="58">
        <f>(E62-E18)/E58*100</f>
        <v>52.04704309363704</v>
      </c>
    </row>
    <row r="66" spans="1:3" ht="12" customHeight="1">
      <c r="A66" s="26"/>
      <c r="B66" s="32"/>
      <c r="C66" s="60"/>
    </row>
    <row r="67" spans="1:3" ht="12" customHeight="1">
      <c r="A67" s="26"/>
      <c r="B67" s="32"/>
      <c r="C67" s="60"/>
    </row>
    <row r="68" spans="1:4" ht="15.75" customHeight="1">
      <c r="A68" s="137" t="s">
        <v>90</v>
      </c>
      <c r="B68" s="138"/>
      <c r="C68" s="138"/>
      <c r="D68" s="138"/>
    </row>
    <row r="69" spans="1:4" ht="19.5" customHeight="1">
      <c r="A69" s="138"/>
      <c r="B69" s="138"/>
      <c r="C69" s="138"/>
      <c r="D69" s="138"/>
    </row>
    <row r="70" spans="4:5" ht="12" customHeight="1">
      <c r="D70" s="94"/>
      <c r="E70" s="94"/>
    </row>
    <row r="72" spans="3:5" ht="12" customHeight="1">
      <c r="C72" s="94">
        <f>C54-C62</f>
        <v>0</v>
      </c>
      <c r="E72" s="94">
        <f>E54-E62</f>
        <v>0</v>
      </c>
    </row>
    <row r="73" spans="3:5" ht="12" customHeight="1" hidden="1">
      <c r="C73" s="94">
        <f>C54-C62</f>
        <v>0</v>
      </c>
      <c r="D73" s="94"/>
      <c r="E73" s="94">
        <f>E54-E62</f>
        <v>0</v>
      </c>
    </row>
  </sheetData>
  <mergeCells count="2">
    <mergeCell ref="A68:D69"/>
    <mergeCell ref="A4:C4"/>
  </mergeCells>
  <printOptions/>
  <pageMargins left="0.8267716535433072" right="0.3937007874015748" top="0.7086614173228347" bottom="0.4724409448818898" header="0.35433070866141736" footer="0.196850393700787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"/>
  <sheetViews>
    <sheetView showGridLines="0" zoomScale="75" zoomScaleNormal="75" workbookViewId="0" topLeftCell="A46">
      <selection activeCell="K65" sqref="K65"/>
    </sheetView>
  </sheetViews>
  <sheetFormatPr defaultColWidth="9.140625" defaultRowHeight="12.75"/>
  <cols>
    <col min="1" max="1" width="12.7109375" style="2" customWidth="1"/>
    <col min="2" max="2" width="11.8515625" style="2" customWidth="1"/>
    <col min="3" max="3" width="11.140625" style="2" customWidth="1"/>
    <col min="4" max="4" width="14.7109375" style="2" customWidth="1"/>
    <col min="5" max="5" width="13.140625" style="2" customWidth="1"/>
    <col min="6" max="6" width="7.7109375" style="2" customWidth="1"/>
    <col min="7" max="7" width="18.421875" style="7" customWidth="1"/>
    <col min="8" max="8" width="4.8515625" style="7" customWidth="1"/>
    <col min="9" max="9" width="15.7109375" style="7" hidden="1" customWidth="1"/>
    <col min="10" max="10" width="3.7109375" style="2" customWidth="1"/>
    <col min="11" max="11" width="15.421875" style="2" customWidth="1"/>
    <col min="12" max="12" width="7.140625" style="2" customWidth="1"/>
    <col min="13" max="13" width="14.28125" style="2" customWidth="1"/>
    <col min="14" max="16384" width="8.8515625" style="2" customWidth="1"/>
  </cols>
  <sheetData>
    <row r="1" ht="19.5" customHeight="1">
      <c r="A1" s="38" t="s">
        <v>19</v>
      </c>
    </row>
    <row r="2" ht="19.5" customHeight="1">
      <c r="A2" s="38" t="str">
        <f>'Condensed BS'!A2</f>
        <v>INTERIM REPORT FOR THE PERIOD ENDED 30 JUNE 2005</v>
      </c>
    </row>
    <row r="3" ht="19.5" customHeight="1">
      <c r="A3" s="23"/>
    </row>
    <row r="4" ht="16.5">
      <c r="A4" s="39" t="s">
        <v>24</v>
      </c>
    </row>
    <row r="5" spans="1:13" ht="18.75">
      <c r="A5" s="6"/>
      <c r="M5" s="136"/>
    </row>
    <row r="6" spans="7:9" ht="15.75">
      <c r="G6" s="24"/>
      <c r="H6" s="18"/>
      <c r="I6" s="18">
        <v>2001</v>
      </c>
    </row>
    <row r="7" spans="8:13" ht="15.75">
      <c r="H7" s="18"/>
      <c r="I7" s="18" t="s">
        <v>8</v>
      </c>
      <c r="K7" s="24" t="s">
        <v>122</v>
      </c>
      <c r="M7" s="24" t="s">
        <v>122</v>
      </c>
    </row>
    <row r="8" spans="8:13" ht="15.75">
      <c r="H8" s="18"/>
      <c r="I8" s="19">
        <v>37529</v>
      </c>
      <c r="K8" s="125">
        <v>38533</v>
      </c>
      <c r="L8" s="126"/>
      <c r="M8" s="125">
        <v>38168</v>
      </c>
    </row>
    <row r="9" spans="8:13" ht="15.75">
      <c r="H9" s="18"/>
      <c r="I9" s="20" t="s">
        <v>7</v>
      </c>
      <c r="K9" s="25" t="s">
        <v>6</v>
      </c>
      <c r="M9" s="25" t="s">
        <v>6</v>
      </c>
    </row>
    <row r="10" spans="11:13" ht="15.75">
      <c r="K10" s="7"/>
      <c r="M10" s="7"/>
    </row>
    <row r="11" spans="1:13" ht="15.75">
      <c r="A11" s="3" t="s">
        <v>59</v>
      </c>
      <c r="K11" s="7"/>
      <c r="M11" s="7"/>
    </row>
    <row r="12" spans="1:13" ht="15.75">
      <c r="A12" s="4" t="s">
        <v>135</v>
      </c>
      <c r="H12" s="15"/>
      <c r="I12" s="15">
        <v>0</v>
      </c>
      <c r="K12" s="134">
        <v>596121</v>
      </c>
      <c r="M12" s="89">
        <v>4410426</v>
      </c>
    </row>
    <row r="13" spans="1:13" ht="15.75">
      <c r="A13" s="10" t="s">
        <v>20</v>
      </c>
      <c r="H13" s="15"/>
      <c r="I13" s="15"/>
      <c r="K13" s="129"/>
      <c r="M13" s="22"/>
    </row>
    <row r="14" spans="1:13" ht="15.75">
      <c r="A14" s="4" t="s">
        <v>67</v>
      </c>
      <c r="H14" s="15"/>
      <c r="I14" s="15"/>
      <c r="K14" s="129">
        <v>452237</v>
      </c>
      <c r="M14" s="22">
        <v>483180</v>
      </c>
    </row>
    <row r="15" spans="1:13" ht="15.75">
      <c r="A15" s="4" t="s">
        <v>108</v>
      </c>
      <c r="H15" s="15"/>
      <c r="I15" s="15"/>
      <c r="K15" s="129">
        <f>2009147-4640</f>
        <v>2004507</v>
      </c>
      <c r="M15" s="22">
        <v>985668</v>
      </c>
    </row>
    <row r="16" spans="1:13" ht="15.75">
      <c r="A16" s="4" t="s">
        <v>107</v>
      </c>
      <c r="H16" s="15"/>
      <c r="I16" s="15"/>
      <c r="K16" s="129">
        <v>0</v>
      </c>
      <c r="M16" s="22">
        <v>-1093769</v>
      </c>
    </row>
    <row r="17" spans="1:13" ht="15.75">
      <c r="A17" s="4" t="s">
        <v>123</v>
      </c>
      <c r="H17" s="15"/>
      <c r="I17" s="15"/>
      <c r="K17" s="129">
        <v>-4700000</v>
      </c>
      <c r="M17" s="22">
        <v>0</v>
      </c>
    </row>
    <row r="18" spans="1:13" ht="15.75">
      <c r="A18" s="4" t="s">
        <v>131</v>
      </c>
      <c r="H18" s="15"/>
      <c r="I18" s="15"/>
      <c r="K18" s="129">
        <v>-57030</v>
      </c>
      <c r="M18" s="22">
        <v>-19999</v>
      </c>
    </row>
    <row r="19" spans="1:13" ht="15.75">
      <c r="A19" s="4" t="s">
        <v>118</v>
      </c>
      <c r="H19" s="15"/>
      <c r="I19" s="15"/>
      <c r="K19" s="129">
        <v>0</v>
      </c>
      <c r="M19" s="22">
        <v>-3562827</v>
      </c>
    </row>
    <row r="20" spans="1:13" ht="15.75">
      <c r="A20" s="4" t="s">
        <v>68</v>
      </c>
      <c r="H20" s="15"/>
      <c r="I20" s="15"/>
      <c r="K20" s="129">
        <v>7726726</v>
      </c>
      <c r="M20" s="22">
        <v>6598581</v>
      </c>
    </row>
    <row r="21" spans="1:13" ht="15.75">
      <c r="A21" s="4" t="s">
        <v>62</v>
      </c>
      <c r="H21" s="15"/>
      <c r="I21" s="15">
        <v>0</v>
      </c>
      <c r="K21" s="128">
        <v>-3359477</v>
      </c>
      <c r="M21" s="21">
        <v>-263233</v>
      </c>
    </row>
    <row r="22" spans="1:13" ht="15.75">
      <c r="A22" s="10"/>
      <c r="H22" s="15"/>
      <c r="I22" s="15">
        <v>0</v>
      </c>
      <c r="K22" s="22">
        <f>SUM(K12:K21)</f>
        <v>2663084</v>
      </c>
      <c r="M22" s="22">
        <f>SUM(M12:M21)</f>
        <v>7538027</v>
      </c>
    </row>
    <row r="23" spans="1:13" ht="15.75">
      <c r="A23" s="2" t="s">
        <v>60</v>
      </c>
      <c r="H23" s="15"/>
      <c r="I23" s="15"/>
      <c r="K23" s="22"/>
      <c r="M23" s="22"/>
    </row>
    <row r="24" spans="1:13" ht="15.75">
      <c r="A24" s="2" t="s">
        <v>80</v>
      </c>
      <c r="H24" s="15"/>
      <c r="I24" s="15"/>
      <c r="K24" s="22">
        <v>8641157</v>
      </c>
      <c r="M24" s="127">
        <v>9619193</v>
      </c>
    </row>
    <row r="25" spans="1:13" ht="15.75">
      <c r="A25" s="2" t="s">
        <v>69</v>
      </c>
      <c r="H25" s="15"/>
      <c r="I25" s="15"/>
      <c r="K25" s="22">
        <v>-5916157</v>
      </c>
      <c r="M25" s="22">
        <v>-346901</v>
      </c>
    </row>
    <row r="26" spans="1:13" ht="15.75">
      <c r="A26" s="2" t="s">
        <v>70</v>
      </c>
      <c r="H26" s="15"/>
      <c r="I26" s="15">
        <v>0</v>
      </c>
      <c r="K26" s="22">
        <v>19744078</v>
      </c>
      <c r="M26" s="22">
        <v>-18033189</v>
      </c>
    </row>
    <row r="27" spans="8:13" ht="15.75">
      <c r="H27" s="15"/>
      <c r="I27" s="15"/>
      <c r="K27" s="22"/>
      <c r="M27" s="22"/>
    </row>
    <row r="28" spans="1:11" ht="15.75">
      <c r="A28" s="2" t="s">
        <v>61</v>
      </c>
      <c r="H28" s="15"/>
      <c r="I28" s="17">
        <f>SUM(I22:I27)</f>
        <v>0</v>
      </c>
      <c r="K28" s="22"/>
    </row>
    <row r="29" spans="1:13" ht="15.75">
      <c r="A29" s="2" t="s">
        <v>71</v>
      </c>
      <c r="H29" s="15"/>
      <c r="I29" s="17"/>
      <c r="K29" s="22">
        <v>-5369908</v>
      </c>
      <c r="L29" s="5"/>
      <c r="M29" s="129">
        <v>12336117</v>
      </c>
    </row>
    <row r="30" spans="1:13" ht="15.75">
      <c r="A30" s="2" t="s">
        <v>101</v>
      </c>
      <c r="H30" s="15"/>
      <c r="I30" s="17"/>
      <c r="K30" s="21">
        <v>-7864555</v>
      </c>
      <c r="M30" s="128">
        <v>-7580563</v>
      </c>
    </row>
    <row r="31" spans="1:13" ht="15.75">
      <c r="A31" s="10"/>
      <c r="H31" s="15"/>
      <c r="I31" s="15">
        <f>SUM(I28:I28)</f>
        <v>0</v>
      </c>
      <c r="K31" s="22"/>
      <c r="M31" s="22"/>
    </row>
    <row r="32" spans="8:13" ht="15.75">
      <c r="H32" s="15"/>
      <c r="I32" s="15"/>
      <c r="K32" s="22">
        <f>SUM(K22:K30)</f>
        <v>11897699</v>
      </c>
      <c r="M32" s="22">
        <f>SUM(M22:M30)</f>
        <v>3532684</v>
      </c>
    </row>
    <row r="33" spans="8:13" ht="15.75">
      <c r="H33" s="15"/>
      <c r="I33" s="15"/>
      <c r="K33" s="22"/>
      <c r="M33" s="22"/>
    </row>
    <row r="34" spans="1:13" ht="15.75">
      <c r="A34" s="2" t="s">
        <v>74</v>
      </c>
      <c r="H34" s="15"/>
      <c r="I34" s="15"/>
      <c r="K34" s="22">
        <v>-164334</v>
      </c>
      <c r="M34" s="22">
        <v>-92447</v>
      </c>
    </row>
    <row r="35" spans="1:13" ht="15.75">
      <c r="A35" s="2" t="s">
        <v>75</v>
      </c>
      <c r="H35" s="15"/>
      <c r="I35" s="15"/>
      <c r="K35" s="21">
        <f>-K20</f>
        <v>-7726726</v>
      </c>
      <c r="M35" s="128">
        <f>-M20</f>
        <v>-6598581</v>
      </c>
    </row>
    <row r="36" spans="8:13" ht="15.75">
      <c r="H36" s="15"/>
      <c r="I36" s="15"/>
      <c r="K36" s="22"/>
      <c r="M36" s="22"/>
    </row>
    <row r="37" spans="1:13" ht="16.5" thickBot="1">
      <c r="A37" s="2" t="s">
        <v>120</v>
      </c>
      <c r="H37" s="15"/>
      <c r="I37" s="15"/>
      <c r="K37" s="86">
        <f>SUM(K32:K35)</f>
        <v>4006639</v>
      </c>
      <c r="M37" s="86">
        <f>SUM(M32:M35)</f>
        <v>-3158344</v>
      </c>
    </row>
    <row r="38" spans="1:13" ht="16.5" thickTop="1">
      <c r="A38" s="10"/>
      <c r="H38" s="15"/>
      <c r="I38" s="15"/>
      <c r="K38" s="22"/>
      <c r="M38" s="22"/>
    </row>
    <row r="39" spans="1:13" ht="15.75">
      <c r="A39" s="36" t="s">
        <v>63</v>
      </c>
      <c r="H39" s="15"/>
      <c r="I39" s="15"/>
      <c r="K39" s="22"/>
      <c r="M39" s="22"/>
    </row>
    <row r="40" spans="1:13" ht="15.75">
      <c r="A40" s="4" t="s">
        <v>72</v>
      </c>
      <c r="H40" s="15"/>
      <c r="I40" s="15"/>
      <c r="K40" s="22">
        <v>-326220</v>
      </c>
      <c r="M40" s="22">
        <v>-302174</v>
      </c>
    </row>
    <row r="41" spans="1:13" ht="15.75">
      <c r="A41" s="4" t="s">
        <v>73</v>
      </c>
      <c r="H41" s="15"/>
      <c r="I41" s="15"/>
      <c r="K41" s="22">
        <v>-2635424</v>
      </c>
      <c r="M41" s="22">
        <v>-319112</v>
      </c>
    </row>
    <row r="42" spans="1:13" ht="15.75">
      <c r="A42" s="4" t="s">
        <v>92</v>
      </c>
      <c r="H42" s="15"/>
      <c r="I42" s="15"/>
      <c r="K42" s="22">
        <v>0</v>
      </c>
      <c r="M42" s="22">
        <v>-15090280</v>
      </c>
    </row>
    <row r="43" spans="1:13" ht="15.75">
      <c r="A43" s="4" t="s">
        <v>124</v>
      </c>
      <c r="H43" s="15"/>
      <c r="I43" s="15"/>
      <c r="K43" s="22">
        <v>39700000</v>
      </c>
      <c r="M43" s="22">
        <v>0</v>
      </c>
    </row>
    <row r="44" spans="1:13" ht="15.75">
      <c r="A44" s="4" t="s">
        <v>129</v>
      </c>
      <c r="H44" s="15"/>
      <c r="I44" s="15"/>
      <c r="K44" s="22">
        <v>600000</v>
      </c>
      <c r="M44" s="22">
        <v>20000</v>
      </c>
    </row>
    <row r="45" spans="1:13" ht="15.75">
      <c r="A45" s="4" t="s">
        <v>130</v>
      </c>
      <c r="H45" s="15"/>
      <c r="I45" s="15"/>
      <c r="K45" s="22">
        <v>0</v>
      </c>
      <c r="M45" s="22">
        <v>18653107</v>
      </c>
    </row>
    <row r="46" spans="1:13" ht="15.75">
      <c r="A46" s="4" t="s">
        <v>64</v>
      </c>
      <c r="H46" s="15"/>
      <c r="I46" s="15"/>
      <c r="K46" s="22">
        <f>-K21</f>
        <v>3359477</v>
      </c>
      <c r="L46" s="5"/>
      <c r="M46" s="22">
        <v>263233</v>
      </c>
    </row>
    <row r="47" spans="1:13" ht="15.75">
      <c r="A47" s="4" t="s">
        <v>112</v>
      </c>
      <c r="H47" s="15"/>
      <c r="I47" s="15"/>
      <c r="K47" s="21">
        <v>-2200000</v>
      </c>
      <c r="L47" s="5"/>
      <c r="M47" s="21">
        <v>0</v>
      </c>
    </row>
    <row r="48" spans="1:13" ht="16.5" thickBot="1">
      <c r="A48" s="4" t="s">
        <v>132</v>
      </c>
      <c r="H48" s="15"/>
      <c r="I48" s="15"/>
      <c r="K48" s="86">
        <f>SUM(K40:K47)</f>
        <v>38497833</v>
      </c>
      <c r="M48" s="86">
        <f>SUM(M40:M47)</f>
        <v>3224774</v>
      </c>
    </row>
    <row r="49" spans="1:13" ht="16.5" thickTop="1">
      <c r="A49" s="10"/>
      <c r="H49" s="15"/>
      <c r="I49" s="16" t="e">
        <f>SUM(#REF!)</f>
        <v>#REF!</v>
      </c>
      <c r="K49" s="22"/>
      <c r="M49" s="22"/>
    </row>
    <row r="50" spans="1:13" ht="15.75">
      <c r="A50" s="3" t="s">
        <v>65</v>
      </c>
      <c r="H50" s="15"/>
      <c r="I50" s="17"/>
      <c r="K50" s="22"/>
      <c r="M50" s="22"/>
    </row>
    <row r="51" spans="1:13" ht="15.75">
      <c r="A51" s="2" t="s">
        <v>109</v>
      </c>
      <c r="H51" s="15"/>
      <c r="I51" s="15"/>
      <c r="K51" s="22">
        <v>-42269766</v>
      </c>
      <c r="M51" s="22">
        <v>16809516</v>
      </c>
    </row>
    <row r="52" spans="1:13" ht="15.75">
      <c r="A52" s="2" t="s">
        <v>76</v>
      </c>
      <c r="H52" s="15"/>
      <c r="I52" s="15"/>
      <c r="K52" s="21">
        <v>-38269</v>
      </c>
      <c r="M52" s="21">
        <v>-2564377</v>
      </c>
    </row>
    <row r="53" spans="1:13" ht="15.75">
      <c r="A53" s="10"/>
      <c r="H53" s="15"/>
      <c r="I53" s="15">
        <v>0</v>
      </c>
      <c r="K53" s="22"/>
      <c r="M53" s="22"/>
    </row>
    <row r="54" spans="1:13" ht="16.5" thickBot="1">
      <c r="A54" s="4" t="s">
        <v>110</v>
      </c>
      <c r="H54" s="15"/>
      <c r="I54" s="15">
        <v>0</v>
      </c>
      <c r="K54" s="86">
        <f>SUM(K51:K52)</f>
        <v>-42308035</v>
      </c>
      <c r="M54" s="86">
        <f>SUM(M51:M52)</f>
        <v>14245139</v>
      </c>
    </row>
    <row r="55" spans="8:13" ht="16.5" thickTop="1">
      <c r="H55" s="15"/>
      <c r="I55" s="16">
        <f>SUM(I53:I54)</f>
        <v>0</v>
      </c>
      <c r="K55" s="22"/>
      <c r="M55" s="22"/>
    </row>
    <row r="56" spans="1:13" ht="15.75">
      <c r="A56" s="3" t="s">
        <v>121</v>
      </c>
      <c r="H56" s="15"/>
      <c r="I56" s="15"/>
      <c r="K56" s="22">
        <f>+K37+K48+K54</f>
        <v>196437</v>
      </c>
      <c r="M56" s="22">
        <f>+M37+M48+M54</f>
        <v>14311569</v>
      </c>
    </row>
    <row r="57" spans="1:13" ht="15.75">
      <c r="A57" s="3"/>
      <c r="H57" s="15"/>
      <c r="I57" s="15"/>
      <c r="K57" s="17"/>
      <c r="M57" s="17"/>
    </row>
    <row r="58" spans="1:13" ht="15.75">
      <c r="A58" s="3" t="s">
        <v>93</v>
      </c>
      <c r="H58" s="15"/>
      <c r="I58" s="15"/>
      <c r="K58" s="21">
        <f>-9705574-4891799</f>
        <v>-14597373</v>
      </c>
      <c r="M58" s="21">
        <f>-19424908-5312810</f>
        <v>-24737718</v>
      </c>
    </row>
    <row r="59" spans="8:13" ht="15.75">
      <c r="H59" s="15"/>
      <c r="I59" s="15"/>
      <c r="K59" s="22"/>
      <c r="M59" s="22"/>
    </row>
    <row r="60" spans="1:13" ht="16.5" thickBot="1">
      <c r="A60" s="3" t="s">
        <v>84</v>
      </c>
      <c r="H60" s="15"/>
      <c r="I60" s="15"/>
      <c r="K60" s="86">
        <f>SUM(K56:K58)</f>
        <v>-14400936</v>
      </c>
      <c r="M60" s="86">
        <f>SUM(M56:M58)</f>
        <v>-10426149</v>
      </c>
    </row>
    <row r="61" spans="1:13" ht="16.5" thickTop="1">
      <c r="A61" s="3"/>
      <c r="H61" s="15"/>
      <c r="I61" s="15"/>
      <c r="K61" s="22"/>
      <c r="M61" s="22"/>
    </row>
    <row r="62" spans="1:13" ht="15.75">
      <c r="A62" s="3" t="s">
        <v>96</v>
      </c>
      <c r="H62" s="15"/>
      <c r="I62" s="15"/>
      <c r="K62" s="22"/>
      <c r="M62" s="22"/>
    </row>
    <row r="63" spans="1:13" ht="15.75">
      <c r="A63" s="2" t="s">
        <v>97</v>
      </c>
      <c r="H63" s="15"/>
      <c r="I63" s="15"/>
      <c r="K63" s="22">
        <v>12315778</v>
      </c>
      <c r="M63" s="22">
        <v>10640058</v>
      </c>
    </row>
    <row r="64" spans="1:13" ht="15.75">
      <c r="A64" s="2" t="s">
        <v>94</v>
      </c>
      <c r="H64" s="15"/>
      <c r="I64" s="15"/>
      <c r="K64" s="22">
        <v>1212350</v>
      </c>
      <c r="M64" s="22">
        <v>15300365</v>
      </c>
    </row>
    <row r="65" spans="1:13" ht="15.75">
      <c r="A65" s="2" t="s">
        <v>95</v>
      </c>
      <c r="H65" s="15"/>
      <c r="I65" s="15"/>
      <c r="K65" s="21">
        <v>-23037265</v>
      </c>
      <c r="M65" s="21">
        <v>-31053762</v>
      </c>
    </row>
    <row r="66" spans="8:13" ht="15.75">
      <c r="H66" s="15"/>
      <c r="I66" s="15"/>
      <c r="K66" s="22">
        <f>SUM(K63:K65)</f>
        <v>-9509137</v>
      </c>
      <c r="M66" s="22">
        <f>SUM(M63:M65)</f>
        <v>-5113339</v>
      </c>
    </row>
    <row r="67" spans="1:13" ht="15.75">
      <c r="A67" s="2" t="s">
        <v>111</v>
      </c>
      <c r="H67" s="15"/>
      <c r="I67" s="15"/>
      <c r="K67" s="22">
        <v>-4891799</v>
      </c>
      <c r="M67" s="129">
        <v>-5312810</v>
      </c>
    </row>
    <row r="68" spans="1:13" ht="16.5" thickBot="1">
      <c r="A68" s="3"/>
      <c r="H68" s="15"/>
      <c r="I68" s="15"/>
      <c r="K68" s="124">
        <f>SUM(K66:K67)</f>
        <v>-14400936</v>
      </c>
      <c r="L68" s="22"/>
      <c r="M68" s="124">
        <f>SUM(M66:M67)</f>
        <v>-10426149</v>
      </c>
    </row>
    <row r="69" spans="1:11" ht="16.5" thickTop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123"/>
    </row>
    <row r="70" spans="1:9" ht="15.75">
      <c r="A70" s="42"/>
      <c r="B70" s="42"/>
      <c r="C70" s="42"/>
      <c r="D70" s="42"/>
      <c r="E70" s="42"/>
      <c r="F70" s="42"/>
      <c r="G70" s="42"/>
      <c r="I70" s="12"/>
    </row>
    <row r="71" spans="1:9" ht="15.75">
      <c r="A71" s="3" t="s">
        <v>88</v>
      </c>
      <c r="I71" s="13"/>
    </row>
    <row r="72" ht="15.75">
      <c r="I72" s="9"/>
    </row>
    <row r="73" spans="9:11" ht="15.75">
      <c r="I73" s="9"/>
      <c r="K73" s="71"/>
    </row>
    <row r="74" spans="1:7" ht="15.75">
      <c r="A74" s="141"/>
      <c r="B74" s="142"/>
      <c r="C74" s="142"/>
      <c r="D74" s="142"/>
      <c r="E74" s="142"/>
      <c r="F74" s="142"/>
      <c r="G74" s="142"/>
    </row>
    <row r="75" spans="1:7" ht="15.75">
      <c r="A75" s="142"/>
      <c r="B75" s="142"/>
      <c r="C75" s="142"/>
      <c r="D75" s="142"/>
      <c r="E75" s="142"/>
      <c r="F75" s="142"/>
      <c r="G75" s="142"/>
    </row>
    <row r="76" ht="15.75">
      <c r="G76" s="9"/>
    </row>
    <row r="77" ht="15.75">
      <c r="G77" s="9"/>
    </row>
    <row r="78" ht="15.75">
      <c r="G78" s="9"/>
    </row>
    <row r="80" spans="1:7" ht="15.75">
      <c r="A80" s="10"/>
      <c r="G80" s="8"/>
    </row>
    <row r="81" ht="15.75">
      <c r="G81" s="8"/>
    </row>
    <row r="82" ht="15.75">
      <c r="G82" s="8"/>
    </row>
    <row r="83" ht="15.75">
      <c r="G83" s="8"/>
    </row>
    <row r="84" spans="1:7" ht="15.75">
      <c r="A84" s="10"/>
      <c r="G84" s="8"/>
    </row>
    <row r="85" spans="7:9" ht="15.75">
      <c r="G85" s="8"/>
      <c r="I85" s="11"/>
    </row>
    <row r="86" spans="1:9" ht="15.75">
      <c r="A86" s="10"/>
      <c r="G86" s="8"/>
      <c r="I86" s="8"/>
    </row>
    <row r="87" ht="15.75">
      <c r="G87" s="8"/>
    </row>
    <row r="88" ht="15.75">
      <c r="G88" s="8"/>
    </row>
    <row r="89" ht="15.75">
      <c r="G89" s="8"/>
    </row>
    <row r="90" ht="15.75">
      <c r="G90" s="8"/>
    </row>
    <row r="91" spans="7:9" ht="15.75">
      <c r="G91" s="8"/>
      <c r="I91" s="11"/>
    </row>
    <row r="92" spans="1:7" ht="15.75">
      <c r="A92" s="10"/>
      <c r="G92" s="8"/>
    </row>
    <row r="93" ht="15.75">
      <c r="G93" s="8"/>
    </row>
    <row r="94" spans="7:9" ht="15.75">
      <c r="G94" s="8"/>
      <c r="I94" s="11"/>
    </row>
    <row r="95" ht="15.75">
      <c r="G95" s="8"/>
    </row>
    <row r="96" ht="15.75">
      <c r="G96" s="8"/>
    </row>
    <row r="97" ht="15.75">
      <c r="G97" s="8"/>
    </row>
    <row r="98" spans="1:7" ht="15.75">
      <c r="A98" s="10"/>
      <c r="G98" s="8"/>
    </row>
    <row r="99" ht="15.75">
      <c r="G99" s="8"/>
    </row>
    <row r="100" ht="15.75">
      <c r="G100" s="8"/>
    </row>
    <row r="101" ht="15.75">
      <c r="G101" s="8"/>
    </row>
    <row r="102" ht="15.75">
      <c r="G102" s="8"/>
    </row>
    <row r="103" ht="15.75">
      <c r="G103" s="8"/>
    </row>
    <row r="104" spans="7:9" ht="15.75">
      <c r="G104" s="8"/>
      <c r="H104" s="8"/>
      <c r="I104" s="11"/>
    </row>
    <row r="105" spans="1:7" ht="15.75">
      <c r="A105" s="10"/>
      <c r="G105" s="8"/>
    </row>
    <row r="106" ht="15.75">
      <c r="G106" s="8"/>
    </row>
    <row r="107" ht="15.75">
      <c r="G107" s="8"/>
    </row>
    <row r="108" ht="15.75">
      <c r="G108" s="8"/>
    </row>
    <row r="109" ht="15.75">
      <c r="G109" s="8"/>
    </row>
    <row r="110" ht="15.75">
      <c r="G110" s="8"/>
    </row>
    <row r="111" ht="15.75">
      <c r="G111" s="8"/>
    </row>
    <row r="112" spans="1:7" ht="15.75">
      <c r="A112" s="10"/>
      <c r="G112" s="8"/>
    </row>
    <row r="113" ht="15.75">
      <c r="A113" s="10"/>
    </row>
  </sheetData>
  <mergeCells count="1">
    <mergeCell ref="A74:G75"/>
  </mergeCells>
  <printOptions/>
  <pageMargins left="0.44" right="0.25" top="0.51" bottom="0.78" header="0.5" footer="0.5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zoomScale="75" zoomScaleNormal="75" workbookViewId="0" topLeftCell="A7">
      <selection activeCell="A35" sqref="A35"/>
    </sheetView>
  </sheetViews>
  <sheetFormatPr defaultColWidth="9.140625" defaultRowHeight="12.75"/>
  <cols>
    <col min="1" max="1" width="37.00390625" style="1" customWidth="1"/>
    <col min="2" max="2" width="15.28125" style="1" customWidth="1"/>
    <col min="3" max="3" width="1.7109375" style="1" customWidth="1"/>
    <col min="4" max="4" width="19.7109375" style="1" customWidth="1"/>
    <col min="5" max="5" width="1.57421875" style="1" customWidth="1"/>
    <col min="6" max="6" width="20.57421875" style="1" bestFit="1" customWidth="1"/>
    <col min="7" max="7" width="1.7109375" style="1" customWidth="1"/>
    <col min="8" max="8" width="18.57421875" style="1" customWidth="1"/>
    <col min="9" max="9" width="19.28125" style="1" customWidth="1"/>
    <col min="10" max="16384" width="8.8515625" style="1" customWidth="1"/>
  </cols>
  <sheetData>
    <row r="1" ht="21" customHeight="1">
      <c r="A1" s="38" t="s">
        <v>19</v>
      </c>
    </row>
    <row r="2" ht="21" customHeight="1">
      <c r="A2" s="38" t="str">
        <f>'Condensed BS'!A2</f>
        <v>INTERIM REPORT FOR THE PERIOD ENDED 30 JUNE 2005</v>
      </c>
    </row>
    <row r="3" ht="21" customHeight="1">
      <c r="A3" s="3"/>
    </row>
    <row r="4" s="2" customFormat="1" ht="19.5" customHeight="1">
      <c r="A4" s="3" t="s">
        <v>26</v>
      </c>
    </row>
    <row r="5" ht="15" customHeight="1">
      <c r="A5" s="2"/>
    </row>
    <row r="6" ht="15" customHeight="1">
      <c r="A6" s="2"/>
    </row>
    <row r="7" spans="1:9" s="14" customFormat="1" ht="15" customHeight="1">
      <c r="A7" s="61"/>
      <c r="B7" s="5"/>
      <c r="C7" s="5"/>
      <c r="D7" s="62" t="s">
        <v>10</v>
      </c>
      <c r="E7" s="61"/>
      <c r="F7" s="61"/>
      <c r="G7" s="61"/>
      <c r="H7" s="61"/>
      <c r="I7" s="7"/>
    </row>
    <row r="8" spans="1:9" s="14" customFormat="1" ht="15" customHeight="1">
      <c r="A8" s="61"/>
      <c r="B8" s="5"/>
      <c r="C8" s="5"/>
      <c r="D8" s="62" t="s">
        <v>11</v>
      </c>
      <c r="E8" s="61"/>
      <c r="F8" s="61"/>
      <c r="G8" s="61"/>
      <c r="H8" s="61"/>
      <c r="I8" s="7"/>
    </row>
    <row r="9" spans="1:9" s="14" customFormat="1" ht="15" customHeight="1">
      <c r="A9" s="61"/>
      <c r="B9" s="63"/>
      <c r="C9" s="63"/>
      <c r="D9" s="64" t="s">
        <v>12</v>
      </c>
      <c r="E9" s="61"/>
      <c r="F9" s="7"/>
      <c r="G9" s="61"/>
      <c r="H9" s="61"/>
      <c r="I9" s="7"/>
    </row>
    <row r="10" spans="1:9" ht="15" customHeight="1">
      <c r="A10" s="65"/>
      <c r="B10" s="66"/>
      <c r="C10" s="66"/>
      <c r="D10" s="66"/>
      <c r="E10" s="66"/>
      <c r="F10" s="66"/>
      <c r="G10" s="66"/>
      <c r="H10" s="66"/>
      <c r="I10" s="2"/>
    </row>
    <row r="11" spans="1:9" s="14" customFormat="1" ht="15" customHeight="1">
      <c r="A11" s="65"/>
      <c r="B11" s="66" t="s">
        <v>13</v>
      </c>
      <c r="C11" s="66"/>
      <c r="D11" s="66" t="s">
        <v>14</v>
      </c>
      <c r="E11" s="66"/>
      <c r="F11" s="66" t="s">
        <v>104</v>
      </c>
      <c r="G11" s="66"/>
      <c r="H11" s="66"/>
      <c r="I11" s="7"/>
    </row>
    <row r="12" spans="1:9" s="14" customFormat="1" ht="15" customHeight="1">
      <c r="A12" s="65"/>
      <c r="B12" s="66" t="s">
        <v>15</v>
      </c>
      <c r="C12" s="66"/>
      <c r="D12" s="66" t="s">
        <v>16</v>
      </c>
      <c r="E12" s="66"/>
      <c r="F12" s="66" t="s">
        <v>105</v>
      </c>
      <c r="G12" s="66"/>
      <c r="H12" s="66" t="s">
        <v>4</v>
      </c>
      <c r="I12" s="7"/>
    </row>
    <row r="13" spans="1:9" s="14" customFormat="1" ht="15" customHeight="1">
      <c r="A13" s="67"/>
      <c r="B13" s="68"/>
      <c r="C13" s="69"/>
      <c r="D13" s="69" t="s">
        <v>6</v>
      </c>
      <c r="E13" s="69"/>
      <c r="F13" s="69" t="s">
        <v>6</v>
      </c>
      <c r="G13" s="69"/>
      <c r="H13" s="69" t="s">
        <v>6</v>
      </c>
      <c r="I13" s="7"/>
    </row>
    <row r="14" spans="1:9" s="116" customFormat="1" ht="15" customHeight="1" hidden="1">
      <c r="A14" s="65"/>
      <c r="B14" s="70"/>
      <c r="C14" s="65"/>
      <c r="D14" s="65"/>
      <c r="E14" s="65"/>
      <c r="F14" s="65"/>
      <c r="G14" s="65"/>
      <c r="H14" s="115"/>
      <c r="I14" s="12"/>
    </row>
    <row r="15" spans="1:9" s="116" customFormat="1" ht="18" customHeight="1" hidden="1">
      <c r="A15" s="70" t="s">
        <v>85</v>
      </c>
      <c r="B15" s="73">
        <v>2</v>
      </c>
      <c r="C15" s="74"/>
      <c r="D15" s="73">
        <v>2</v>
      </c>
      <c r="E15" s="113"/>
      <c r="F15" s="114">
        <v>-1557697</v>
      </c>
      <c r="G15" s="114"/>
      <c r="H15" s="115">
        <f>SUM(D15:F15)</f>
        <v>-1557695</v>
      </c>
      <c r="I15" s="12"/>
    </row>
    <row r="16" spans="1:9" s="116" customFormat="1" ht="12" customHeight="1" hidden="1">
      <c r="A16" s="70"/>
      <c r="B16" s="73"/>
      <c r="C16" s="74"/>
      <c r="D16" s="73"/>
      <c r="E16" s="113"/>
      <c r="F16" s="114"/>
      <c r="G16" s="114"/>
      <c r="H16" s="115"/>
      <c r="I16" s="12"/>
    </row>
    <row r="17" spans="1:9" s="116" customFormat="1" ht="18" customHeight="1" hidden="1">
      <c r="A17" s="70" t="s">
        <v>86</v>
      </c>
      <c r="B17" s="114">
        <v>412026302</v>
      </c>
      <c r="C17" s="114"/>
      <c r="D17" s="114">
        <v>412026302</v>
      </c>
      <c r="E17" s="114"/>
      <c r="F17" s="114">
        <v>0</v>
      </c>
      <c r="G17" s="114"/>
      <c r="H17" s="115">
        <f>SUM(D17:F17)</f>
        <v>412026302</v>
      </c>
      <c r="I17" s="12"/>
    </row>
    <row r="18" spans="1:9" s="116" customFormat="1" ht="12" customHeight="1" hidden="1">
      <c r="A18" s="70"/>
      <c r="B18" s="114"/>
      <c r="C18" s="114"/>
      <c r="D18" s="114"/>
      <c r="E18" s="114"/>
      <c r="F18" s="114"/>
      <c r="G18" s="114"/>
      <c r="H18" s="115"/>
      <c r="I18" s="12"/>
    </row>
    <row r="19" spans="1:9" s="116" customFormat="1" ht="18" customHeight="1" hidden="1">
      <c r="A19" s="70" t="s">
        <v>87</v>
      </c>
      <c r="B19" s="117">
        <v>0</v>
      </c>
      <c r="C19" s="117"/>
      <c r="D19" s="117">
        <v>0</v>
      </c>
      <c r="E19" s="117"/>
      <c r="F19" s="117">
        <v>-5001764</v>
      </c>
      <c r="G19" s="117"/>
      <c r="H19" s="118">
        <f>SUM(D19:F19)</f>
        <v>-5001764</v>
      </c>
      <c r="I19" s="12"/>
    </row>
    <row r="20" spans="1:9" ht="12" customHeight="1" hidden="1">
      <c r="A20" s="65"/>
      <c r="B20" s="70"/>
      <c r="C20" s="65"/>
      <c r="D20" s="65"/>
      <c r="E20" s="65"/>
      <c r="F20" s="65"/>
      <c r="G20" s="65"/>
      <c r="H20" s="71"/>
      <c r="I20" s="2"/>
    </row>
    <row r="21" spans="1:9" ht="18" customHeight="1" hidden="1">
      <c r="A21" s="72" t="s">
        <v>91</v>
      </c>
      <c r="B21" s="73">
        <v>412026304</v>
      </c>
      <c r="C21" s="74"/>
      <c r="D21" s="73">
        <v>412026304</v>
      </c>
      <c r="E21" s="74"/>
      <c r="F21" s="73">
        <v>-6559461</v>
      </c>
      <c r="G21" s="73"/>
      <c r="H21" s="73">
        <f>SUM(D21:F21)</f>
        <v>405466843</v>
      </c>
      <c r="I21" s="71"/>
    </row>
    <row r="22" spans="1:9" ht="12" customHeight="1" hidden="1">
      <c r="A22" s="75"/>
      <c r="B22" s="73"/>
      <c r="C22" s="74"/>
      <c r="D22" s="73"/>
      <c r="E22" s="74"/>
      <c r="F22" s="73"/>
      <c r="G22" s="73"/>
      <c r="H22" s="73"/>
      <c r="I22" s="2"/>
    </row>
    <row r="23" spans="1:9" ht="18" customHeight="1" hidden="1">
      <c r="A23" s="70" t="s">
        <v>89</v>
      </c>
      <c r="B23" s="73">
        <v>0</v>
      </c>
      <c r="C23" s="74"/>
      <c r="D23" s="73">
        <v>0</v>
      </c>
      <c r="E23" s="74"/>
      <c r="F23" s="73">
        <v>5085826</v>
      </c>
      <c r="G23" s="74"/>
      <c r="H23" s="73">
        <f>SUM(D23:F23)</f>
        <v>5085826</v>
      </c>
      <c r="I23" s="2"/>
    </row>
    <row r="24" spans="1:9" ht="12" customHeight="1" hidden="1">
      <c r="A24" s="70"/>
      <c r="B24" s="76"/>
      <c r="C24" s="74"/>
      <c r="D24" s="76"/>
      <c r="E24" s="74"/>
      <c r="F24" s="76"/>
      <c r="G24" s="74"/>
      <c r="H24" s="76"/>
      <c r="I24" s="2"/>
    </row>
    <row r="25" spans="1:9" ht="18" customHeight="1">
      <c r="A25" s="77" t="s">
        <v>99</v>
      </c>
      <c r="B25" s="120">
        <f>SUM(B21:B24)</f>
        <v>412026304</v>
      </c>
      <c r="C25" s="119"/>
      <c r="D25" s="120">
        <f>SUM(D21:D24)</f>
        <v>412026304</v>
      </c>
      <c r="E25" s="119"/>
      <c r="F25" s="120">
        <f>SUM(F21:F23)</f>
        <v>-1473635</v>
      </c>
      <c r="G25" s="119"/>
      <c r="H25" s="120">
        <f>SUM(H21:H23)</f>
        <v>410552669</v>
      </c>
      <c r="I25" s="2"/>
    </row>
    <row r="26" spans="1:9" ht="14.25" customHeight="1">
      <c r="A26" s="2"/>
      <c r="B26" s="5"/>
      <c r="C26" s="5"/>
      <c r="D26" s="5"/>
      <c r="E26" s="5"/>
      <c r="F26" s="5"/>
      <c r="G26" s="5"/>
      <c r="H26" s="5"/>
      <c r="I26" s="2"/>
    </row>
    <row r="27" spans="1:9" ht="18" customHeight="1">
      <c r="A27" s="70" t="s">
        <v>87</v>
      </c>
      <c r="B27" s="73">
        <v>0</v>
      </c>
      <c r="C27" s="74"/>
      <c r="D27" s="73">
        <v>0</v>
      </c>
      <c r="E27" s="74"/>
      <c r="F27" s="73">
        <v>-196105161</v>
      </c>
      <c r="G27" s="74"/>
      <c r="H27" s="73">
        <f>SUM(D27:F27)</f>
        <v>-196105161</v>
      </c>
      <c r="I27" s="2"/>
    </row>
    <row r="28" spans="1:9" ht="14.25" customHeight="1">
      <c r="A28" s="2"/>
      <c r="B28" s="63"/>
      <c r="C28" s="63"/>
      <c r="D28" s="63"/>
      <c r="E28" s="63"/>
      <c r="F28" s="63"/>
      <c r="G28" s="63"/>
      <c r="H28" s="63"/>
      <c r="I28" s="2"/>
    </row>
    <row r="29" spans="1:9" ht="18" customHeight="1">
      <c r="A29" s="77" t="s">
        <v>100</v>
      </c>
      <c r="B29" s="121">
        <f>SUM(B25:B28)</f>
        <v>412026304</v>
      </c>
      <c r="C29" s="122"/>
      <c r="D29" s="121">
        <f>SUM(D25:D28)</f>
        <v>412026304</v>
      </c>
      <c r="E29" s="122"/>
      <c r="F29" s="121">
        <f>SUM(F25:F27)</f>
        <v>-197578796</v>
      </c>
      <c r="G29" s="122"/>
      <c r="H29" s="121">
        <f>SUM(H25:H27)</f>
        <v>214447508</v>
      </c>
      <c r="I29" s="2"/>
    </row>
    <row r="30" spans="1:9" ht="18" customHeight="1">
      <c r="A30" s="77"/>
      <c r="B30" s="121"/>
      <c r="C30" s="122"/>
      <c r="D30" s="121"/>
      <c r="E30" s="122"/>
      <c r="F30" s="121"/>
      <c r="G30" s="122"/>
      <c r="H30" s="121"/>
      <c r="I30" s="2"/>
    </row>
    <row r="31" spans="1:9" ht="18" customHeight="1">
      <c r="A31" s="70" t="s">
        <v>134</v>
      </c>
      <c r="B31" s="73">
        <v>0</v>
      </c>
      <c r="C31" s="74"/>
      <c r="D31" s="73">
        <v>0</v>
      </c>
      <c r="E31" s="74"/>
      <c r="F31" s="73">
        <f>'Condensed IS'!I34</f>
        <v>528840</v>
      </c>
      <c r="G31" s="74"/>
      <c r="H31" s="73">
        <f>SUM(D31:F31)</f>
        <v>528840</v>
      </c>
      <c r="I31" s="2"/>
    </row>
    <row r="32" spans="1:9" ht="14.25" customHeight="1">
      <c r="A32" s="2"/>
      <c r="B32" s="5"/>
      <c r="C32" s="5"/>
      <c r="D32" s="5"/>
      <c r="E32" s="5"/>
      <c r="F32" s="5"/>
      <c r="G32" s="5"/>
      <c r="H32" s="5"/>
      <c r="I32" s="2"/>
    </row>
    <row r="33" spans="1:9" ht="18" customHeight="1" thickBot="1">
      <c r="A33" s="77" t="s">
        <v>119</v>
      </c>
      <c r="B33" s="78">
        <f>SUM(B29:B32)</f>
        <v>412026304</v>
      </c>
      <c r="C33" s="79"/>
      <c r="D33" s="78">
        <f>SUM(D29:D32)</f>
        <v>412026304</v>
      </c>
      <c r="E33" s="79"/>
      <c r="F33" s="78">
        <f>SUM(F29:F31)</f>
        <v>-197049956</v>
      </c>
      <c r="G33" s="79"/>
      <c r="H33" s="78">
        <f>SUM(H29:H31)</f>
        <v>214976348</v>
      </c>
      <c r="I33" s="2"/>
    </row>
    <row r="34" spans="1:9" ht="18" customHeight="1" thickTop="1">
      <c r="A34" s="77"/>
      <c r="B34" s="121"/>
      <c r="C34" s="122"/>
      <c r="D34" s="121"/>
      <c r="E34" s="122"/>
      <c r="F34" s="121"/>
      <c r="G34" s="122"/>
      <c r="H34" s="121"/>
      <c r="I34" s="2"/>
    </row>
    <row r="35" spans="1:9" ht="18" customHeight="1">
      <c r="A35" s="77"/>
      <c r="B35" s="121"/>
      <c r="C35" s="122"/>
      <c r="D35" s="121"/>
      <c r="E35" s="122"/>
      <c r="F35" s="121"/>
      <c r="G35" s="122"/>
      <c r="H35" s="121"/>
      <c r="I35" s="2"/>
    </row>
    <row r="36" spans="1:8" ht="17.25" customHeight="1">
      <c r="A36" s="141" t="s">
        <v>90</v>
      </c>
      <c r="B36" s="141"/>
      <c r="C36" s="141"/>
      <c r="D36" s="141"/>
      <c r="E36" s="141"/>
      <c r="F36" s="141"/>
      <c r="G36" s="141"/>
      <c r="H36" s="141"/>
    </row>
    <row r="37" spans="1:8" ht="18" customHeight="1">
      <c r="A37" s="141"/>
      <c r="B37" s="141"/>
      <c r="C37" s="141"/>
      <c r="D37" s="141"/>
      <c r="E37" s="141"/>
      <c r="F37" s="141"/>
      <c r="G37" s="141"/>
      <c r="H37" s="141"/>
    </row>
  </sheetData>
  <mergeCells count="1">
    <mergeCell ref="A36:H37"/>
  </mergeCells>
  <printOptions/>
  <pageMargins left="0.66" right="0.42" top="0.69" bottom="0.87" header="0.37" footer="0.3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J21" sqref="J2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zoomScale="75" zoomScaleNormal="75" workbookViewId="0" topLeftCell="A9">
      <selection activeCell="I21" sqref="I21"/>
    </sheetView>
  </sheetViews>
  <sheetFormatPr defaultColWidth="9.140625" defaultRowHeight="12.75"/>
  <cols>
    <col min="1" max="1" width="20.7109375" style="2" customWidth="1"/>
    <col min="2" max="2" width="13.00390625" style="2" customWidth="1"/>
    <col min="3" max="3" width="6.7109375" style="2" customWidth="1"/>
    <col min="4" max="4" width="2.28125" style="2" customWidth="1"/>
    <col min="5" max="5" width="16.7109375" style="24" customWidth="1"/>
    <col min="6" max="6" width="2.7109375" style="24" customWidth="1"/>
    <col min="7" max="7" width="16.7109375" style="24" customWidth="1"/>
    <col min="8" max="8" width="2.7109375" style="2" customWidth="1"/>
    <col min="9" max="9" width="16.7109375" style="24" customWidth="1"/>
    <col min="10" max="10" width="18.57421875" style="2" hidden="1" customWidth="1"/>
    <col min="11" max="11" width="2.7109375" style="2" customWidth="1"/>
    <col min="12" max="12" width="16.7109375" style="24" customWidth="1"/>
    <col min="13" max="13" width="15.57421875" style="2" customWidth="1"/>
    <col min="14" max="16384" width="8.8515625" style="2" customWidth="1"/>
  </cols>
  <sheetData>
    <row r="1" ht="20.25" customHeight="1">
      <c r="A1" s="38" t="s">
        <v>19</v>
      </c>
    </row>
    <row r="2" ht="15.75">
      <c r="A2" s="38" t="str">
        <f>'Condensed BS'!A2</f>
        <v>INTERIM REPORT FOR THE PERIOD ENDED 30 JUNE 2005</v>
      </c>
    </row>
    <row r="3" ht="15.75">
      <c r="A3" s="37"/>
    </row>
    <row r="4" ht="15.75">
      <c r="A4" s="36" t="s">
        <v>25</v>
      </c>
    </row>
    <row r="5" ht="15.75">
      <c r="A5" s="2" t="s">
        <v>18</v>
      </c>
    </row>
    <row r="6" spans="4:12" ht="15.75">
      <c r="D6" s="40"/>
      <c r="E6" s="135"/>
      <c r="F6" s="135"/>
      <c r="G6" s="135"/>
      <c r="H6" s="136"/>
      <c r="I6" s="135"/>
      <c r="J6" s="136"/>
      <c r="K6" s="136"/>
      <c r="L6" s="135"/>
    </row>
    <row r="7" spans="4:12" ht="15.75">
      <c r="D7" s="8"/>
      <c r="E7" s="41" t="s">
        <v>18</v>
      </c>
      <c r="F7" s="41"/>
      <c r="G7" s="41" t="s">
        <v>18</v>
      </c>
      <c r="I7" s="41" t="s">
        <v>18</v>
      </c>
      <c r="L7" s="41" t="s">
        <v>18</v>
      </c>
    </row>
    <row r="8" spans="4:12" ht="15.75">
      <c r="D8" s="98"/>
      <c r="E8" s="40" t="s">
        <v>55</v>
      </c>
      <c r="F8" s="40"/>
      <c r="G8" s="40" t="s">
        <v>55</v>
      </c>
      <c r="H8" s="98"/>
      <c r="I8" s="18" t="s">
        <v>79</v>
      </c>
      <c r="L8" s="18" t="s">
        <v>79</v>
      </c>
    </row>
    <row r="9" spans="4:12" ht="15.75">
      <c r="D9" s="8"/>
      <c r="E9" s="96" t="s">
        <v>115</v>
      </c>
      <c r="F9" s="106"/>
      <c r="G9" s="96" t="s">
        <v>116</v>
      </c>
      <c r="H9" s="106"/>
      <c r="I9" s="96" t="str">
        <f>E9</f>
        <v>30.06.2005</v>
      </c>
      <c r="L9" s="96" t="s">
        <v>116</v>
      </c>
    </row>
    <row r="10" spans="4:12" ht="15.75">
      <c r="D10" s="8"/>
      <c r="E10" s="101"/>
      <c r="F10" s="101"/>
      <c r="G10" s="101"/>
      <c r="H10" s="85"/>
      <c r="I10" s="101"/>
      <c r="L10" s="101"/>
    </row>
    <row r="11" ht="15.75">
      <c r="D11" s="8"/>
    </row>
    <row r="12" spans="1:12" ht="15.75">
      <c r="A12" s="2" t="s">
        <v>9</v>
      </c>
      <c r="D12" s="17"/>
      <c r="E12" s="102">
        <f>+I12-17246171</f>
        <v>17949519</v>
      </c>
      <c r="F12" s="102"/>
      <c r="G12" s="102">
        <v>14465766</v>
      </c>
      <c r="I12" s="102">
        <v>35195690</v>
      </c>
      <c r="J12" s="102">
        <v>34100373</v>
      </c>
      <c r="L12" s="102">
        <v>28911517</v>
      </c>
    </row>
    <row r="13" spans="4:12" ht="15.75">
      <c r="D13" s="17"/>
      <c r="E13" s="102"/>
      <c r="F13" s="102"/>
      <c r="G13" s="102"/>
      <c r="I13" s="102"/>
      <c r="J13" s="102"/>
      <c r="L13" s="102"/>
    </row>
    <row r="14" spans="1:12" ht="15.75">
      <c r="A14" s="2" t="s">
        <v>57</v>
      </c>
      <c r="D14" s="17"/>
      <c r="E14" s="102">
        <v>-19182875</v>
      </c>
      <c r="F14" s="102"/>
      <c r="G14" s="102">
        <v>-13049395</v>
      </c>
      <c r="H14" s="104"/>
      <c r="I14" s="102">
        <v>-37627013</v>
      </c>
      <c r="J14" s="102">
        <f>-23529041+2557759</f>
        <v>-20971282</v>
      </c>
      <c r="L14" s="102">
        <v>-24348129</v>
      </c>
    </row>
    <row r="15" spans="4:12" ht="15.75">
      <c r="D15" s="17"/>
      <c r="E15" s="102"/>
      <c r="F15" s="102"/>
      <c r="G15" s="102"/>
      <c r="H15" s="104"/>
      <c r="I15" s="102"/>
      <c r="J15" s="102"/>
      <c r="L15" s="102"/>
    </row>
    <row r="16" spans="1:12" ht="15.75">
      <c r="A16" s="2" t="s">
        <v>117</v>
      </c>
      <c r="D16" s="17"/>
      <c r="E16" s="102">
        <v>0</v>
      </c>
      <c r="F16" s="102"/>
      <c r="G16" s="102">
        <v>3562827</v>
      </c>
      <c r="H16" s="104"/>
      <c r="I16" s="102">
        <v>0</v>
      </c>
      <c r="J16" s="102"/>
      <c r="L16" s="102">
        <v>3562827</v>
      </c>
    </row>
    <row r="17" spans="4:12" ht="15.75">
      <c r="D17" s="17"/>
      <c r="E17" s="102"/>
      <c r="F17" s="102"/>
      <c r="G17" s="102"/>
      <c r="H17" s="104"/>
      <c r="I17" s="102"/>
      <c r="J17" s="102"/>
      <c r="L17" s="102"/>
    </row>
    <row r="18" spans="1:12" ht="15.75">
      <c r="A18" s="2" t="s">
        <v>133</v>
      </c>
      <c r="D18" s="17"/>
      <c r="E18" s="102">
        <v>4700000</v>
      </c>
      <c r="F18" s="102"/>
      <c r="G18" s="102">
        <v>0</v>
      </c>
      <c r="H18" s="104"/>
      <c r="I18" s="102">
        <v>4700000</v>
      </c>
      <c r="J18" s="102"/>
      <c r="L18" s="102">
        <v>0</v>
      </c>
    </row>
    <row r="19" spans="4:12" ht="15.75">
      <c r="D19" s="17"/>
      <c r="E19" s="102"/>
      <c r="F19" s="102"/>
      <c r="G19" s="102"/>
      <c r="H19" s="104"/>
      <c r="I19" s="102"/>
      <c r="J19" s="102"/>
      <c r="L19" s="102"/>
    </row>
    <row r="20" spans="1:13" ht="15.75">
      <c r="A20" s="2" t="s">
        <v>81</v>
      </c>
      <c r="D20" s="17"/>
      <c r="E20" s="105">
        <v>2289723</v>
      </c>
      <c r="F20" s="102"/>
      <c r="G20" s="105">
        <v>1648569</v>
      </c>
      <c r="H20" s="104"/>
      <c r="I20" s="105">
        <v>6054170</v>
      </c>
      <c r="J20" s="105">
        <v>7001558</v>
      </c>
      <c r="L20" s="105">
        <v>2882792</v>
      </c>
      <c r="M20" s="107"/>
    </row>
    <row r="21" spans="4:12" ht="15.75">
      <c r="D21" s="17"/>
      <c r="E21" s="102"/>
      <c r="F21" s="102"/>
      <c r="G21" s="102"/>
      <c r="H21" s="104"/>
      <c r="I21" s="102"/>
      <c r="J21" s="102"/>
      <c r="L21" s="102"/>
    </row>
    <row r="22" spans="1:12" ht="15.75">
      <c r="A22" s="2" t="s">
        <v>102</v>
      </c>
      <c r="D22" s="17"/>
      <c r="E22" s="102">
        <f>SUM(E12:E20)</f>
        <v>5756367</v>
      </c>
      <c r="F22" s="102"/>
      <c r="G22" s="102">
        <f>SUM(G12:G20)</f>
        <v>6627767</v>
      </c>
      <c r="H22" s="104"/>
      <c r="I22" s="102">
        <f>SUM(I12:I20)</f>
        <v>8322847</v>
      </c>
      <c r="J22" s="102">
        <f>SUM(J12:J20)</f>
        <v>20130649</v>
      </c>
      <c r="L22" s="102">
        <f>SUM(L12:L20)</f>
        <v>11009007</v>
      </c>
    </row>
    <row r="23" spans="4:12" ht="15.75">
      <c r="D23" s="17"/>
      <c r="E23" s="102"/>
      <c r="F23" s="102"/>
      <c r="G23" s="102"/>
      <c r="H23" s="104"/>
      <c r="I23" s="102"/>
      <c r="J23" s="102"/>
      <c r="L23" s="102"/>
    </row>
    <row r="24" spans="1:12" ht="15.75">
      <c r="A24" s="2" t="s">
        <v>82</v>
      </c>
      <c r="D24" s="17"/>
      <c r="E24" s="102">
        <f>+I24+3905068</f>
        <v>-3821658</v>
      </c>
      <c r="F24" s="102"/>
      <c r="G24" s="102">
        <v>-3745630</v>
      </c>
      <c r="H24" s="104"/>
      <c r="I24" s="102">
        <v>-7726726</v>
      </c>
      <c r="J24" s="102">
        <v>-12812986</v>
      </c>
      <c r="L24" s="102">
        <v>-6598581</v>
      </c>
    </row>
    <row r="25" spans="4:12" ht="15.75">
      <c r="D25" s="17"/>
      <c r="E25" s="105"/>
      <c r="F25" s="102"/>
      <c r="G25" s="105"/>
      <c r="H25" s="104"/>
      <c r="I25" s="105"/>
      <c r="J25" s="105"/>
      <c r="L25" s="105"/>
    </row>
    <row r="26" spans="1:12" ht="15.75">
      <c r="A26" s="4" t="s">
        <v>125</v>
      </c>
      <c r="D26" s="17"/>
      <c r="E26" s="102">
        <f>SUM(E24:E25)+E22</f>
        <v>1934709</v>
      </c>
      <c r="F26" s="102"/>
      <c r="G26" s="102">
        <f>SUM(G24:G25)+G22</f>
        <v>2882137</v>
      </c>
      <c r="H26" s="104"/>
      <c r="I26" s="102">
        <f>SUM(I24:I25)+I22</f>
        <v>596121</v>
      </c>
      <c r="J26" s="102">
        <f>SUM(J24:J25)+J22</f>
        <v>7317663</v>
      </c>
      <c r="L26" s="102">
        <f>SUM(L24:L25)+L22</f>
        <v>4410426</v>
      </c>
    </row>
    <row r="27" spans="1:12" ht="15.75">
      <c r="A27" s="10"/>
      <c r="D27" s="17"/>
      <c r="E27" s="102"/>
      <c r="F27" s="102"/>
      <c r="G27" s="102"/>
      <c r="H27" s="104"/>
      <c r="I27" s="102"/>
      <c r="J27" s="102"/>
      <c r="L27" s="102"/>
    </row>
    <row r="28" spans="1:12" ht="15.75">
      <c r="A28" s="4" t="s">
        <v>66</v>
      </c>
      <c r="D28" s="17"/>
      <c r="E28" s="105">
        <f>+I28+31500</f>
        <v>-35781</v>
      </c>
      <c r="F28" s="102"/>
      <c r="G28" s="105">
        <v>-298120</v>
      </c>
      <c r="H28" s="104"/>
      <c r="I28" s="105">
        <v>-67281</v>
      </c>
      <c r="J28" s="105">
        <f>-(1365448+949010)</f>
        <v>-2314458</v>
      </c>
      <c r="L28" s="105">
        <v>-598444</v>
      </c>
    </row>
    <row r="29" spans="1:12" ht="15.75">
      <c r="A29" s="10"/>
      <c r="D29" s="17"/>
      <c r="E29" s="99"/>
      <c r="F29" s="99"/>
      <c r="G29" s="99"/>
      <c r="I29" s="99"/>
      <c r="J29" s="99"/>
      <c r="L29" s="99"/>
    </row>
    <row r="30" spans="1:12" ht="15.75">
      <c r="A30" s="4" t="s">
        <v>126</v>
      </c>
      <c r="D30" s="17"/>
      <c r="E30" s="102">
        <f>+E26+E28</f>
        <v>1898928</v>
      </c>
      <c r="F30" s="102"/>
      <c r="G30" s="102">
        <f>+G26+G28</f>
        <v>2584017</v>
      </c>
      <c r="I30" s="102">
        <f>+I26+I28</f>
        <v>528840</v>
      </c>
      <c r="J30" s="99">
        <f>+J26+J28</f>
        <v>5003205</v>
      </c>
      <c r="L30" s="102">
        <f>+L26+L28</f>
        <v>3811982</v>
      </c>
    </row>
    <row r="31" spans="1:12" ht="15.75">
      <c r="A31" s="10"/>
      <c r="D31" s="17"/>
      <c r="E31" s="102"/>
      <c r="F31" s="102"/>
      <c r="G31" s="102"/>
      <c r="I31" s="102"/>
      <c r="J31" s="99"/>
      <c r="L31" s="102"/>
    </row>
    <row r="32" spans="1:12" ht="15.75">
      <c r="A32" s="4" t="s">
        <v>58</v>
      </c>
      <c r="D32" s="17"/>
      <c r="E32" s="102" t="s">
        <v>83</v>
      </c>
      <c r="F32" s="102"/>
      <c r="G32" s="102" t="s">
        <v>83</v>
      </c>
      <c r="H32" s="100"/>
      <c r="I32" s="102" t="s">
        <v>83</v>
      </c>
      <c r="J32" s="99" t="s">
        <v>83</v>
      </c>
      <c r="L32" s="102" t="s">
        <v>83</v>
      </c>
    </row>
    <row r="33" spans="1:12" ht="15.75">
      <c r="A33" s="4"/>
      <c r="D33" s="17"/>
      <c r="E33" s="102"/>
      <c r="F33" s="102"/>
      <c r="G33" s="102"/>
      <c r="H33" s="100"/>
      <c r="I33" s="102"/>
      <c r="J33" s="99"/>
      <c r="L33" s="102"/>
    </row>
    <row r="34" spans="1:12" ht="16.5" thickBot="1">
      <c r="A34" s="2" t="s">
        <v>127</v>
      </c>
      <c r="D34" s="17"/>
      <c r="E34" s="112">
        <f>SUM(E30:E33)</f>
        <v>1898928</v>
      </c>
      <c r="F34" s="102"/>
      <c r="G34" s="112">
        <f>SUM(G30:G33)</f>
        <v>2584017</v>
      </c>
      <c r="I34" s="112">
        <f>SUM(I30:I33)</f>
        <v>528840</v>
      </c>
      <c r="J34" s="103">
        <f>SUM(J30:J33)</f>
        <v>5003205</v>
      </c>
      <c r="L34" s="112">
        <f>SUM(L30:L33)</f>
        <v>3811982</v>
      </c>
    </row>
    <row r="35" spans="4:12" ht="16.5" thickTop="1">
      <c r="D35" s="17"/>
      <c r="E35" s="111"/>
      <c r="F35" s="111"/>
      <c r="G35" s="111"/>
      <c r="I35" s="111"/>
      <c r="L35" s="111"/>
    </row>
    <row r="36" spans="1:12" ht="15.75">
      <c r="A36" s="4" t="s">
        <v>128</v>
      </c>
      <c r="D36" s="17"/>
      <c r="E36" s="88">
        <f>E34/412026304*100</f>
        <v>0.46087542993371605</v>
      </c>
      <c r="F36" s="88"/>
      <c r="G36" s="88">
        <f>G34/412026304*100</f>
        <v>0.6271485521468066</v>
      </c>
      <c r="I36" s="88">
        <f>I34/412026304*100</f>
        <v>0.12835102877315327</v>
      </c>
      <c r="J36" s="107"/>
      <c r="L36" s="88">
        <f>L34/412026304*100</f>
        <v>0.9251792817577006</v>
      </c>
    </row>
    <row r="37" spans="4:12" ht="15.75">
      <c r="D37" s="17"/>
      <c r="E37" s="102"/>
      <c r="F37" s="102"/>
      <c r="G37" s="102"/>
      <c r="I37" s="102"/>
      <c r="L37" s="102"/>
    </row>
    <row r="38" spans="1:12" ht="12.75" customHeight="1">
      <c r="A38" s="143" t="s">
        <v>22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</row>
    <row r="39" spans="1:12" ht="12.75" customHeight="1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</row>
    <row r="40" spans="1:12" ht="12.75" customHeight="1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</row>
    <row r="41" spans="1:12" ht="12.75" customHeight="1">
      <c r="A41"/>
      <c r="B41"/>
      <c r="C41"/>
      <c r="D41"/>
      <c r="E41" s="100"/>
      <c r="F41" s="100"/>
      <c r="G41" s="100"/>
      <c r="I41" s="100"/>
      <c r="L41" s="100"/>
    </row>
    <row r="42" spans="5:12" ht="15.75">
      <c r="E42" s="100"/>
      <c r="F42" s="100"/>
      <c r="G42" s="100"/>
      <c r="I42" s="100"/>
      <c r="L42" s="100"/>
    </row>
    <row r="43" spans="5:12" ht="21" customHeight="1">
      <c r="E43" s="100"/>
      <c r="F43" s="100"/>
      <c r="G43" s="100"/>
      <c r="I43" s="100"/>
      <c r="L43" s="100"/>
    </row>
    <row r="44" ht="15.75">
      <c r="D44" s="15"/>
    </row>
    <row r="45" spans="5:12" ht="15.75">
      <c r="E45" s="100"/>
      <c r="F45" s="100"/>
      <c r="G45" s="100"/>
      <c r="I45" s="100"/>
      <c r="L45" s="100"/>
    </row>
    <row r="46" spans="5:12" ht="15.75">
      <c r="E46" s="100"/>
      <c r="F46" s="100"/>
      <c r="G46" s="100"/>
      <c r="I46" s="100"/>
      <c r="L46" s="100"/>
    </row>
    <row r="47" ht="15.75">
      <c r="D47" s="15"/>
    </row>
    <row r="48" ht="15.75">
      <c r="D48" s="15"/>
    </row>
    <row r="49" ht="15.75">
      <c r="D49" s="15"/>
    </row>
    <row r="50" ht="15.75">
      <c r="D50" s="15"/>
    </row>
    <row r="51" ht="15.75">
      <c r="D51" s="15"/>
    </row>
    <row r="52" ht="15.75">
      <c r="D52" s="15"/>
    </row>
  </sheetData>
  <mergeCells count="1">
    <mergeCell ref="A38:L40"/>
  </mergeCells>
  <printOptions/>
  <pageMargins left="0.5" right="0.34" top="1" bottom="0.75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 AMALGAMATED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AUSTRAL </dc:creator>
  <cp:keywords/>
  <dc:description/>
  <cp:lastModifiedBy>computer7</cp:lastModifiedBy>
  <cp:lastPrinted>2005-08-29T09:33:30Z</cp:lastPrinted>
  <dcterms:created xsi:type="dcterms:W3CDTF">1998-09-23T07:08:42Z</dcterms:created>
  <dcterms:modified xsi:type="dcterms:W3CDTF">2005-08-29T09:42:26Z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795545170</vt:i4>
  </property>
  <property fmtid="{D5CDD505-2E9C-101B-9397-08002B2CF9AE}" pid="3" name="_EmailSubject">
    <vt:lpwstr>consol</vt:lpwstr>
  </property>
  <property fmtid="{D5CDD505-2E9C-101B-9397-08002B2CF9AE}" pid="4" name="_AuthorEmail">
    <vt:lpwstr>chtan@fbo.com.my</vt:lpwstr>
  </property>
  <property fmtid="{D5CDD505-2E9C-101B-9397-08002B2CF9AE}" pid="5" name="_AuthorEmailDisplayName">
    <vt:lpwstr>Tan Chin Hong</vt:lpwstr>
  </property>
  <property fmtid="{D5CDD505-2E9C-101B-9397-08002B2CF9AE}" pid="6" name="_PreviousAdHocReviewCycleID">
    <vt:i4>-1270399646</vt:i4>
  </property>
</Properties>
</file>