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0" windowWidth="5970" windowHeight="6750" tabRatio="774" activeTab="0"/>
  </bookViews>
  <sheets>
    <sheet name="Condensed BS" sheetId="1" r:id="rId1"/>
    <sheet name="Condensed IS" sheetId="2" r:id="rId2"/>
    <sheet name="Condensed CF" sheetId="3" r:id="rId3"/>
    <sheet name="Condensed Equity" sheetId="4" r:id="rId4"/>
    <sheet name="Equity" sheetId="5" r:id="rId5"/>
  </sheets>
  <externalReferences>
    <externalReference r:id="rId8"/>
    <externalReference r:id="rId9"/>
  </externalReferences>
  <definedNames>
    <definedName name="\c">#REF!</definedName>
    <definedName name="\f" localSheetId="0">'Condensed BS'!#REF!</definedName>
    <definedName name="\f">#REF!</definedName>
    <definedName name="\p">#REF!</definedName>
    <definedName name="_Regression_Int" localSheetId="0" hidden="1">1</definedName>
    <definedName name="DATE">'[1]TB'!#REF!</definedName>
    <definedName name="PLSchedule">#REF!</definedName>
    <definedName name="_xlnm.Print_Area" localSheetId="0">'Condensed BS'!$A$1:$E$69</definedName>
    <definedName name="_xlnm.Print_Area" localSheetId="2">'Condensed CF'!$A$1:$M$63</definedName>
    <definedName name="_xlnm.Print_Area" localSheetId="1">'Condensed IS'!$A$1:$L$37</definedName>
    <definedName name="Print_Area_MI" localSheetId="0">'Condensed BS'!#REF!</definedName>
    <definedName name="Print_Area_MI">#REF!</definedName>
    <definedName name="SCHEDULE">'[2]Con P&amp;L'!#REF!</definedName>
    <definedName name="Z_35DC6002_0DF5_4C61_9A86_6887B2C6C6C5_.wvu.Cols" localSheetId="2" hidden="1">'Condensed CF'!$I:$I</definedName>
    <definedName name="Z_35DC6002_0DF5_4C61_9A86_6887B2C6C6C5_.wvu.Cols" localSheetId="1" hidden="1">'Condensed IS'!$J:$J</definedName>
    <definedName name="Z_35DC6002_0DF5_4C61_9A86_6887B2C6C6C5_.wvu.PrintArea" localSheetId="0" hidden="1">'Condensed BS'!$A$1:$E$69</definedName>
    <definedName name="Z_35DC6002_0DF5_4C61_9A86_6887B2C6C6C5_.wvu.PrintArea" localSheetId="2" hidden="1">'Condensed CF'!$A$1:$M$63</definedName>
    <definedName name="Z_35DC6002_0DF5_4C61_9A86_6887B2C6C6C5_.wvu.PrintArea" localSheetId="1" hidden="1">'Condensed IS'!$A$1:$L$37</definedName>
    <definedName name="Z_35DC6002_0DF5_4C61_9A86_6887B2C6C6C5_.wvu.Rows" localSheetId="0" hidden="1">'Condensed BS'!$26:$26</definedName>
    <definedName name="Z_9910AC20_694B_11D8_B0CE_00A0C95CBD62_.wvu.Cols" localSheetId="2" hidden="1">'Condensed CF'!$I:$I</definedName>
    <definedName name="Z_9910AC20_694B_11D8_B0CE_00A0C95CBD62_.wvu.Cols" localSheetId="1" hidden="1">'Condensed IS'!$J:$J</definedName>
    <definedName name="Z_9910AC20_694B_11D8_B0CE_00A0C95CBD62_.wvu.PrintArea" localSheetId="0" hidden="1">'Condensed BS'!$A$1:$E$69</definedName>
    <definedName name="Z_9910AC20_694B_11D8_B0CE_00A0C95CBD62_.wvu.PrintArea" localSheetId="2" hidden="1">'Condensed CF'!$A$1:$M$63</definedName>
    <definedName name="Z_9910AC20_694B_11D8_B0CE_00A0C95CBD62_.wvu.PrintArea" localSheetId="1" hidden="1">'Condensed IS'!$A$1:$L$37</definedName>
    <definedName name="Z_9910AC20_694B_11D8_B0CE_00A0C95CBD62_.wvu.Rows" localSheetId="0" hidden="1">'Condensed BS'!$26:$26</definedName>
  </definedNames>
  <calcPr fullCalcOnLoad="1"/>
</workbook>
</file>

<file path=xl/sharedStrings.xml><?xml version="1.0" encoding="utf-8"?>
<sst xmlns="http://schemas.openxmlformats.org/spreadsheetml/2006/main" count="155" uniqueCount="125">
  <si>
    <t>Real property assets</t>
  </si>
  <si>
    <t>Development properties</t>
  </si>
  <si>
    <t>Inventories</t>
  </si>
  <si>
    <t>Deferred taxation</t>
  </si>
  <si>
    <t>loss</t>
  </si>
  <si>
    <t>Total</t>
  </si>
  <si>
    <t>GOODWILL ON CONSOLIDATION</t>
  </si>
  <si>
    <t>RM</t>
  </si>
  <si>
    <t>(RM)</t>
  </si>
  <si>
    <t>3 month</t>
  </si>
  <si>
    <t>Revenue</t>
  </si>
  <si>
    <t>Issued and fully</t>
  </si>
  <si>
    <t>paid ordinary shares</t>
  </si>
  <si>
    <t>of RM1.00 each</t>
  </si>
  <si>
    <t>Number</t>
  </si>
  <si>
    <t>Nominal</t>
  </si>
  <si>
    <t>Accumulated</t>
  </si>
  <si>
    <t>of shares</t>
  </si>
  <si>
    <t>value</t>
  </si>
  <si>
    <t>Property, plant and equipment</t>
  </si>
  <si>
    <t xml:space="preserve"> </t>
  </si>
  <si>
    <t>FURQAN BUSINESS ORGANISATION BERHAD ("FBO")</t>
  </si>
  <si>
    <t>Adjustment for:</t>
  </si>
  <si>
    <t>As at</t>
  </si>
  <si>
    <t>31-Dec-2002</t>
  </si>
  <si>
    <t xml:space="preserve"> (The explanatory notes form an integral part of and should be read in conjunction with this interim  report)</t>
  </si>
  <si>
    <t xml:space="preserve">UNAUDITED CONDENSED CONSOLIDATED BALANCE SHEET </t>
  </si>
  <si>
    <t xml:space="preserve"> UNAUDITED CONDENSED CONSOLIDATED CASH FLOW STATEMENT  </t>
  </si>
  <si>
    <t xml:space="preserve">UNAUDITED CONDENSED CONSOLIDATED INCOME STATEMENT </t>
  </si>
  <si>
    <t>UNAUDITED CONDENSED CONSOLIDATED STATEMENT OF CHANGES IN EQUITY</t>
  </si>
  <si>
    <t>ASSETS</t>
  </si>
  <si>
    <t>Investments in unconsolidated subsidiary companies</t>
  </si>
  <si>
    <t>Note(s)</t>
  </si>
  <si>
    <t>Current Assets</t>
  </si>
  <si>
    <t>Investments in associated companies</t>
  </si>
  <si>
    <t>Other investments</t>
  </si>
  <si>
    <t>Lease and hire-purchase receivables</t>
  </si>
  <si>
    <t>Goodwill arising on consolidation</t>
  </si>
  <si>
    <t>Trade receivables</t>
  </si>
  <si>
    <t>Other receivables, deposits and prepaid expenses</t>
  </si>
  <si>
    <t>Fixed deposits with licensed banks</t>
  </si>
  <si>
    <t>Cash on hand and at banks</t>
  </si>
  <si>
    <t>Current Liabilities</t>
  </si>
  <si>
    <t>Trade payables</t>
  </si>
  <si>
    <t>Other payables and accrued expenses</t>
  </si>
  <si>
    <t>Amount owing to associated companies</t>
  </si>
  <si>
    <t>Hire-purchase and lease payables</t>
  </si>
  <si>
    <t>Term loan instruments</t>
  </si>
  <si>
    <t>Redeemable Convertible Loan Stocks</t>
  </si>
  <si>
    <t>Block discount payables</t>
  </si>
  <si>
    <t>Term loans</t>
  </si>
  <si>
    <t>Short term borrowings</t>
  </si>
  <si>
    <t>Block discount payables - current portion</t>
  </si>
  <si>
    <t>Tax liabilities</t>
  </si>
  <si>
    <t>Term loans - current portion</t>
  </si>
  <si>
    <t>Total Liabilities</t>
  </si>
  <si>
    <t>Long Term Liabilities</t>
  </si>
  <si>
    <t>Represented by:</t>
  </si>
  <si>
    <t>Issued capital</t>
  </si>
  <si>
    <t>Accumulated losses</t>
  </si>
  <si>
    <t>3 months ended</t>
  </si>
  <si>
    <t>NET TANGIBLE ASSETS PER SHARE (SEN)</t>
  </si>
  <si>
    <t>Expenses excluding finance cost</t>
  </si>
  <si>
    <t>Less : Minority interests</t>
  </si>
  <si>
    <t>CASH FLOWS FROM / (USED IN) OPERATING ACTIVITIES</t>
  </si>
  <si>
    <t>(Increase)/Decrease in:</t>
  </si>
  <si>
    <t>Increase/(Decrease) in:</t>
  </si>
  <si>
    <t xml:space="preserve">  Interest income</t>
  </si>
  <si>
    <t>CASH FLOWS FROM / (USED IN) INVESTING ACTIVITIES</t>
  </si>
  <si>
    <t>Interest income received</t>
  </si>
  <si>
    <t>Net Cash Used In Investing Activities</t>
  </si>
  <si>
    <t>CASH FLOWS FROM / (USED IN) FINANCING ACTIVITIES</t>
  </si>
  <si>
    <t>CASH AND CASH EQUIVALENTS AT BEGINNING OF YEAR</t>
  </si>
  <si>
    <t>Taxation</t>
  </si>
  <si>
    <t>Profit after taxation</t>
  </si>
  <si>
    <t xml:space="preserve">  Depreciation</t>
  </si>
  <si>
    <t xml:space="preserve">  Write back on allowance for doubtful debts</t>
  </si>
  <si>
    <t xml:space="preserve">  Interest expense</t>
  </si>
  <si>
    <t xml:space="preserve">  Inventories</t>
  </si>
  <si>
    <t xml:space="preserve">  Trade and other receivables</t>
  </si>
  <si>
    <t xml:space="preserve">  Associate company</t>
  </si>
  <si>
    <t xml:space="preserve">  Trade and other payables</t>
  </si>
  <si>
    <t>Purchase of property, plant and equipment</t>
  </si>
  <si>
    <t>Purchase of investment properties</t>
  </si>
  <si>
    <t>Tax paid</t>
  </si>
  <si>
    <t>Interest paid</t>
  </si>
  <si>
    <t>Proceed from disposal of fixed assets</t>
  </si>
  <si>
    <t>Repayment of HP and lease payables</t>
  </si>
  <si>
    <t>Investment properties</t>
  </si>
  <si>
    <t>Net Liabilities</t>
  </si>
  <si>
    <t xml:space="preserve">Shareholders' Equity </t>
  </si>
  <si>
    <t>Drawdown of term loans</t>
  </si>
  <si>
    <t>Net Cash Used In Operating Activities</t>
  </si>
  <si>
    <t>NET DECREASE IN CASH AND CASH EQUIVALENTS</t>
  </si>
  <si>
    <t>Year-to-date</t>
  </si>
  <si>
    <t xml:space="preserve">  Property development expenditure</t>
  </si>
  <si>
    <t>Other operating income</t>
  </si>
  <si>
    <t>Profit from operations</t>
  </si>
  <si>
    <t>Finance cost</t>
  </si>
  <si>
    <t>Profit before tax</t>
  </si>
  <si>
    <t>-</t>
  </si>
  <si>
    <t>CASH AND CASH EQUIVALENTS AT END OF PERIOD</t>
  </si>
  <si>
    <t>INTERIM REPORT FOR THE PERIOD ENDED 31 DECEMBER 2003</t>
  </si>
  <si>
    <t>31.12.2003</t>
  </si>
  <si>
    <t>31-Dec-2003</t>
  </si>
  <si>
    <t>31.12.2002</t>
  </si>
  <si>
    <t>At 31 December 2003</t>
  </si>
  <si>
    <t>At 1 January 2002</t>
  </si>
  <si>
    <t>Isssue of shares</t>
  </si>
  <si>
    <t>Net loss for the year</t>
  </si>
  <si>
    <t>Basic (loss)/earnings per ordinary share (sen)</t>
  </si>
  <si>
    <t>12 months ended</t>
  </si>
  <si>
    <t>Acquisition of subsidiary companies, net of cash</t>
  </si>
  <si>
    <t>Acquisition of unconsolidated subsidiary companies</t>
  </si>
  <si>
    <t>Issued of Redeemable Convertible Loan Stocks</t>
  </si>
  <si>
    <t>Issued of shares</t>
  </si>
  <si>
    <t xml:space="preserve">  Write back/(Allowance) for diminution in values</t>
  </si>
  <si>
    <t>At 31 December 2002 / 1 January 2003</t>
  </si>
  <si>
    <t>(The explatory notes form an integral part of and should be read in conjunction with this interim report)</t>
  </si>
  <si>
    <t xml:space="preserve">  Gain on disposal of fixed assets</t>
  </si>
  <si>
    <t>Net Cash Formed In Financing Activities</t>
  </si>
  <si>
    <t>Net profit for the year</t>
  </si>
  <si>
    <t>(The explanatory notes form an integral part of and should be read in conjunction with this interim report)</t>
  </si>
  <si>
    <t>Net profit for the period</t>
  </si>
  <si>
    <t>Profit/(loss) before taxation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</si>
</sst>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_ * #,##0.00_ ;_ * \-#,##0.00_ ;_ * &quot;-&quot;??_ ;_ @_ "/>
    <numFmt numFmtId="179" formatCode="_(* #,##0_);_(* \(#,##0\);_(* &quot;-&quot;??_);_(@_)"/>
    <numFmt numFmtId="180" formatCode="\$#,##0.00;\(\$#,##0.00\)"/>
    <numFmt numFmtId="181" formatCode="\$#,##0;\(\$#,##0\)"/>
    <numFmt numFmtId="182" formatCode="#,##0;\(#,##0\)"/>
    <numFmt numFmtId="183" formatCode="#,##0;[Red]\(#,##0\)"/>
    <numFmt numFmtId="184" formatCode="#,##0.00;\(#,##0.00\)"/>
    <numFmt numFmtId="185" formatCode="#,##0.0000_);[Red]\(#,##0.0000\)"/>
    <numFmt numFmtId="186" formatCode="_(* #,##0.0_);_(* \(#,##0.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#,##0.0_);\(#,##0.0\)"/>
    <numFmt numFmtId="192" formatCode="#,##0.0_);[Red]\(#,##0.0\)"/>
    <numFmt numFmtId="193" formatCode="0.0"/>
    <numFmt numFmtId="194" formatCode="0.00_);\(0.00\)"/>
    <numFmt numFmtId="195" formatCode="0.0_);\(0.0\)"/>
    <numFmt numFmtId="196" formatCode="0_);\(0\)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;[Red]\(#,##0.0\)"/>
    <numFmt numFmtId="203" formatCode="#,##0.00;[Red]\(#,##0.00\)"/>
    <numFmt numFmtId="204" formatCode="#,##0.000;[Red]\(#,##0.000\)"/>
    <numFmt numFmtId="205" formatCode="#,##0.0000;[Red]\(#,##0.0000\)"/>
    <numFmt numFmtId="206" formatCode="0_);[Red]\(0\)"/>
  </numFmts>
  <fonts count="24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3" fillId="0" borderId="0">
      <alignment/>
      <protection/>
    </xf>
    <xf numFmtId="40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3" fillId="0" borderId="0">
      <alignment/>
      <protection/>
    </xf>
    <xf numFmtId="0" fontId="4" fillId="0" borderId="0" applyProtection="0">
      <alignment/>
    </xf>
    <xf numFmtId="181" fontId="3" fillId="0" borderId="0">
      <alignment/>
      <protection/>
    </xf>
    <xf numFmtId="2" fontId="4" fillId="0" borderId="0" applyProtection="0">
      <alignment/>
    </xf>
    <xf numFmtId="0" fontId="19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16" fontId="9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179" fontId="9" fillId="0" borderId="0" xfId="15" applyNumberFormat="1" applyFont="1" applyAlignment="1">
      <alignment horizontal="center"/>
    </xf>
    <xf numFmtId="179" fontId="9" fillId="0" borderId="2" xfId="15" applyNumberFormat="1" applyFont="1" applyBorder="1" applyAlignment="1">
      <alignment horizontal="center"/>
    </xf>
    <xf numFmtId="179" fontId="9" fillId="0" borderId="0" xfId="15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3" xfId="0" applyNumberFormat="1" applyFont="1" applyBorder="1" applyAlignment="1">
      <alignment horizontal="center"/>
    </xf>
    <xf numFmtId="179" fontId="11" fillId="0" borderId="3" xfId="15" applyNumberFormat="1" applyFont="1" applyBorder="1" applyAlignment="1">
      <alignment horizontal="center"/>
    </xf>
    <xf numFmtId="179" fontId="11" fillId="0" borderId="0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16" fontId="11" fillId="0" borderId="3" xfId="0" applyNumberFormat="1" applyFont="1" applyBorder="1" applyAlignment="1">
      <alignment horizontal="right"/>
    </xf>
    <xf numFmtId="183" fontId="15" fillId="0" borderId="0" xfId="37" applyNumberFormat="1" applyFont="1" applyBorder="1" applyAlignment="1">
      <alignment/>
      <protection/>
    </xf>
    <xf numFmtId="183" fontId="16" fillId="0" borderId="0" xfId="18" applyNumberFormat="1" applyFont="1" applyBorder="1" applyAlignment="1" applyProtection="1">
      <alignment/>
      <protection/>
    </xf>
    <xf numFmtId="183" fontId="12" fillId="0" borderId="0" xfId="37" applyNumberFormat="1" applyFont="1" applyBorder="1" applyAlignment="1">
      <alignment/>
      <protection/>
    </xf>
    <xf numFmtId="179" fontId="15" fillId="0" borderId="0" xfId="15" applyNumberFormat="1" applyFont="1" applyBorder="1" applyAlignment="1">
      <alignment/>
    </xf>
    <xf numFmtId="179" fontId="15" fillId="0" borderId="0" xfId="15" applyNumberFormat="1" applyFont="1" applyBorder="1" applyAlignment="1">
      <alignment horizontal="center"/>
    </xf>
    <xf numFmtId="43" fontId="15" fillId="0" borderId="0" xfId="15" applyNumberFormat="1" applyFont="1" applyBorder="1" applyAlignment="1">
      <alignment/>
    </xf>
    <xf numFmtId="183" fontId="15" fillId="0" borderId="0" xfId="37" applyNumberFormat="1" applyFont="1" applyBorder="1" applyAlignment="1">
      <alignment horizontal="center"/>
      <protection/>
    </xf>
    <xf numFmtId="183" fontId="15" fillId="0" borderId="0" xfId="37" applyNumberFormat="1" applyFont="1" applyAlignment="1">
      <alignment/>
      <protection/>
    </xf>
    <xf numFmtId="183" fontId="15" fillId="0" borderId="0" xfId="37" applyNumberFormat="1" applyFont="1" applyAlignment="1">
      <alignment horizontal="center"/>
      <protection/>
    </xf>
    <xf numFmtId="183" fontId="8" fillId="0" borderId="0" xfId="18" applyNumberFormat="1" applyFont="1" applyBorder="1" applyAlignment="1" applyProtection="1" quotePrefix="1">
      <alignment horizontal="left"/>
      <protection/>
    </xf>
    <xf numFmtId="15" fontId="11" fillId="0" borderId="0" xfId="0" applyNumberFormat="1" applyFont="1" applyAlignment="1" quotePrefix="1">
      <alignment horizontal="right"/>
    </xf>
    <xf numFmtId="0" fontId="11" fillId="0" borderId="0" xfId="0" applyFont="1" applyAlignment="1">
      <alignment horizontal="left"/>
    </xf>
    <xf numFmtId="183" fontId="8" fillId="0" borderId="0" xfId="18" applyNumberFormat="1" applyFont="1" applyBorder="1" applyAlignment="1" applyProtection="1">
      <alignment horizontal="left"/>
      <protection/>
    </xf>
    <xf numFmtId="183" fontId="11" fillId="0" borderId="0" xfId="18" applyNumberFormat="1" applyFont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0" fillId="0" borderId="0" xfId="0" applyFont="1" applyAlignment="1">
      <alignment horizontal="justify" wrapText="1"/>
    </xf>
    <xf numFmtId="183" fontId="8" fillId="0" borderId="0" xfId="18" applyNumberFormat="1" applyFont="1" applyFill="1" applyBorder="1" applyAlignment="1">
      <alignment/>
    </xf>
    <xf numFmtId="183" fontId="8" fillId="0" borderId="0" xfId="18" applyNumberFormat="1" applyFont="1" applyFill="1" applyBorder="1" applyAlignment="1">
      <alignment horizontal="center"/>
    </xf>
    <xf numFmtId="183" fontId="8" fillId="0" borderId="0" xfId="18" applyNumberFormat="1" applyFont="1" applyFill="1" applyBorder="1" applyAlignment="1">
      <alignment horizontal="right"/>
    </xf>
    <xf numFmtId="183" fontId="8" fillId="0" borderId="0" xfId="18" applyNumberFormat="1" applyFont="1" applyFill="1" applyBorder="1" applyAlignment="1" applyProtection="1" quotePrefix="1">
      <alignment horizontal="right"/>
      <protection/>
    </xf>
    <xf numFmtId="183" fontId="8" fillId="0" borderId="3" xfId="18" applyNumberFormat="1" applyFont="1" applyFill="1" applyBorder="1" applyAlignment="1" applyProtection="1">
      <alignment horizontal="right"/>
      <protection/>
    </xf>
    <xf numFmtId="179" fontId="8" fillId="0" borderId="0" xfId="15" applyNumberFormat="1" applyFont="1" applyBorder="1" applyAlignment="1" applyProtection="1">
      <alignment/>
      <protection/>
    </xf>
    <xf numFmtId="179" fontId="8" fillId="0" borderId="0" xfId="15" applyNumberFormat="1" applyFont="1" applyBorder="1" applyAlignment="1" applyProtection="1">
      <alignment horizontal="center"/>
      <protection/>
    </xf>
    <xf numFmtId="179" fontId="3" fillId="0" borderId="0" xfId="15" applyNumberFormat="1" applyFont="1" applyBorder="1" applyAlignment="1" applyProtection="1">
      <alignment/>
      <protection/>
    </xf>
    <xf numFmtId="179" fontId="3" fillId="0" borderId="0" xfId="15" applyNumberFormat="1" applyFont="1" applyBorder="1" applyAlignment="1" applyProtection="1">
      <alignment horizontal="center"/>
      <protection/>
    </xf>
    <xf numFmtId="179" fontId="3" fillId="0" borderId="0" xfId="15" applyNumberFormat="1" applyFont="1" applyBorder="1" applyAlignment="1" applyProtection="1" quotePrefix="1">
      <alignment horizontal="left"/>
      <protection/>
    </xf>
    <xf numFmtId="179" fontId="3" fillId="0" borderId="0" xfId="15" applyNumberFormat="1" applyFont="1" applyBorder="1" applyAlignment="1">
      <alignment/>
    </xf>
    <xf numFmtId="179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9" fontId="22" fillId="0" borderId="0" xfId="15" applyNumberFormat="1" applyFont="1" applyBorder="1" applyAlignment="1">
      <alignment horizontal="center"/>
    </xf>
    <xf numFmtId="179" fontId="8" fillId="0" borderId="0" xfId="15" applyNumberFormat="1" applyFont="1" applyBorder="1" applyAlignment="1">
      <alignment/>
    </xf>
    <xf numFmtId="183" fontId="3" fillId="0" borderId="0" xfId="37" applyNumberFormat="1" applyFont="1" applyBorder="1" applyAlignment="1">
      <alignment/>
      <protection/>
    </xf>
    <xf numFmtId="183" fontId="3" fillId="0" borderId="0" xfId="37" applyNumberFormat="1" applyFont="1" applyBorder="1" applyAlignment="1">
      <alignment horizontal="center"/>
      <protection/>
    </xf>
    <xf numFmtId="183" fontId="8" fillId="0" borderId="0" xfId="37" applyNumberFormat="1" applyFont="1" applyBorder="1" applyAlignment="1">
      <alignment/>
      <protection/>
    </xf>
    <xf numFmtId="0" fontId="11" fillId="0" borderId="0" xfId="0" applyFont="1" applyAlignment="1">
      <alignment horizontal="centerContinuous" vertical="top" wrapText="1"/>
    </xf>
    <xf numFmtId="0" fontId="11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79" fontId="9" fillId="0" borderId="0" xfId="0" applyNumberFormat="1" applyFont="1" applyAlignment="1">
      <alignment/>
    </xf>
    <xf numFmtId="0" fontId="9" fillId="0" borderId="0" xfId="0" applyFont="1" applyAlignment="1" quotePrefix="1">
      <alignment horizontal="left" vertical="top" wrapText="1"/>
    </xf>
    <xf numFmtId="179" fontId="9" fillId="0" borderId="0" xfId="15" applyNumberFormat="1" applyFont="1" applyAlignment="1">
      <alignment vertical="top" wrapText="1"/>
    </xf>
    <xf numFmtId="179" fontId="11" fillId="0" borderId="0" xfId="15" applyNumberFormat="1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79" fontId="9" fillId="0" borderId="0" xfId="15" applyNumberFormat="1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179" fontId="11" fillId="0" borderId="1" xfId="15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83" fontId="23" fillId="0" borderId="0" xfId="18" applyNumberFormat="1" applyFont="1" applyBorder="1" applyAlignment="1" applyProtection="1">
      <alignment horizontal="left"/>
      <protection/>
    </xf>
    <xf numFmtId="179" fontId="3" fillId="0" borderId="0" xfId="15" applyNumberFormat="1" applyFont="1" applyBorder="1" applyAlignment="1" applyProtection="1">
      <alignment horizontal="left"/>
      <protection/>
    </xf>
    <xf numFmtId="183" fontId="12" fillId="0" borderId="0" xfId="18" applyNumberFormat="1" applyFont="1" applyBorder="1" applyAlignment="1" applyProtection="1" quotePrefix="1">
      <alignment horizontal="center"/>
      <protection/>
    </xf>
    <xf numFmtId="183" fontId="16" fillId="0" borderId="0" xfId="18" applyNumberFormat="1" applyFont="1" applyBorder="1" applyAlignment="1" applyProtection="1">
      <alignment horizontal="center"/>
      <protection/>
    </xf>
    <xf numFmtId="0" fontId="3" fillId="0" borderId="0" xfId="15" applyNumberFormat="1" applyFont="1" applyBorder="1" applyAlignment="1" applyProtection="1">
      <alignment horizontal="center"/>
      <protection/>
    </xf>
    <xf numFmtId="16" fontId="11" fillId="0" borderId="0" xfId="0" applyNumberFormat="1" applyFont="1" applyBorder="1" applyAlignment="1">
      <alignment horizontal="center"/>
    </xf>
    <xf numFmtId="179" fontId="11" fillId="0" borderId="4" xfId="15" applyNumberFormat="1" applyFont="1" applyBorder="1" applyAlignment="1">
      <alignment horizontal="center"/>
    </xf>
    <xf numFmtId="179" fontId="8" fillId="0" borderId="3" xfId="15" applyNumberFormat="1" applyFont="1" applyBorder="1" applyAlignment="1" applyProtection="1">
      <alignment/>
      <protection/>
    </xf>
    <xf numFmtId="179" fontId="8" fillId="0" borderId="5" xfId="15" applyNumberFormat="1" applyFont="1" applyBorder="1" applyAlignment="1" applyProtection="1">
      <alignment/>
      <protection/>
    </xf>
    <xf numFmtId="179" fontId="8" fillId="0" borderId="6" xfId="15" applyNumberFormat="1" applyFont="1" applyBorder="1" applyAlignment="1" applyProtection="1">
      <alignment/>
      <protection/>
    </xf>
    <xf numFmtId="179" fontId="8" fillId="0" borderId="7" xfId="15" applyNumberFormat="1" applyFont="1" applyBorder="1" applyAlignment="1" applyProtection="1">
      <alignment/>
      <protection/>
    </xf>
    <xf numFmtId="43" fontId="11" fillId="0" borderId="0" xfId="15" applyNumberFormat="1" applyFont="1" applyBorder="1" applyAlignment="1" quotePrefix="1">
      <alignment horizontal="right"/>
    </xf>
    <xf numFmtId="179" fontId="11" fillId="0" borderId="0" xfId="15" applyNumberFormat="1" applyFont="1" applyAlignment="1">
      <alignment horizontal="center"/>
    </xf>
    <xf numFmtId="183" fontId="8" fillId="0" borderId="0" xfId="38" applyNumberFormat="1" applyFont="1" applyFill="1" applyAlignment="1">
      <alignment vertical="center"/>
      <protection/>
    </xf>
    <xf numFmtId="183" fontId="8" fillId="0" borderId="0" xfId="18" applyNumberFormat="1" applyFont="1" applyAlignment="1">
      <alignment/>
    </xf>
    <xf numFmtId="179" fontId="3" fillId="0" borderId="5" xfId="15" applyNumberFormat="1" applyFont="1" applyBorder="1" applyAlignment="1">
      <alignment/>
    </xf>
    <xf numFmtId="179" fontId="3" fillId="0" borderId="6" xfId="15" applyNumberFormat="1" applyFont="1" applyBorder="1" applyAlignment="1">
      <alignment/>
    </xf>
    <xf numFmtId="179" fontId="3" fillId="0" borderId="7" xfId="15" applyNumberFormat="1" applyFont="1" applyBorder="1" applyAlignment="1">
      <alignment/>
    </xf>
    <xf numFmtId="179" fontId="8" fillId="0" borderId="3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179" fontId="3" fillId="0" borderId="4" xfId="15" applyNumberFormat="1" applyFont="1" applyBorder="1" applyAlignment="1">
      <alignment/>
    </xf>
    <xf numFmtId="179" fontId="8" fillId="0" borderId="4" xfId="15" applyNumberFormat="1" applyFont="1" applyBorder="1" applyAlignment="1">
      <alignment/>
    </xf>
    <xf numFmtId="183" fontId="8" fillId="0" borderId="0" xfId="37" applyNumberFormat="1" applyFont="1" applyAlignment="1">
      <alignment/>
      <protection/>
    </xf>
    <xf numFmtId="183" fontId="11" fillId="0" borderId="0" xfId="37" applyNumberFormat="1" applyFont="1" applyBorder="1" applyAlignment="1">
      <alignment/>
      <protection/>
    </xf>
    <xf numFmtId="15" fontId="11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38" fontId="11" fillId="0" borderId="0" xfId="15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" fontId="11" fillId="0" borderId="0" xfId="0" applyNumberFormat="1" applyFont="1" applyBorder="1" applyAlignment="1">
      <alignment horizontal="right"/>
    </xf>
    <xf numFmtId="179" fontId="11" fillId="0" borderId="0" xfId="15" applyNumberFormat="1" applyFont="1" applyBorder="1" applyAlignment="1">
      <alignment horizontal="right"/>
    </xf>
    <xf numFmtId="38" fontId="11" fillId="0" borderId="1" xfId="15" applyNumberFormat="1" applyFont="1" applyBorder="1" applyAlignment="1">
      <alignment horizontal="right"/>
    </xf>
    <xf numFmtId="179" fontId="9" fillId="0" borderId="0" xfId="15" applyNumberFormat="1" applyFont="1" applyAlignment="1">
      <alignment/>
    </xf>
    <xf numFmtId="179" fontId="11" fillId="0" borderId="3" xfId="15" applyNumberFormat="1" applyFont="1" applyBorder="1" applyAlignment="1">
      <alignment horizontal="right"/>
    </xf>
    <xf numFmtId="15" fontId="11" fillId="0" borderId="0" xfId="0" applyNumberFormat="1" applyFont="1" applyBorder="1" applyAlignment="1">
      <alignment horizontal="center"/>
    </xf>
    <xf numFmtId="38" fontId="9" fillId="0" borderId="0" xfId="0" applyNumberFormat="1" applyFont="1" applyAlignment="1">
      <alignment/>
    </xf>
    <xf numFmtId="179" fontId="8" fillId="0" borderId="5" xfId="15" applyNumberFormat="1" applyFont="1" applyFill="1" applyBorder="1" applyAlignment="1" applyProtection="1">
      <alignment/>
      <protection/>
    </xf>
    <xf numFmtId="179" fontId="8" fillId="0" borderId="6" xfId="15" applyNumberFormat="1" applyFont="1" applyFill="1" applyBorder="1" applyAlignment="1" applyProtection="1">
      <alignment/>
      <protection/>
    </xf>
    <xf numFmtId="179" fontId="8" fillId="0" borderId="6" xfId="15" applyNumberFormat="1" applyFont="1" applyFill="1" applyBorder="1" applyAlignment="1" applyProtection="1" quotePrefix="1">
      <alignment horizontal="right"/>
      <protection/>
    </xf>
    <xf numFmtId="194" fontId="11" fillId="0" borderId="0" xfId="15" applyNumberFormat="1" applyFont="1" applyBorder="1" applyAlignment="1">
      <alignment horizontal="right"/>
    </xf>
    <xf numFmtId="179" fontId="11" fillId="0" borderId="1" xfId="15" applyNumberFormat="1" applyFont="1" applyBorder="1" applyAlignment="1">
      <alignment horizontal="right"/>
    </xf>
    <xf numFmtId="37" fontId="11" fillId="0" borderId="0" xfId="15" applyNumberFormat="1" applyFont="1" applyBorder="1" applyAlignment="1">
      <alignment horizontal="right"/>
    </xf>
    <xf numFmtId="37" fontId="11" fillId="0" borderId="1" xfId="15" applyNumberFormat="1" applyFont="1" applyBorder="1" applyAlignment="1">
      <alignment horizontal="right"/>
    </xf>
    <xf numFmtId="179" fontId="11" fillId="0" borderId="0" xfId="0" applyNumberFormat="1" applyFont="1" applyAlignment="1">
      <alignment vertical="top" wrapText="1"/>
    </xf>
    <xf numFmtId="179" fontId="9" fillId="0" borderId="0" xfId="0" applyNumberFormat="1" applyFont="1" applyAlignment="1">
      <alignment vertical="top" wrapText="1"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179" fontId="9" fillId="0" borderId="3" xfId="0" applyNumberFormat="1" applyFont="1" applyBorder="1" applyAlignment="1">
      <alignment vertical="top" wrapText="1"/>
    </xf>
    <xf numFmtId="179" fontId="9" fillId="0" borderId="3" xfId="0" applyNumberFormat="1" applyFont="1" applyBorder="1" applyAlignment="1">
      <alignment/>
    </xf>
    <xf numFmtId="0" fontId="11" fillId="0" borderId="0" xfId="0" applyFont="1" applyAlignment="1" quotePrefix="1">
      <alignment horizontal="justify" wrapText="1"/>
    </xf>
    <xf numFmtId="0" fontId="4" fillId="0" borderId="0" xfId="0" applyFont="1" applyAlignment="1">
      <alignment horizontal="justify" wrapText="1"/>
    </xf>
    <xf numFmtId="183" fontId="11" fillId="0" borderId="0" xfId="18" applyNumberFormat="1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</cellXfs>
  <cellStyles count="27">
    <cellStyle name="Normal" xfId="0"/>
    <cellStyle name="Comma" xfId="15"/>
    <cellStyle name="Comma [0]" xfId="16"/>
    <cellStyle name="comma zerodec" xfId="17"/>
    <cellStyle name="Comma_Con B&amp;S 0698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_Con B&amp;S 0698" xfId="37"/>
    <cellStyle name="Normal_Con P&amp;L 0698" xfId="38"/>
    <cellStyle name="Percent" xfId="39"/>
    <cellStyle name="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SHAH\CONSOL%20AC\YE%206.1999\June%2099%20from%20Wei%20Leong%20&amp;%20Amended%20final%20Audited%20Ac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Kumar\Excel\Consol\AAB%20Consol%202001-06-B(PWC-W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2"/>
  <sheetViews>
    <sheetView showGridLines="0" tabSelected="1" zoomScale="85" zoomScaleNormal="85" workbookViewId="0" topLeftCell="A4">
      <selection activeCell="A70" sqref="A70"/>
    </sheetView>
  </sheetViews>
  <sheetFormatPr defaultColWidth="12.7109375" defaultRowHeight="12" customHeight="1"/>
  <cols>
    <col min="1" max="1" width="55.7109375" style="33" customWidth="1"/>
    <col min="2" max="2" width="8.140625" style="34" customWidth="1"/>
    <col min="3" max="3" width="15.8515625" style="104" customWidth="1"/>
    <col min="4" max="4" width="5.7109375" style="60" customWidth="1"/>
    <col min="5" max="5" width="13.28125" style="60" customWidth="1"/>
    <col min="6" max="16384" width="12.7109375" style="26" customWidth="1"/>
  </cols>
  <sheetData>
    <row r="1" spans="1:5" ht="15.75" customHeight="1">
      <c r="A1" s="39" t="s">
        <v>21</v>
      </c>
      <c r="B1" s="84"/>
      <c r="C1" s="95"/>
      <c r="E1" s="62"/>
    </row>
    <row r="2" spans="1:5" ht="15.75" customHeight="1">
      <c r="A2" s="39" t="s">
        <v>102</v>
      </c>
      <c r="B2" s="84"/>
      <c r="C2" s="95"/>
      <c r="E2" s="105"/>
    </row>
    <row r="3" spans="1:3" ht="15.75" customHeight="1">
      <c r="A3" s="35"/>
      <c r="B3" s="84"/>
      <c r="C3" s="95"/>
    </row>
    <row r="4" spans="1:3" ht="14.25" customHeight="1">
      <c r="A4" s="133" t="s">
        <v>26</v>
      </c>
      <c r="B4" s="134"/>
      <c r="C4" s="134"/>
    </row>
    <row r="5" spans="1:3" ht="12.75" customHeight="1">
      <c r="A5" s="82"/>
      <c r="B5" s="85"/>
      <c r="C5" s="96"/>
    </row>
    <row r="6" spans="1:3" ht="15" customHeight="1">
      <c r="A6" s="27"/>
      <c r="B6" s="85"/>
      <c r="C6" s="96"/>
    </row>
    <row r="7" spans="1:5" s="28" customFormat="1" ht="12" customHeight="1">
      <c r="A7" s="45"/>
      <c r="B7" s="46" t="s">
        <v>32</v>
      </c>
      <c r="C7" s="47" t="s">
        <v>23</v>
      </c>
      <c r="D7" s="62"/>
      <c r="E7" s="47" t="s">
        <v>23</v>
      </c>
    </row>
    <row r="8" spans="1:5" s="28" customFormat="1" ht="12" customHeight="1">
      <c r="A8" s="45"/>
      <c r="B8" s="46"/>
      <c r="C8" s="48" t="s">
        <v>104</v>
      </c>
      <c r="D8" s="62"/>
      <c r="E8" s="48" t="s">
        <v>24</v>
      </c>
    </row>
    <row r="9" spans="1:5" s="28" customFormat="1" ht="12" customHeight="1">
      <c r="A9" s="45"/>
      <c r="B9" s="46"/>
      <c r="C9" s="49" t="s">
        <v>7</v>
      </c>
      <c r="D9" s="62"/>
      <c r="E9" s="49" t="s">
        <v>7</v>
      </c>
    </row>
    <row r="10" spans="1:5" s="29" customFormat="1" ht="12" customHeight="1">
      <c r="A10" s="50" t="s">
        <v>30</v>
      </c>
      <c r="B10" s="51"/>
      <c r="C10" s="50"/>
      <c r="D10" s="55"/>
      <c r="E10" s="55"/>
    </row>
    <row r="11" spans="1:5" s="29" customFormat="1" ht="12" customHeight="1">
      <c r="A11" s="52" t="s">
        <v>19</v>
      </c>
      <c r="B11" s="86"/>
      <c r="C11" s="59">
        <f>32090942-9718759</f>
        <v>22372183</v>
      </c>
      <c r="D11" s="55"/>
      <c r="E11" s="55">
        <v>22458945</v>
      </c>
    </row>
    <row r="12" spans="1:5" s="29" customFormat="1" ht="12" customHeight="1">
      <c r="A12" s="83" t="s">
        <v>88</v>
      </c>
      <c r="B12" s="86"/>
      <c r="C12" s="59">
        <f>195731779+9718759</f>
        <v>205450538</v>
      </c>
      <c r="D12" s="55"/>
      <c r="E12" s="55">
        <v>195731779</v>
      </c>
    </row>
    <row r="13" spans="1:5" s="29" customFormat="1" ht="12" customHeight="1">
      <c r="A13" s="52" t="s">
        <v>31</v>
      </c>
      <c r="B13" s="86"/>
      <c r="C13" s="59">
        <v>5</v>
      </c>
      <c r="D13" s="55"/>
      <c r="E13" s="55">
        <v>5</v>
      </c>
    </row>
    <row r="14" spans="1:5" s="29" customFormat="1" ht="12" customHeight="1">
      <c r="A14" s="52" t="s">
        <v>34</v>
      </c>
      <c r="B14" s="86"/>
      <c r="C14" s="59">
        <v>0</v>
      </c>
      <c r="D14" s="55"/>
      <c r="E14" s="55">
        <v>1159516</v>
      </c>
    </row>
    <row r="15" spans="1:5" s="29" customFormat="1" ht="12" customHeight="1">
      <c r="A15" s="52" t="s">
        <v>35</v>
      </c>
      <c r="B15" s="86"/>
      <c r="C15" s="59">
        <f>1264882+999238</f>
        <v>2264120</v>
      </c>
      <c r="D15" s="55"/>
      <c r="E15" s="55">
        <v>999238</v>
      </c>
    </row>
    <row r="16" spans="1:5" s="29" customFormat="1" ht="12" customHeight="1">
      <c r="A16" s="52" t="s">
        <v>0</v>
      </c>
      <c r="B16" s="86"/>
      <c r="C16" s="59">
        <v>235748633</v>
      </c>
      <c r="D16" s="55"/>
      <c r="E16" s="55">
        <v>235748633</v>
      </c>
    </row>
    <row r="17" spans="1:5" s="29" customFormat="1" ht="12" customHeight="1">
      <c r="A17" s="52" t="s">
        <v>36</v>
      </c>
      <c r="B17" s="86"/>
      <c r="C17" s="59">
        <v>46841293</v>
      </c>
      <c r="D17" s="55"/>
      <c r="E17" s="55">
        <v>70123639</v>
      </c>
    </row>
    <row r="18" spans="1:5" s="29" customFormat="1" ht="12" customHeight="1">
      <c r="A18" s="55" t="s">
        <v>37</v>
      </c>
      <c r="B18" s="86"/>
      <c r="C18" s="59">
        <v>212674290</v>
      </c>
      <c r="D18" s="55"/>
      <c r="E18" s="55">
        <v>212674290</v>
      </c>
    </row>
    <row r="19" spans="1:5" s="29" customFormat="1" ht="15.75" customHeight="1">
      <c r="A19" s="55"/>
      <c r="B19" s="56"/>
      <c r="C19" s="50"/>
      <c r="D19" s="55"/>
      <c r="E19" s="55"/>
    </row>
    <row r="20" spans="1:5" s="29" customFormat="1" ht="12" customHeight="1">
      <c r="A20" s="59" t="s">
        <v>33</v>
      </c>
      <c r="B20" s="58"/>
      <c r="C20" s="50"/>
      <c r="D20" s="55"/>
      <c r="E20" s="55"/>
    </row>
    <row r="21" spans="1:5" s="29" customFormat="1" ht="12" customHeight="1">
      <c r="A21" s="83" t="s">
        <v>1</v>
      </c>
      <c r="B21" s="86"/>
      <c r="C21" s="90">
        <v>55545523</v>
      </c>
      <c r="D21" s="55"/>
      <c r="E21" s="97">
        <v>48119068</v>
      </c>
    </row>
    <row r="22" spans="1:5" s="29" customFormat="1" ht="12" customHeight="1">
      <c r="A22" s="52" t="s">
        <v>2</v>
      </c>
      <c r="B22" s="86"/>
      <c r="C22" s="91">
        <v>44801211</v>
      </c>
      <c r="D22" s="55"/>
      <c r="E22" s="98">
        <v>37122335</v>
      </c>
    </row>
    <row r="23" spans="1:5" s="29" customFormat="1" ht="12" customHeight="1">
      <c r="A23" s="52" t="s">
        <v>36</v>
      </c>
      <c r="B23" s="86"/>
      <c r="C23" s="91">
        <v>108919093</v>
      </c>
      <c r="D23" s="55"/>
      <c r="E23" s="98">
        <v>105940880</v>
      </c>
    </row>
    <row r="24" spans="1:5" s="29" customFormat="1" ht="12" customHeight="1">
      <c r="A24" s="52" t="s">
        <v>38</v>
      </c>
      <c r="B24" s="86"/>
      <c r="C24" s="91">
        <v>12623058</v>
      </c>
      <c r="D24" s="55"/>
      <c r="E24" s="98">
        <v>6160713</v>
      </c>
    </row>
    <row r="25" spans="1:5" s="29" customFormat="1" ht="12" customHeight="1">
      <c r="A25" s="52" t="s">
        <v>39</v>
      </c>
      <c r="B25" s="86"/>
      <c r="C25" s="91">
        <f>23589233+2745986+9199</f>
        <v>26344418</v>
      </c>
      <c r="D25" s="55"/>
      <c r="E25" s="98">
        <v>7368145</v>
      </c>
    </row>
    <row r="26" spans="1:5" s="29" customFormat="1" ht="12" customHeight="1" hidden="1">
      <c r="A26" s="50" t="s">
        <v>6</v>
      </c>
      <c r="B26" s="86"/>
      <c r="C26" s="91"/>
      <c r="D26" s="55"/>
      <c r="E26" s="98"/>
    </row>
    <row r="27" spans="1:5" s="29" customFormat="1" ht="13.5" customHeight="1">
      <c r="A27" s="55" t="s">
        <v>40</v>
      </c>
      <c r="B27" s="86"/>
      <c r="C27" s="91">
        <v>6629507</v>
      </c>
      <c r="D27" s="55"/>
      <c r="E27" s="98">
        <v>37616329</v>
      </c>
    </row>
    <row r="28" spans="1:5" s="29" customFormat="1" ht="12" customHeight="1">
      <c r="A28" s="55" t="s">
        <v>41</v>
      </c>
      <c r="B28" s="86"/>
      <c r="C28" s="92">
        <v>5728369</v>
      </c>
      <c r="D28" s="55"/>
      <c r="E28" s="99">
        <v>28078441</v>
      </c>
    </row>
    <row r="29" spans="1:5" s="29" customFormat="1" ht="12" customHeight="1">
      <c r="A29" s="50"/>
      <c r="B29" s="51"/>
      <c r="C29" s="50"/>
      <c r="D29" s="55"/>
      <c r="E29" s="55"/>
    </row>
    <row r="30" spans="1:5" s="29" customFormat="1" ht="12" customHeight="1">
      <c r="A30" s="54"/>
      <c r="B30" s="53"/>
      <c r="C30" s="100">
        <f>SUM(C21:C28)</f>
        <v>260591179</v>
      </c>
      <c r="D30" s="55"/>
      <c r="E30" s="101">
        <f>SUM(E21:E28)</f>
        <v>270405911</v>
      </c>
    </row>
    <row r="31" spans="1:5" s="29" customFormat="1" ht="16.5" customHeight="1">
      <c r="A31" s="50" t="s">
        <v>42</v>
      </c>
      <c r="B31" s="53"/>
      <c r="C31" s="50"/>
      <c r="D31" s="55"/>
      <c r="E31" s="55"/>
    </row>
    <row r="32" spans="1:5" s="29" customFormat="1" ht="12" customHeight="1">
      <c r="A32" s="52" t="s">
        <v>43</v>
      </c>
      <c r="B32" s="86"/>
      <c r="C32" s="118">
        <f>17338800+29699258</f>
        <v>47038058</v>
      </c>
      <c r="D32" s="55"/>
      <c r="E32" s="97">
        <v>43838346</v>
      </c>
    </row>
    <row r="33" spans="1:5" s="29" customFormat="1" ht="12" customHeight="1">
      <c r="A33" s="52" t="s">
        <v>44</v>
      </c>
      <c r="B33" s="86"/>
      <c r="C33" s="119">
        <f>109385859-29699258</f>
        <v>79686601</v>
      </c>
      <c r="D33" s="55"/>
      <c r="E33" s="98">
        <v>94535251</v>
      </c>
    </row>
    <row r="34" spans="1:5" s="29" customFormat="1" ht="12" customHeight="1">
      <c r="A34" s="52" t="s">
        <v>45</v>
      </c>
      <c r="B34" s="86"/>
      <c r="C34" s="120" t="s">
        <v>100</v>
      </c>
      <c r="D34" s="55"/>
      <c r="E34" s="98">
        <v>2663</v>
      </c>
    </row>
    <row r="35" spans="1:5" s="29" customFormat="1" ht="12" customHeight="1">
      <c r="A35" s="52" t="s">
        <v>46</v>
      </c>
      <c r="B35" s="86"/>
      <c r="C35" s="119">
        <v>2776403</v>
      </c>
      <c r="D35" s="55"/>
      <c r="E35" s="98">
        <v>1033196</v>
      </c>
    </row>
    <row r="36" spans="1:5" s="29" customFormat="1" ht="12" customHeight="1">
      <c r="A36" s="52" t="s">
        <v>51</v>
      </c>
      <c r="B36" s="86"/>
      <c r="C36" s="119">
        <f>44790874+11879431</f>
        <v>56670305</v>
      </c>
      <c r="D36" s="55"/>
      <c r="E36" s="98">
        <v>68383571</v>
      </c>
    </row>
    <row r="37" spans="1:5" s="29" customFormat="1" ht="12" customHeight="1">
      <c r="A37" s="55" t="s">
        <v>52</v>
      </c>
      <c r="B37" s="86"/>
      <c r="C37" s="119">
        <v>39280821</v>
      </c>
      <c r="D37" s="55"/>
      <c r="E37" s="98">
        <v>57318647</v>
      </c>
    </row>
    <row r="38" spans="1:5" s="29" customFormat="1" ht="12" customHeight="1">
      <c r="A38" s="52" t="s">
        <v>54</v>
      </c>
      <c r="B38" s="86"/>
      <c r="C38" s="119">
        <v>36924884</v>
      </c>
      <c r="D38" s="55"/>
      <c r="E38" s="98">
        <v>5150204</v>
      </c>
    </row>
    <row r="39" spans="1:5" s="29" customFormat="1" ht="12" customHeight="1">
      <c r="A39" s="52" t="s">
        <v>53</v>
      </c>
      <c r="B39" s="86"/>
      <c r="C39" s="92">
        <f>7786026-1001594</f>
        <v>6784432</v>
      </c>
      <c r="D39" s="55"/>
      <c r="E39" s="99">
        <v>8577619</v>
      </c>
    </row>
    <row r="40" spans="1:5" s="29" customFormat="1" ht="12" customHeight="1">
      <c r="A40" s="52"/>
      <c r="B40" s="86"/>
      <c r="C40" s="50"/>
      <c r="D40" s="55"/>
      <c r="E40" s="55"/>
    </row>
    <row r="41" spans="1:5" s="29" customFormat="1" ht="12" customHeight="1">
      <c r="A41" s="52"/>
      <c r="B41" s="86"/>
      <c r="C41" s="50"/>
      <c r="D41" s="55"/>
      <c r="E41" s="55" t="s">
        <v>20</v>
      </c>
    </row>
    <row r="42" spans="1:6" s="29" customFormat="1" ht="12" customHeight="1">
      <c r="A42" s="50" t="s">
        <v>55</v>
      </c>
      <c r="B42" s="57"/>
      <c r="C42" s="100">
        <f>SUM(C32:C39)</f>
        <v>269161504</v>
      </c>
      <c r="D42" s="55"/>
      <c r="E42" s="101">
        <f>SUM(E32:E39)</f>
        <v>278839497</v>
      </c>
      <c r="F42" s="29" t="s">
        <v>20</v>
      </c>
    </row>
    <row r="43" spans="1:5" s="29" customFormat="1" ht="12" customHeight="1">
      <c r="A43" s="52"/>
      <c r="B43" s="53"/>
      <c r="C43" s="50"/>
      <c r="D43" s="55"/>
      <c r="E43" s="55"/>
    </row>
    <row r="44" spans="1:5" s="29" customFormat="1" ht="12" customHeight="1">
      <c r="A44" s="50" t="s">
        <v>89</v>
      </c>
      <c r="B44" s="53"/>
      <c r="C44" s="59">
        <f>C30-C42</f>
        <v>-8570325</v>
      </c>
      <c r="D44" s="55"/>
      <c r="E44" s="55">
        <f>E30-E42</f>
        <v>-8433586</v>
      </c>
    </row>
    <row r="45" spans="1:5" s="29" customFormat="1" ht="12" customHeight="1">
      <c r="A45" s="52"/>
      <c r="B45" s="53"/>
      <c r="C45" s="50"/>
      <c r="D45" s="55"/>
      <c r="E45" s="55"/>
    </row>
    <row r="46" spans="1:5" s="29" customFormat="1" ht="12" customHeight="1">
      <c r="A46" s="50" t="s">
        <v>56</v>
      </c>
      <c r="B46" s="53"/>
      <c r="C46" s="50"/>
      <c r="D46" s="55"/>
      <c r="E46" s="55"/>
    </row>
    <row r="47" spans="1:5" s="29" customFormat="1" ht="12" customHeight="1">
      <c r="A47" s="52" t="s">
        <v>46</v>
      </c>
      <c r="B47" s="86"/>
      <c r="C47" s="50">
        <v>-677474</v>
      </c>
      <c r="D47" s="55"/>
      <c r="E47" s="55">
        <v>-8002360</v>
      </c>
    </row>
    <row r="48" spans="1:5" s="29" customFormat="1" ht="12" customHeight="1">
      <c r="A48" s="52" t="s">
        <v>47</v>
      </c>
      <c r="B48" s="86"/>
      <c r="C48" s="50">
        <f>-(199971167+39829534)</f>
        <v>-239800701</v>
      </c>
      <c r="D48" s="55"/>
      <c r="E48" s="55">
        <v>-239800701</v>
      </c>
    </row>
    <row r="49" spans="1:5" s="29" customFormat="1" ht="12" customHeight="1">
      <c r="A49" s="52" t="s">
        <v>48</v>
      </c>
      <c r="B49" s="86"/>
      <c r="C49" s="50">
        <v>-37655072</v>
      </c>
      <c r="D49" s="55"/>
      <c r="E49" s="55">
        <v>-37655072</v>
      </c>
    </row>
    <row r="50" spans="1:9" s="29" customFormat="1" ht="12" customHeight="1">
      <c r="A50" s="55" t="s">
        <v>49</v>
      </c>
      <c r="B50" s="86"/>
      <c r="C50" s="50">
        <v>-19805177</v>
      </c>
      <c r="D50" s="55"/>
      <c r="E50" s="55">
        <v>-28704941</v>
      </c>
      <c r="F50" s="29" t="s">
        <v>20</v>
      </c>
      <c r="I50" s="30"/>
    </row>
    <row r="51" spans="1:9" s="29" customFormat="1" ht="12" customHeight="1">
      <c r="A51" s="55" t="s">
        <v>50</v>
      </c>
      <c r="B51" s="86"/>
      <c r="C51" s="50">
        <v>-5802192</v>
      </c>
      <c r="D51" s="55"/>
      <c r="E51" s="55">
        <v>-8388542</v>
      </c>
      <c r="I51" s="31"/>
    </row>
    <row r="52" spans="1:5" s="29" customFormat="1" ht="12" customHeight="1">
      <c r="A52" s="83" t="s">
        <v>3</v>
      </c>
      <c r="B52" s="53"/>
      <c r="C52" s="89">
        <v>-2444000</v>
      </c>
      <c r="D52" s="55"/>
      <c r="E52" s="101">
        <v>-2444000</v>
      </c>
    </row>
    <row r="53" spans="1:5" s="29" customFormat="1" ht="8.25" customHeight="1">
      <c r="A53" s="55"/>
      <c r="B53" s="86"/>
      <c r="C53" s="50"/>
      <c r="D53" s="55"/>
      <c r="E53" s="55"/>
    </row>
    <row r="54" spans="1:5" s="29" customFormat="1" ht="12" customHeight="1" thickBot="1">
      <c r="A54" s="50"/>
      <c r="B54" s="86"/>
      <c r="C54" s="103">
        <f>SUM(C44:C52)+SUM(C11:C18)</f>
        <v>410596121</v>
      </c>
      <c r="D54" s="55"/>
      <c r="E54" s="102">
        <f>SUM(E44:E52)+SUM(E11:E18)</f>
        <v>405466843</v>
      </c>
    </row>
    <row r="55" spans="1:5" s="29" customFormat="1" ht="12" customHeight="1" thickTop="1">
      <c r="A55" s="50"/>
      <c r="B55" s="86"/>
      <c r="C55" s="50"/>
      <c r="D55" s="55"/>
      <c r="E55" s="55"/>
    </row>
    <row r="56" spans="1:5" s="29" customFormat="1" ht="12.75">
      <c r="A56" s="59" t="s">
        <v>57</v>
      </c>
      <c r="B56" s="56"/>
      <c r="C56" s="50"/>
      <c r="D56" s="55"/>
      <c r="E56" s="55"/>
    </row>
    <row r="57" spans="1:5" s="29" customFormat="1" ht="12.75">
      <c r="A57" s="59"/>
      <c r="B57" s="56"/>
      <c r="C57" s="50"/>
      <c r="D57" s="55"/>
      <c r="E57" s="55"/>
    </row>
    <row r="58" spans="1:5" s="29" customFormat="1" ht="12" customHeight="1">
      <c r="A58" s="55" t="s">
        <v>58</v>
      </c>
      <c r="B58" s="86"/>
      <c r="C58" s="50">
        <v>412026304</v>
      </c>
      <c r="D58" s="55"/>
      <c r="E58" s="55">
        <v>412026304</v>
      </c>
    </row>
    <row r="59" spans="1:5" s="29" customFormat="1" ht="12" customHeight="1">
      <c r="A59" s="55"/>
      <c r="B59" s="56"/>
      <c r="C59" s="50"/>
      <c r="D59" s="55"/>
      <c r="E59" s="55"/>
    </row>
    <row r="60" spans="1:5" s="29" customFormat="1" ht="12" customHeight="1">
      <c r="A60" s="55" t="s">
        <v>59</v>
      </c>
      <c r="B60" s="56"/>
      <c r="C60" s="89">
        <f>'Condensed Equity'!F25</f>
        <v>-1430183</v>
      </c>
      <c r="D60" s="55"/>
      <c r="E60" s="101">
        <v>-6559461</v>
      </c>
    </row>
    <row r="61" spans="1:5" s="29" customFormat="1" ht="15.75" customHeight="1">
      <c r="A61" s="55"/>
      <c r="B61" s="56"/>
      <c r="C61" s="50"/>
      <c r="D61" s="55"/>
      <c r="E61" s="55"/>
    </row>
    <row r="62" spans="1:5" s="29" customFormat="1" ht="13.5" thickBot="1">
      <c r="A62" s="59" t="s">
        <v>90</v>
      </c>
      <c r="B62" s="56"/>
      <c r="C62" s="103">
        <f>SUM(C58:C60)</f>
        <v>410596121</v>
      </c>
      <c r="D62" s="55"/>
      <c r="E62" s="102">
        <f>SUM(E58:E60)</f>
        <v>405466843</v>
      </c>
    </row>
    <row r="63" spans="1:5" s="29" customFormat="1" ht="13.5" thickTop="1">
      <c r="A63" s="55"/>
      <c r="B63" s="56"/>
      <c r="C63" s="50"/>
      <c r="D63" s="55"/>
      <c r="E63" s="55"/>
    </row>
    <row r="64" spans="1:3" ht="12" customHeight="1">
      <c r="A64" s="60"/>
      <c r="B64" s="61"/>
      <c r="C64" s="62"/>
    </row>
    <row r="65" spans="1:5" ht="12" customHeight="1">
      <c r="A65" s="62" t="s">
        <v>61</v>
      </c>
      <c r="B65" s="61"/>
      <c r="C65" s="62">
        <f>(C62-C18)/C58*100</f>
        <v>48.03621251326711</v>
      </c>
      <c r="E65" s="60">
        <f>(E62-E18)/E58*100</f>
        <v>46.791321604554646</v>
      </c>
    </row>
    <row r="66" spans="1:3" ht="12" customHeight="1">
      <c r="A66" s="26"/>
      <c r="B66" s="32"/>
      <c r="C66" s="62"/>
    </row>
    <row r="67" spans="1:3" ht="12" customHeight="1">
      <c r="A67" s="26"/>
      <c r="B67" s="32"/>
      <c r="C67" s="62"/>
    </row>
    <row r="68" spans="1:4" ht="15.75" customHeight="1">
      <c r="A68" s="131" t="s">
        <v>122</v>
      </c>
      <c r="B68" s="132"/>
      <c r="C68" s="132"/>
      <c r="D68" s="132"/>
    </row>
    <row r="69" spans="1:4" ht="19.5" customHeight="1">
      <c r="A69" s="132"/>
      <c r="B69" s="132"/>
      <c r="C69" s="132"/>
      <c r="D69" s="132"/>
    </row>
    <row r="72" spans="3:5" ht="12" customHeight="1">
      <c r="C72" s="104">
        <f>C54-C62</f>
        <v>0</v>
      </c>
      <c r="D72" s="104"/>
      <c r="E72" s="104">
        <f>E54-E62</f>
        <v>0</v>
      </c>
    </row>
  </sheetData>
  <mergeCells count="2">
    <mergeCell ref="A68:D69"/>
    <mergeCell ref="A4:C4"/>
  </mergeCells>
  <printOptions/>
  <pageMargins left="0.8267716535433072" right="0.3937007874015748" top="0.7086614173228347" bottom="0.4724409448818898" header="0.35433070866141736" footer="0.196850393700787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="75" zoomScaleNormal="75" workbookViewId="0" topLeftCell="A19">
      <selection activeCell="D19" sqref="D19"/>
    </sheetView>
  </sheetViews>
  <sheetFormatPr defaultColWidth="9.140625" defaultRowHeight="12.75"/>
  <cols>
    <col min="1" max="1" width="20.7109375" style="2" customWidth="1"/>
    <col min="2" max="2" width="13.00390625" style="2" customWidth="1"/>
    <col min="3" max="3" width="7.7109375" style="2" customWidth="1"/>
    <col min="4" max="4" width="2.28125" style="2" customWidth="1"/>
    <col min="5" max="5" width="16.7109375" style="24" customWidth="1"/>
    <col min="6" max="6" width="2.7109375" style="24" customWidth="1"/>
    <col min="7" max="7" width="16.7109375" style="24" customWidth="1"/>
    <col min="8" max="8" width="2.7109375" style="2" customWidth="1"/>
    <col min="9" max="9" width="16.7109375" style="24" customWidth="1"/>
    <col min="10" max="10" width="18.57421875" style="2" hidden="1" customWidth="1"/>
    <col min="11" max="11" width="2.7109375" style="2" customWidth="1"/>
    <col min="12" max="12" width="16.7109375" style="24" customWidth="1"/>
    <col min="13" max="13" width="15.57421875" style="2" customWidth="1"/>
    <col min="14" max="16384" width="8.8515625" style="2" customWidth="1"/>
  </cols>
  <sheetData>
    <row r="1" ht="20.25" customHeight="1">
      <c r="A1" s="39" t="s">
        <v>21</v>
      </c>
    </row>
    <row r="2" ht="15.75">
      <c r="A2" s="39" t="str">
        <f>'Condensed BS'!A2</f>
        <v>INTERIM REPORT FOR THE PERIOD ENDED 31 DECEMBER 2003</v>
      </c>
    </row>
    <row r="3" ht="15.75">
      <c r="A3" s="38"/>
    </row>
    <row r="4" ht="15.75">
      <c r="A4" s="37" t="s">
        <v>28</v>
      </c>
    </row>
    <row r="5" ht="15.75">
      <c r="A5" s="2" t="s">
        <v>20</v>
      </c>
    </row>
    <row r="6" spans="4:12" ht="15.75">
      <c r="D6" s="42"/>
      <c r="E6" s="41"/>
      <c r="F6" s="41"/>
      <c r="G6" s="41"/>
      <c r="I6" s="41"/>
      <c r="L6" s="41"/>
    </row>
    <row r="7" spans="4:12" ht="15.75">
      <c r="D7" s="8"/>
      <c r="E7" s="43" t="s">
        <v>20</v>
      </c>
      <c r="F7" s="43"/>
      <c r="G7" s="43" t="s">
        <v>20</v>
      </c>
      <c r="I7" s="43" t="s">
        <v>20</v>
      </c>
      <c r="L7" s="43" t="s">
        <v>20</v>
      </c>
    </row>
    <row r="8" spans="4:12" ht="15.75">
      <c r="D8" s="108"/>
      <c r="E8" s="42" t="s">
        <v>60</v>
      </c>
      <c r="F8" s="42"/>
      <c r="G8" s="42" t="s">
        <v>60</v>
      </c>
      <c r="H8" s="108"/>
      <c r="I8" s="18" t="s">
        <v>94</v>
      </c>
      <c r="L8" s="18" t="s">
        <v>94</v>
      </c>
    </row>
    <row r="9" spans="4:12" ht="15.75">
      <c r="D9" s="8"/>
      <c r="E9" s="106" t="s">
        <v>103</v>
      </c>
      <c r="F9" s="116"/>
      <c r="G9" s="106" t="s">
        <v>105</v>
      </c>
      <c r="H9" s="116"/>
      <c r="I9" s="106" t="s">
        <v>103</v>
      </c>
      <c r="L9" s="106" t="s">
        <v>105</v>
      </c>
    </row>
    <row r="10" spans="4:12" ht="15.75">
      <c r="D10" s="8"/>
      <c r="E10" s="111"/>
      <c r="F10" s="111"/>
      <c r="G10" s="111"/>
      <c r="H10" s="87"/>
      <c r="I10" s="111"/>
      <c r="L10" s="111"/>
    </row>
    <row r="11" ht="15.75">
      <c r="D11" s="8"/>
    </row>
    <row r="12" spans="1:12" ht="15.75">
      <c r="A12" s="2" t="s">
        <v>10</v>
      </c>
      <c r="D12" s="17"/>
      <c r="E12" s="112">
        <f>I12-J12</f>
        <v>16167701</v>
      </c>
      <c r="F12" s="112"/>
      <c r="G12" s="112">
        <v>12386</v>
      </c>
      <c r="I12" s="112">
        <f>42222174+1760000+8884900-1760000-80000-759000</f>
        <v>50268074</v>
      </c>
      <c r="J12" s="112">
        <v>34100373</v>
      </c>
      <c r="L12" s="112">
        <v>12386</v>
      </c>
    </row>
    <row r="13" spans="4:12" ht="15.75">
      <c r="D13" s="17"/>
      <c r="E13" s="112"/>
      <c r="F13" s="112"/>
      <c r="G13" s="112"/>
      <c r="I13" s="112"/>
      <c r="J13" s="112"/>
      <c r="L13" s="112"/>
    </row>
    <row r="14" spans="1:12" ht="15.75">
      <c r="A14" s="2" t="s">
        <v>62</v>
      </c>
      <c r="D14" s="17"/>
      <c r="E14" s="112">
        <f>(I14)+-J14</f>
        <v>-17327376</v>
      </c>
      <c r="F14" s="112"/>
      <c r="G14" s="112">
        <v>-5014150</v>
      </c>
      <c r="H14" s="114"/>
      <c r="I14" s="112">
        <v>-38298658</v>
      </c>
      <c r="J14" s="112">
        <f>-23529041+2557759</f>
        <v>-20971282</v>
      </c>
      <c r="L14" s="112">
        <v>-5014150</v>
      </c>
    </row>
    <row r="15" spans="4:12" ht="15.75">
      <c r="D15" s="17"/>
      <c r="E15" s="112"/>
      <c r="F15" s="112"/>
      <c r="G15" s="112"/>
      <c r="H15" s="114"/>
      <c r="I15" s="112"/>
      <c r="J15" s="112"/>
      <c r="L15" s="112"/>
    </row>
    <row r="16" spans="1:13" ht="15.75">
      <c r="A16" s="2" t="s">
        <v>96</v>
      </c>
      <c r="D16" s="17"/>
      <c r="E16" s="115">
        <f>I16-J16</f>
        <v>5684493</v>
      </c>
      <c r="F16" s="112"/>
      <c r="G16" s="115">
        <v>0</v>
      </c>
      <c r="H16" s="114"/>
      <c r="I16" s="115">
        <f>20731951-1760000-8884900+1760000+80000+759000</f>
        <v>12686051</v>
      </c>
      <c r="J16" s="115">
        <v>7001558</v>
      </c>
      <c r="L16" s="115">
        <v>0</v>
      </c>
      <c r="M16" s="117"/>
    </row>
    <row r="17" spans="4:12" ht="15.75">
      <c r="D17" s="17"/>
      <c r="E17" s="112"/>
      <c r="F17" s="112"/>
      <c r="G17" s="112"/>
      <c r="H17" s="114"/>
      <c r="I17" s="112"/>
      <c r="J17" s="112"/>
      <c r="L17" s="112"/>
    </row>
    <row r="18" spans="1:12" ht="15.75">
      <c r="A18" s="2" t="s">
        <v>97</v>
      </c>
      <c r="D18" s="17"/>
      <c r="E18" s="112">
        <f>SUM(E12:E16)</f>
        <v>4524818</v>
      </c>
      <c r="F18" s="112"/>
      <c r="G18" s="112">
        <f>SUM(G12:G16)</f>
        <v>-5001764</v>
      </c>
      <c r="H18" s="114"/>
      <c r="I18" s="112">
        <f>SUM(I12:I16)</f>
        <v>24655467</v>
      </c>
      <c r="J18" s="112">
        <f>SUM(J12:J16)</f>
        <v>20130649</v>
      </c>
      <c r="L18" s="112">
        <f>SUM(L12:L16)</f>
        <v>-5001764</v>
      </c>
    </row>
    <row r="19" spans="4:12" ht="15.75">
      <c r="D19" s="17"/>
      <c r="E19" s="112"/>
      <c r="F19" s="112"/>
      <c r="G19" s="112"/>
      <c r="H19" s="114"/>
      <c r="I19" s="112"/>
      <c r="J19" s="112"/>
      <c r="L19" s="112"/>
    </row>
    <row r="20" spans="1:12" ht="15.75">
      <c r="A20" s="2" t="s">
        <v>98</v>
      </c>
      <c r="D20" s="17"/>
      <c r="E20" s="112">
        <f>I20+-J20</f>
        <v>-5685261</v>
      </c>
      <c r="F20" s="112"/>
      <c r="G20" s="112">
        <v>0</v>
      </c>
      <c r="H20" s="114"/>
      <c r="I20" s="112">
        <v>-18498247</v>
      </c>
      <c r="J20" s="112">
        <v>-12812986</v>
      </c>
      <c r="L20" s="112">
        <v>0</v>
      </c>
    </row>
    <row r="21" spans="4:12" ht="15.75">
      <c r="D21" s="17"/>
      <c r="E21" s="115"/>
      <c r="F21" s="112"/>
      <c r="G21" s="115"/>
      <c r="H21" s="114"/>
      <c r="I21" s="115"/>
      <c r="J21" s="115"/>
      <c r="L21" s="115"/>
    </row>
    <row r="22" spans="1:12" ht="15.75">
      <c r="A22" s="4" t="s">
        <v>124</v>
      </c>
      <c r="D22" s="17"/>
      <c r="E22" s="112">
        <f>SUM(E20:E21)+E18</f>
        <v>-1160443</v>
      </c>
      <c r="F22" s="112"/>
      <c r="G22" s="112">
        <f>SUM(G20:G21)+G18</f>
        <v>-5001764</v>
      </c>
      <c r="H22" s="114"/>
      <c r="I22" s="112">
        <f>SUM(I20:I21)+I18</f>
        <v>6157220</v>
      </c>
      <c r="J22" s="112">
        <f>SUM(J20:J21)+J18</f>
        <v>7317663</v>
      </c>
      <c r="L22" s="112">
        <f>SUM(L20:L21)+L18</f>
        <v>-5001764</v>
      </c>
    </row>
    <row r="23" spans="1:12" ht="15.75">
      <c r="A23" s="10"/>
      <c r="D23" s="17"/>
      <c r="E23" s="112"/>
      <c r="F23" s="112"/>
      <c r="G23" s="112"/>
      <c r="H23" s="114"/>
      <c r="I23" s="112"/>
      <c r="J23" s="112"/>
      <c r="L23" s="112"/>
    </row>
    <row r="24" spans="1:12" ht="15.75">
      <c r="A24" s="4" t="s">
        <v>73</v>
      </c>
      <c r="D24" s="17"/>
      <c r="E24" s="115">
        <f>I24+-J24</f>
        <v>1286516</v>
      </c>
      <c r="F24" s="112"/>
      <c r="G24" s="115">
        <v>0</v>
      </c>
      <c r="H24" s="114"/>
      <c r="I24" s="115">
        <v>-1027942</v>
      </c>
      <c r="J24" s="115">
        <f>-(1365448+949010)</f>
        <v>-2314458</v>
      </c>
      <c r="L24" s="115">
        <v>0</v>
      </c>
    </row>
    <row r="25" spans="1:12" ht="15.75">
      <c r="A25" s="10"/>
      <c r="D25" s="17"/>
      <c r="E25" s="109"/>
      <c r="F25" s="109"/>
      <c r="G25" s="123"/>
      <c r="I25" s="109"/>
      <c r="J25" s="109"/>
      <c r="L25" s="123"/>
    </row>
    <row r="26" spans="1:12" ht="15.75">
      <c r="A26" s="4" t="s">
        <v>74</v>
      </c>
      <c r="D26" s="17"/>
      <c r="E26" s="112">
        <f>+E22+E24</f>
        <v>126073</v>
      </c>
      <c r="F26" s="112"/>
      <c r="G26" s="123">
        <f>+G22+G24</f>
        <v>-5001764</v>
      </c>
      <c r="I26" s="109">
        <f>+I22+I24</f>
        <v>5129278</v>
      </c>
      <c r="J26" s="109">
        <f>+J22+J24</f>
        <v>5003205</v>
      </c>
      <c r="L26" s="123">
        <f>+L22+L24</f>
        <v>-5001764</v>
      </c>
    </row>
    <row r="27" spans="1:12" ht="15.75">
      <c r="A27" s="10"/>
      <c r="D27" s="17"/>
      <c r="E27" s="112"/>
      <c r="F27" s="112"/>
      <c r="G27" s="123"/>
      <c r="I27" s="109"/>
      <c r="J27" s="109"/>
      <c r="L27" s="123"/>
    </row>
    <row r="28" spans="1:12" ht="15.75">
      <c r="A28" s="4" t="s">
        <v>63</v>
      </c>
      <c r="D28" s="17"/>
      <c r="E28" s="112" t="s">
        <v>100</v>
      </c>
      <c r="F28" s="112"/>
      <c r="G28" s="123" t="s">
        <v>100</v>
      </c>
      <c r="H28" s="110"/>
      <c r="I28" s="109" t="s">
        <v>100</v>
      </c>
      <c r="J28" s="109" t="s">
        <v>100</v>
      </c>
      <c r="L28" s="123" t="s">
        <v>100</v>
      </c>
    </row>
    <row r="29" spans="1:12" ht="15.75">
      <c r="A29" s="4"/>
      <c r="D29" s="17"/>
      <c r="E29" s="112"/>
      <c r="F29" s="112"/>
      <c r="G29" s="123"/>
      <c r="H29" s="110"/>
      <c r="I29" s="109"/>
      <c r="J29" s="109"/>
      <c r="L29" s="123"/>
    </row>
    <row r="30" spans="1:12" ht="16.5" thickBot="1">
      <c r="A30" s="2" t="s">
        <v>123</v>
      </c>
      <c r="D30" s="17"/>
      <c r="E30" s="122">
        <f>SUM(E26:E29)</f>
        <v>126073</v>
      </c>
      <c r="F30" s="112"/>
      <c r="G30" s="124">
        <f>SUM(G26:G29)</f>
        <v>-5001764</v>
      </c>
      <c r="I30" s="113">
        <f>SUM(I26:I29)</f>
        <v>5129278</v>
      </c>
      <c r="J30" s="113">
        <f>SUM(J26:J29)</f>
        <v>5003205</v>
      </c>
      <c r="L30" s="124">
        <f>SUM(L26:L29)</f>
        <v>-5001764</v>
      </c>
    </row>
    <row r="31" spans="4:12" ht="16.5" thickTop="1">
      <c r="D31" s="17"/>
      <c r="E31" s="121"/>
      <c r="F31" s="121"/>
      <c r="G31" s="112"/>
      <c r="I31" s="112"/>
      <c r="L31" s="112"/>
    </row>
    <row r="32" spans="1:12" ht="15.75">
      <c r="A32" s="4" t="s">
        <v>110</v>
      </c>
      <c r="D32" s="17"/>
      <c r="E32" s="93">
        <f>E30/412026304*100</f>
        <v>0.03059828918107131</v>
      </c>
      <c r="F32" s="93"/>
      <c r="G32" s="93">
        <v>-0.15</v>
      </c>
      <c r="I32" s="93">
        <f>I30/412026304*100</f>
        <v>1.244890908712469</v>
      </c>
      <c r="J32" s="117"/>
      <c r="L32" s="93">
        <v>-0.15</v>
      </c>
    </row>
    <row r="33" spans="4:12" ht="15.75">
      <c r="D33" s="17"/>
      <c r="E33" s="112"/>
      <c r="F33" s="112"/>
      <c r="G33" s="112"/>
      <c r="I33" s="112"/>
      <c r="L33" s="112"/>
    </row>
    <row r="34" spans="1:12" ht="12.75" customHeight="1">
      <c r="A34" s="135" t="s">
        <v>25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</row>
    <row r="35" spans="1:12" ht="12.7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</row>
    <row r="36" spans="1:12" ht="12.7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</row>
    <row r="37" spans="1:12" ht="12.75" customHeight="1">
      <c r="A37"/>
      <c r="B37"/>
      <c r="C37"/>
      <c r="D37"/>
      <c r="E37" s="110"/>
      <c r="F37" s="110"/>
      <c r="G37" s="110"/>
      <c r="I37" s="110"/>
      <c r="L37" s="110"/>
    </row>
    <row r="38" spans="5:12" ht="15.75">
      <c r="E38" s="110"/>
      <c r="F38" s="110"/>
      <c r="G38" s="110"/>
      <c r="I38" s="110"/>
      <c r="L38" s="110"/>
    </row>
    <row r="39" spans="5:12" ht="21" customHeight="1">
      <c r="E39" s="110"/>
      <c r="F39" s="110"/>
      <c r="G39" s="110"/>
      <c r="I39" s="110"/>
      <c r="L39" s="110"/>
    </row>
    <row r="40" ht="15.75">
      <c r="D40" s="15"/>
    </row>
    <row r="41" spans="5:12" ht="15.75">
      <c r="E41" s="110"/>
      <c r="F41" s="110"/>
      <c r="G41" s="110"/>
      <c r="I41" s="110"/>
      <c r="L41" s="110"/>
    </row>
    <row r="42" spans="5:12" ht="15.75">
      <c r="E42" s="110"/>
      <c r="F42" s="110"/>
      <c r="G42" s="110"/>
      <c r="I42" s="110"/>
      <c r="L42" s="110"/>
    </row>
    <row r="43" ht="15.75">
      <c r="D43" s="15"/>
    </row>
    <row r="44" ht="15.75">
      <c r="D44" s="15"/>
    </row>
    <row r="45" ht="15.75">
      <c r="D45" s="15"/>
    </row>
    <row r="46" ht="15.75">
      <c r="D46" s="15"/>
    </row>
    <row r="47" ht="15.75">
      <c r="D47" s="15"/>
    </row>
    <row r="48" ht="15.75">
      <c r="D48" s="15"/>
    </row>
  </sheetData>
  <mergeCells count="1">
    <mergeCell ref="A34:L36"/>
  </mergeCells>
  <printOptions/>
  <pageMargins left="0.5" right="0.34" top="1" bottom="0.75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showGridLines="0" zoomScale="75" zoomScaleNormal="75" workbookViewId="0" topLeftCell="A46">
      <selection activeCell="A54" sqref="A54"/>
    </sheetView>
  </sheetViews>
  <sheetFormatPr defaultColWidth="9.140625" defaultRowHeight="12.75"/>
  <cols>
    <col min="1" max="1" width="12.7109375" style="2" customWidth="1"/>
    <col min="2" max="2" width="11.8515625" style="2" customWidth="1"/>
    <col min="3" max="3" width="11.140625" style="2" customWidth="1"/>
    <col min="4" max="4" width="14.7109375" style="2" customWidth="1"/>
    <col min="5" max="5" width="13.140625" style="2" customWidth="1"/>
    <col min="6" max="6" width="7.7109375" style="2" customWidth="1"/>
    <col min="7" max="7" width="18.421875" style="7" customWidth="1"/>
    <col min="8" max="8" width="4.8515625" style="7" customWidth="1"/>
    <col min="9" max="9" width="15.7109375" style="7" hidden="1" customWidth="1"/>
    <col min="10" max="10" width="3.7109375" style="2" customWidth="1"/>
    <col min="11" max="11" width="14.28125" style="2" customWidth="1"/>
    <col min="12" max="12" width="7.140625" style="2" customWidth="1"/>
    <col min="13" max="13" width="14.28125" style="2" customWidth="1"/>
    <col min="14" max="16384" width="8.8515625" style="2" customWidth="1"/>
  </cols>
  <sheetData>
    <row r="1" ht="19.5" customHeight="1">
      <c r="A1" s="39" t="s">
        <v>21</v>
      </c>
    </row>
    <row r="2" ht="19.5" customHeight="1">
      <c r="A2" s="39" t="str">
        <f>'Condensed BS'!A2</f>
        <v>INTERIM REPORT FOR THE PERIOD ENDED 31 DECEMBER 2003</v>
      </c>
    </row>
    <row r="3" ht="19.5" customHeight="1">
      <c r="A3" s="23"/>
    </row>
    <row r="4" ht="16.5">
      <c r="A4" s="40" t="s">
        <v>27</v>
      </c>
    </row>
    <row r="5" ht="18.75">
      <c r="A5" s="6"/>
    </row>
    <row r="6" spans="7:9" ht="15.75">
      <c r="G6" s="24"/>
      <c r="H6" s="18"/>
      <c r="I6" s="18">
        <v>2001</v>
      </c>
    </row>
    <row r="7" spans="8:13" ht="15.75">
      <c r="H7" s="18"/>
      <c r="I7" s="18" t="s">
        <v>9</v>
      </c>
      <c r="K7" s="24" t="s">
        <v>111</v>
      </c>
      <c r="M7" s="24" t="s">
        <v>111</v>
      </c>
    </row>
    <row r="8" spans="8:13" ht="15.75">
      <c r="H8" s="18"/>
      <c r="I8" s="19">
        <v>37529</v>
      </c>
      <c r="K8" s="36">
        <v>37986</v>
      </c>
      <c r="M8" s="36">
        <v>37986</v>
      </c>
    </row>
    <row r="9" spans="8:13" ht="15.75">
      <c r="H9" s="18"/>
      <c r="I9" s="20" t="s">
        <v>8</v>
      </c>
      <c r="K9" s="25" t="s">
        <v>7</v>
      </c>
      <c r="M9" s="25" t="s">
        <v>7</v>
      </c>
    </row>
    <row r="10" spans="11:13" ht="15.75">
      <c r="K10" s="7"/>
      <c r="M10" s="7"/>
    </row>
    <row r="11" spans="1:13" ht="15.75">
      <c r="A11" s="3" t="s">
        <v>64</v>
      </c>
      <c r="K11" s="7"/>
      <c r="M11" s="7"/>
    </row>
    <row r="12" spans="1:13" ht="15.75">
      <c r="A12" s="4" t="s">
        <v>99</v>
      </c>
      <c r="H12" s="15"/>
      <c r="I12" s="15">
        <v>0</v>
      </c>
      <c r="K12" s="94">
        <v>6157220</v>
      </c>
      <c r="M12" s="94">
        <v>-5001764</v>
      </c>
    </row>
    <row r="13" spans="1:13" ht="15.75">
      <c r="A13" s="10" t="s">
        <v>22</v>
      </c>
      <c r="H13" s="15"/>
      <c r="I13" s="15"/>
      <c r="K13" s="22"/>
      <c r="M13" s="22"/>
    </row>
    <row r="14" spans="1:13" ht="15.75">
      <c r="A14" s="4" t="s">
        <v>75</v>
      </c>
      <c r="H14" s="15"/>
      <c r="I14" s="15"/>
      <c r="K14" s="22">
        <v>935297</v>
      </c>
      <c r="M14" s="22">
        <v>0</v>
      </c>
    </row>
    <row r="15" spans="1:13" ht="15.75">
      <c r="A15" s="4" t="s">
        <v>76</v>
      </c>
      <c r="H15" s="15"/>
      <c r="I15" s="15"/>
      <c r="K15" s="22">
        <v>-87197</v>
      </c>
      <c r="M15" s="22">
        <v>0</v>
      </c>
    </row>
    <row r="16" spans="1:13" ht="15.75">
      <c r="A16" s="4" t="s">
        <v>116</v>
      </c>
      <c r="H16" s="15"/>
      <c r="I16" s="15"/>
      <c r="K16" s="22">
        <v>-105366</v>
      </c>
      <c r="M16" s="22">
        <v>0</v>
      </c>
    </row>
    <row r="17" spans="1:13" ht="15.75">
      <c r="A17" s="4" t="s">
        <v>119</v>
      </c>
      <c r="H17" s="15"/>
      <c r="I17" s="15"/>
      <c r="K17" s="22">
        <v>-6604</v>
      </c>
      <c r="M17" s="22">
        <v>0</v>
      </c>
    </row>
    <row r="18" spans="1:13" ht="15.75">
      <c r="A18" s="4" t="s">
        <v>77</v>
      </c>
      <c r="H18" s="15"/>
      <c r="I18" s="15"/>
      <c r="K18" s="22">
        <v>18498247</v>
      </c>
      <c r="M18" s="22">
        <v>0</v>
      </c>
    </row>
    <row r="19" spans="1:13" ht="15.75">
      <c r="A19" s="4" t="s">
        <v>67</v>
      </c>
      <c r="H19" s="15"/>
      <c r="I19" s="15">
        <v>0</v>
      </c>
      <c r="K19" s="21">
        <v>-519694</v>
      </c>
      <c r="M19" s="21">
        <v>-12386</v>
      </c>
    </row>
    <row r="20" spans="1:13" ht="15.75">
      <c r="A20" s="10"/>
      <c r="H20" s="15"/>
      <c r="I20" s="15">
        <v>0</v>
      </c>
      <c r="K20" s="22">
        <f>SUM(K12:K19)</f>
        <v>24871903</v>
      </c>
      <c r="M20" s="22">
        <f>SUM(M12:M19)</f>
        <v>-5014150</v>
      </c>
    </row>
    <row r="21" spans="1:13" ht="15.75">
      <c r="A21" s="2" t="s">
        <v>65</v>
      </c>
      <c r="H21" s="15"/>
      <c r="I21" s="15"/>
      <c r="K21" s="22"/>
      <c r="M21" s="22"/>
    </row>
    <row r="22" spans="1:13" ht="15.75">
      <c r="A22" s="2" t="s">
        <v>95</v>
      </c>
      <c r="H22" s="15"/>
      <c r="I22" s="15"/>
      <c r="K22" s="22">
        <v>-7426455</v>
      </c>
      <c r="M22" s="22">
        <v>0</v>
      </c>
    </row>
    <row r="23" spans="1:13" ht="15.75">
      <c r="A23" s="2" t="s">
        <v>78</v>
      </c>
      <c r="H23" s="15"/>
      <c r="I23" s="15"/>
      <c r="K23" s="22">
        <v>-7678876</v>
      </c>
      <c r="M23" s="22">
        <v>0</v>
      </c>
    </row>
    <row r="24" spans="1:13" ht="15.75">
      <c r="A24" s="2" t="s">
        <v>79</v>
      </c>
      <c r="H24" s="15"/>
      <c r="I24" s="15">
        <v>0</v>
      </c>
      <c r="K24" s="22">
        <v>-5431288</v>
      </c>
      <c r="M24" s="22">
        <v>0</v>
      </c>
    </row>
    <row r="25" spans="8:13" ht="15.75">
      <c r="H25" s="15"/>
      <c r="I25" s="15"/>
      <c r="K25" s="22"/>
      <c r="M25" s="22"/>
    </row>
    <row r="26" spans="1:13" ht="15.75">
      <c r="A26" s="2" t="s">
        <v>66</v>
      </c>
      <c r="H26" s="15"/>
      <c r="I26" s="17">
        <f>SUM(I20:I25)</f>
        <v>0</v>
      </c>
      <c r="K26" s="22"/>
      <c r="M26" s="22"/>
    </row>
    <row r="27" spans="1:13" ht="15.75">
      <c r="A27" s="2" t="s">
        <v>80</v>
      </c>
      <c r="H27" s="15"/>
      <c r="I27" s="17"/>
      <c r="K27" s="22">
        <v>-2663</v>
      </c>
      <c r="M27" s="22">
        <v>0</v>
      </c>
    </row>
    <row r="28" spans="1:13" ht="15.75">
      <c r="A28" s="2" t="s">
        <v>81</v>
      </c>
      <c r="H28" s="15"/>
      <c r="I28" s="17"/>
      <c r="K28" s="21">
        <v>-29781058</v>
      </c>
      <c r="M28" s="21">
        <v>1280823</v>
      </c>
    </row>
    <row r="29" spans="1:13" ht="15.75">
      <c r="A29" s="10"/>
      <c r="H29" s="15"/>
      <c r="I29" s="15">
        <f>SUM(I26:I26)</f>
        <v>0</v>
      </c>
      <c r="K29" s="22"/>
      <c r="M29" s="22"/>
    </row>
    <row r="30" spans="8:13" ht="15.75">
      <c r="H30" s="15"/>
      <c r="I30" s="15"/>
      <c r="K30" s="22">
        <f>SUM(K20:K28)</f>
        <v>-25448437</v>
      </c>
      <c r="M30" s="22">
        <f>SUM(M20:M28)</f>
        <v>-3733327</v>
      </c>
    </row>
    <row r="31" spans="8:13" ht="15.75">
      <c r="H31" s="15"/>
      <c r="I31" s="15"/>
      <c r="K31" s="22"/>
      <c r="M31" s="22"/>
    </row>
    <row r="32" spans="1:13" ht="15.75">
      <c r="A32" s="2" t="s">
        <v>84</v>
      </c>
      <c r="H32" s="15"/>
      <c r="I32" s="15"/>
      <c r="K32" s="22">
        <v>-2821129</v>
      </c>
      <c r="M32" s="22">
        <v>0</v>
      </c>
    </row>
    <row r="33" spans="1:13" ht="15.75">
      <c r="A33" s="2" t="s">
        <v>85</v>
      </c>
      <c r="H33" s="15"/>
      <c r="I33" s="15"/>
      <c r="K33" s="21">
        <v>-18498247</v>
      </c>
      <c r="M33" s="21">
        <v>0</v>
      </c>
    </row>
    <row r="34" spans="8:13" ht="15.75">
      <c r="H34" s="15"/>
      <c r="I34" s="15"/>
      <c r="K34" s="22"/>
      <c r="M34" s="22"/>
    </row>
    <row r="35" spans="1:13" ht="16.5" thickBot="1">
      <c r="A35" s="2" t="s">
        <v>92</v>
      </c>
      <c r="H35" s="15"/>
      <c r="I35" s="15"/>
      <c r="K35" s="88">
        <f>SUM(K30:K33)</f>
        <v>-46767813</v>
      </c>
      <c r="M35" s="88">
        <f>SUM(M30:M33)</f>
        <v>-3733327</v>
      </c>
    </row>
    <row r="36" spans="1:13" ht="16.5" thickTop="1">
      <c r="A36" s="10"/>
      <c r="H36" s="15"/>
      <c r="I36" s="15"/>
      <c r="K36" s="22"/>
      <c r="M36" s="22"/>
    </row>
    <row r="37" spans="1:13" ht="15.75">
      <c r="A37" s="37" t="s">
        <v>68</v>
      </c>
      <c r="H37" s="15"/>
      <c r="I37" s="15"/>
      <c r="K37" s="22"/>
      <c r="M37" s="22"/>
    </row>
    <row r="38" spans="1:13" ht="15.75">
      <c r="A38" s="4" t="s">
        <v>112</v>
      </c>
      <c r="H38" s="15"/>
      <c r="I38" s="15"/>
      <c r="K38" s="22">
        <v>0</v>
      </c>
      <c r="M38" s="22">
        <v>-64093224</v>
      </c>
    </row>
    <row r="39" spans="1:13" ht="15.75">
      <c r="A39" s="4" t="s">
        <v>113</v>
      </c>
      <c r="H39" s="15"/>
      <c r="I39" s="15"/>
      <c r="K39" s="22">
        <v>0</v>
      </c>
      <c r="M39" s="22">
        <v>-5</v>
      </c>
    </row>
    <row r="40" spans="1:13" ht="15.75">
      <c r="A40" s="4" t="s">
        <v>82</v>
      </c>
      <c r="H40" s="15"/>
      <c r="I40" s="15"/>
      <c r="K40" s="22">
        <v>-1926932</v>
      </c>
      <c r="M40" s="22">
        <v>0</v>
      </c>
    </row>
    <row r="41" spans="1:13" ht="15.75">
      <c r="A41" s="4" t="s">
        <v>83</v>
      </c>
      <c r="H41" s="15"/>
      <c r="I41" s="15"/>
      <c r="K41" s="22">
        <v>-9718759</v>
      </c>
      <c r="M41" s="22">
        <v>0</v>
      </c>
    </row>
    <row r="42" spans="1:13" ht="15.75">
      <c r="A42" s="4" t="s">
        <v>86</v>
      </c>
      <c r="H42" s="15"/>
      <c r="I42" s="15"/>
      <c r="K42" s="22">
        <v>1085000</v>
      </c>
      <c r="M42" s="22">
        <v>0</v>
      </c>
    </row>
    <row r="43" spans="1:13" ht="15.75">
      <c r="A43" s="4" t="s">
        <v>69</v>
      </c>
      <c r="H43" s="15"/>
      <c r="I43" s="15"/>
      <c r="K43" s="21">
        <f>-K19</f>
        <v>519694</v>
      </c>
      <c r="M43" s="21">
        <f>-M19</f>
        <v>12386</v>
      </c>
    </row>
    <row r="44" spans="1:13" ht="15.75">
      <c r="A44" s="4"/>
      <c r="H44" s="15"/>
      <c r="I44" s="15"/>
      <c r="K44" s="22"/>
      <c r="M44" s="22"/>
    </row>
    <row r="45" spans="1:13" ht="16.5" thickBot="1">
      <c r="A45" s="4" t="s">
        <v>70</v>
      </c>
      <c r="H45" s="15"/>
      <c r="I45" s="15"/>
      <c r="K45" s="88">
        <f>SUM(K38:K43)</f>
        <v>-10040997</v>
      </c>
      <c r="M45" s="88">
        <f>SUM(M38:M43)</f>
        <v>-64080843</v>
      </c>
    </row>
    <row r="46" spans="1:13" ht="16.5" thickTop="1">
      <c r="A46" s="10"/>
      <c r="H46" s="15"/>
      <c r="I46" s="16" t="e">
        <f>SUM(#REF!)</f>
        <v>#REF!</v>
      </c>
      <c r="K46" s="22"/>
      <c r="M46" s="22"/>
    </row>
    <row r="47" spans="1:13" ht="15.75">
      <c r="A47" s="3" t="s">
        <v>71</v>
      </c>
      <c r="H47" s="15"/>
      <c r="I47" s="17"/>
      <c r="K47" s="22"/>
      <c r="M47" s="22"/>
    </row>
    <row r="48" spans="1:13" ht="15.75">
      <c r="A48" s="2" t="s">
        <v>114</v>
      </c>
      <c r="H48" s="15"/>
      <c r="I48" s="17"/>
      <c r="K48" s="22">
        <v>0</v>
      </c>
      <c r="M48" s="22">
        <v>37655072</v>
      </c>
    </row>
    <row r="49" spans="1:13" ht="15.75">
      <c r="A49" s="2" t="s">
        <v>115</v>
      </c>
      <c r="H49" s="15"/>
      <c r="I49" s="17"/>
      <c r="K49" s="22">
        <v>0</v>
      </c>
      <c r="M49" s="22">
        <v>63827536</v>
      </c>
    </row>
    <row r="50" spans="1:13" ht="15.75">
      <c r="A50" s="2" t="s">
        <v>91</v>
      </c>
      <c r="H50" s="15"/>
      <c r="I50" s="15"/>
      <c r="K50" s="22">
        <v>29188330</v>
      </c>
      <c r="M50" s="22">
        <v>0</v>
      </c>
    </row>
    <row r="51" spans="1:13" ht="15.75">
      <c r="A51" s="2" t="s">
        <v>87</v>
      </c>
      <c r="H51" s="15"/>
      <c r="I51" s="15"/>
      <c r="K51" s="21">
        <v>-5581679</v>
      </c>
      <c r="M51" s="21">
        <v>0</v>
      </c>
    </row>
    <row r="52" spans="1:13" ht="15.75">
      <c r="A52" s="10"/>
      <c r="H52" s="15"/>
      <c r="I52" s="15">
        <v>0</v>
      </c>
      <c r="K52" s="22"/>
      <c r="M52" s="22"/>
    </row>
    <row r="53" spans="1:13" ht="16.5" thickBot="1">
      <c r="A53" s="4" t="s">
        <v>120</v>
      </c>
      <c r="H53" s="15"/>
      <c r="I53" s="15">
        <v>0</v>
      </c>
      <c r="K53" s="88">
        <f>SUM(K48:K51)</f>
        <v>23606651</v>
      </c>
      <c r="M53" s="88">
        <f>SUM(M48:M51)</f>
        <v>101482608</v>
      </c>
    </row>
    <row r="54" spans="8:13" ht="16.5" thickTop="1">
      <c r="H54" s="15"/>
      <c r="I54" s="16">
        <f>SUM(I52:I53)</f>
        <v>0</v>
      </c>
      <c r="K54" s="22"/>
      <c r="M54" s="22"/>
    </row>
    <row r="55" spans="1:13" ht="15.75">
      <c r="A55" s="3" t="s">
        <v>93</v>
      </c>
      <c r="H55" s="15"/>
      <c r="I55" s="15"/>
      <c r="K55" s="22">
        <f>+K35+K45+K53</f>
        <v>-33202159</v>
      </c>
      <c r="M55" s="22">
        <f>+M35+M45+M53</f>
        <v>33668438</v>
      </c>
    </row>
    <row r="56" spans="1:13" ht="15.75">
      <c r="A56" s="3"/>
      <c r="H56" s="15"/>
      <c r="I56" s="15"/>
      <c r="K56" s="17"/>
      <c r="M56" s="17"/>
    </row>
    <row r="57" spans="1:13" ht="15.75">
      <c r="A57" s="3" t="s">
        <v>72</v>
      </c>
      <c r="H57" s="15"/>
      <c r="I57" s="15"/>
      <c r="K57" s="21">
        <v>33680604</v>
      </c>
      <c r="M57" s="21">
        <v>12166</v>
      </c>
    </row>
    <row r="58" spans="8:13" ht="15.75">
      <c r="H58" s="15"/>
      <c r="I58" s="15"/>
      <c r="K58" s="22"/>
      <c r="M58" s="22"/>
    </row>
    <row r="59" spans="1:13" ht="16.5" thickBot="1">
      <c r="A59" s="3" t="s">
        <v>101</v>
      </c>
      <c r="H59" s="15"/>
      <c r="I59" s="15"/>
      <c r="K59" s="88">
        <f>SUM(K55:K57)</f>
        <v>478445</v>
      </c>
      <c r="M59" s="88">
        <f>SUM(M55:M57)</f>
        <v>33680604</v>
      </c>
    </row>
    <row r="60" spans="1:13" ht="16.5" thickTop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M60" s="107"/>
    </row>
    <row r="61" spans="1:9" ht="15.75">
      <c r="A61" s="44"/>
      <c r="B61" s="44"/>
      <c r="C61" s="44"/>
      <c r="D61" s="44"/>
      <c r="E61" s="44"/>
      <c r="F61" s="44"/>
      <c r="G61" s="44"/>
      <c r="I61" s="12"/>
    </row>
    <row r="62" spans="1:9" ht="15.75">
      <c r="A62" s="3" t="s">
        <v>118</v>
      </c>
      <c r="I62" s="13"/>
    </row>
    <row r="63" ht="15.75">
      <c r="I63" s="9"/>
    </row>
    <row r="64" ht="15.75">
      <c r="I64" s="9"/>
    </row>
    <row r="65" spans="1:7" ht="15.75">
      <c r="A65" s="136"/>
      <c r="B65" s="137"/>
      <c r="C65" s="137"/>
      <c r="D65" s="137"/>
      <c r="E65" s="137"/>
      <c r="F65" s="137"/>
      <c r="G65" s="137"/>
    </row>
    <row r="66" spans="1:7" ht="15.75">
      <c r="A66" s="137"/>
      <c r="B66" s="137"/>
      <c r="C66" s="137"/>
      <c r="D66" s="137"/>
      <c r="E66" s="137"/>
      <c r="F66" s="137"/>
      <c r="G66" s="137"/>
    </row>
    <row r="67" ht="15.75">
      <c r="G67" s="9"/>
    </row>
    <row r="68" ht="15.75">
      <c r="G68" s="9"/>
    </row>
    <row r="69" ht="15.75">
      <c r="G69" s="9"/>
    </row>
    <row r="71" spans="1:7" ht="15.75">
      <c r="A71" s="10"/>
      <c r="G71" s="8"/>
    </row>
    <row r="72" ht="15.75">
      <c r="G72" s="8"/>
    </row>
    <row r="73" ht="15.75">
      <c r="G73" s="8"/>
    </row>
    <row r="74" ht="15.75">
      <c r="G74" s="8"/>
    </row>
    <row r="75" spans="1:7" ht="15.75">
      <c r="A75" s="10"/>
      <c r="G75" s="8"/>
    </row>
    <row r="76" spans="7:9" ht="15.75">
      <c r="G76" s="8"/>
      <c r="I76" s="11"/>
    </row>
    <row r="77" spans="1:9" ht="15.75">
      <c r="A77" s="10"/>
      <c r="G77" s="8"/>
      <c r="I77" s="8"/>
    </row>
    <row r="78" ht="15.75">
      <c r="G78" s="8"/>
    </row>
    <row r="79" ht="15.75">
      <c r="G79" s="8"/>
    </row>
    <row r="80" ht="15.75">
      <c r="G80" s="8"/>
    </row>
    <row r="81" ht="15.75">
      <c r="G81" s="8"/>
    </row>
    <row r="82" spans="7:9" ht="15.75">
      <c r="G82" s="8"/>
      <c r="I82" s="11"/>
    </row>
    <row r="83" spans="1:7" ht="15.75">
      <c r="A83" s="10"/>
      <c r="G83" s="8"/>
    </row>
    <row r="84" ht="15.75">
      <c r="G84" s="8"/>
    </row>
    <row r="85" spans="7:9" ht="15.75">
      <c r="G85" s="8"/>
      <c r="I85" s="11"/>
    </row>
    <row r="86" ht="15.75">
      <c r="G86" s="8"/>
    </row>
    <row r="87" ht="15.75">
      <c r="G87" s="8"/>
    </row>
    <row r="88" ht="15.75">
      <c r="G88" s="8"/>
    </row>
    <row r="89" spans="1:7" ht="15.75">
      <c r="A89" s="10"/>
      <c r="G89" s="8"/>
    </row>
    <row r="90" ht="15.75">
      <c r="G90" s="8"/>
    </row>
    <row r="91" ht="15.75">
      <c r="G91" s="8"/>
    </row>
    <row r="92" ht="15.75">
      <c r="G92" s="8"/>
    </row>
    <row r="93" ht="15.75">
      <c r="G93" s="8"/>
    </row>
    <row r="94" ht="15.75">
      <c r="G94" s="8"/>
    </row>
    <row r="95" spans="7:9" ht="15.75">
      <c r="G95" s="8"/>
      <c r="H95" s="8"/>
      <c r="I95" s="11"/>
    </row>
    <row r="96" spans="1:7" ht="15.75">
      <c r="A96" s="10"/>
      <c r="G96" s="8"/>
    </row>
    <row r="97" ht="15.75">
      <c r="G97" s="8"/>
    </row>
    <row r="98" ht="15.75">
      <c r="G98" s="8"/>
    </row>
    <row r="99" ht="15.75">
      <c r="G99" s="8"/>
    </row>
    <row r="100" ht="15.75">
      <c r="G100" s="8"/>
    </row>
    <row r="101" ht="15.75">
      <c r="G101" s="8"/>
    </row>
    <row r="102" ht="15.75">
      <c r="G102" s="8"/>
    </row>
    <row r="103" spans="1:7" ht="15.75">
      <c r="A103" s="10"/>
      <c r="G103" s="8"/>
    </row>
    <row r="104" ht="15.75">
      <c r="A104" s="10"/>
    </row>
  </sheetData>
  <mergeCells count="1">
    <mergeCell ref="A65:G66"/>
  </mergeCells>
  <printOptions/>
  <pageMargins left="0.44" right="0.25" top="0.51" bottom="0.78" header="0.5" footer="0.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75" zoomScaleNormal="75" workbookViewId="0" topLeftCell="A10">
      <selection activeCell="A30" sqref="A30"/>
    </sheetView>
  </sheetViews>
  <sheetFormatPr defaultColWidth="9.140625" defaultRowHeight="12.75"/>
  <cols>
    <col min="1" max="1" width="40.421875" style="1" customWidth="1"/>
    <col min="2" max="2" width="14.8515625" style="1" customWidth="1"/>
    <col min="3" max="3" width="1.7109375" style="1" customWidth="1"/>
    <col min="4" max="4" width="15.28125" style="1" customWidth="1"/>
    <col min="5" max="5" width="3.8515625" style="1" customWidth="1"/>
    <col min="6" max="6" width="14.7109375" style="1" customWidth="1"/>
    <col min="7" max="7" width="1.7109375" style="1" customWidth="1"/>
    <col min="8" max="8" width="14.7109375" style="1" customWidth="1"/>
    <col min="9" max="9" width="19.28125" style="1" customWidth="1"/>
    <col min="10" max="16384" width="8.8515625" style="1" customWidth="1"/>
  </cols>
  <sheetData>
    <row r="1" ht="21" customHeight="1">
      <c r="A1" s="39" t="s">
        <v>21</v>
      </c>
    </row>
    <row r="2" ht="21" customHeight="1">
      <c r="A2" s="39" t="str">
        <f>'Condensed BS'!A2</f>
        <v>INTERIM REPORT FOR THE PERIOD ENDED 31 DECEMBER 2003</v>
      </c>
    </row>
    <row r="3" ht="21" customHeight="1">
      <c r="A3" s="3"/>
    </row>
    <row r="4" s="2" customFormat="1" ht="19.5" customHeight="1">
      <c r="A4" s="3" t="s">
        <v>29</v>
      </c>
    </row>
    <row r="5" ht="15" customHeight="1">
      <c r="A5" s="2"/>
    </row>
    <row r="6" ht="15" customHeight="1">
      <c r="A6" s="2"/>
    </row>
    <row r="7" spans="1:9" s="14" customFormat="1" ht="15" customHeight="1">
      <c r="A7" s="63"/>
      <c r="B7" s="5"/>
      <c r="C7" s="5"/>
      <c r="D7" s="64" t="s">
        <v>11</v>
      </c>
      <c r="E7" s="63"/>
      <c r="F7" s="63"/>
      <c r="G7" s="63"/>
      <c r="H7" s="63"/>
      <c r="I7" s="7"/>
    </row>
    <row r="8" spans="1:9" s="14" customFormat="1" ht="15" customHeight="1">
      <c r="A8" s="63"/>
      <c r="B8" s="5"/>
      <c r="C8" s="5"/>
      <c r="D8" s="64" t="s">
        <v>12</v>
      </c>
      <c r="E8" s="63"/>
      <c r="F8" s="63"/>
      <c r="G8" s="63"/>
      <c r="H8" s="63"/>
      <c r="I8" s="7"/>
    </row>
    <row r="9" spans="1:9" s="14" customFormat="1" ht="15" customHeight="1">
      <c r="A9" s="63"/>
      <c r="B9" s="65"/>
      <c r="C9" s="65"/>
      <c r="D9" s="66" t="s">
        <v>13</v>
      </c>
      <c r="E9" s="63"/>
      <c r="F9" s="7"/>
      <c r="G9" s="63"/>
      <c r="H9" s="63"/>
      <c r="I9" s="7"/>
    </row>
    <row r="10" spans="1:9" ht="15" customHeight="1">
      <c r="A10" s="67"/>
      <c r="B10" s="68"/>
      <c r="C10" s="68"/>
      <c r="D10" s="68"/>
      <c r="E10" s="68"/>
      <c r="F10" s="68"/>
      <c r="G10" s="68"/>
      <c r="H10" s="68"/>
      <c r="I10" s="2"/>
    </row>
    <row r="11" spans="1:9" s="14" customFormat="1" ht="15" customHeight="1">
      <c r="A11" s="67"/>
      <c r="B11" s="68" t="s">
        <v>14</v>
      </c>
      <c r="C11" s="68"/>
      <c r="D11" s="68" t="s">
        <v>15</v>
      </c>
      <c r="E11" s="68"/>
      <c r="F11" s="68" t="s">
        <v>16</v>
      </c>
      <c r="G11" s="68"/>
      <c r="H11" s="68"/>
      <c r="I11" s="7"/>
    </row>
    <row r="12" spans="1:9" s="14" customFormat="1" ht="15" customHeight="1">
      <c r="A12" s="67"/>
      <c r="B12" s="68" t="s">
        <v>17</v>
      </c>
      <c r="C12" s="68"/>
      <c r="D12" s="68" t="s">
        <v>18</v>
      </c>
      <c r="E12" s="68"/>
      <c r="F12" s="68" t="s">
        <v>4</v>
      </c>
      <c r="G12" s="68"/>
      <c r="H12" s="68" t="s">
        <v>5</v>
      </c>
      <c r="I12" s="7"/>
    </row>
    <row r="13" spans="1:9" s="14" customFormat="1" ht="15" customHeight="1">
      <c r="A13" s="69"/>
      <c r="B13" s="70"/>
      <c r="C13" s="71"/>
      <c r="D13" s="71" t="s">
        <v>7</v>
      </c>
      <c r="E13" s="71"/>
      <c r="F13" s="71" t="s">
        <v>7</v>
      </c>
      <c r="G13" s="71"/>
      <c r="H13" s="71" t="s">
        <v>7</v>
      </c>
      <c r="I13" s="7"/>
    </row>
    <row r="14" spans="1:9" s="128" customFormat="1" ht="15" customHeight="1">
      <c r="A14" s="67"/>
      <c r="B14" s="72"/>
      <c r="C14" s="67"/>
      <c r="D14" s="67"/>
      <c r="E14" s="67"/>
      <c r="F14" s="67"/>
      <c r="G14" s="67"/>
      <c r="H14" s="127"/>
      <c r="I14" s="12"/>
    </row>
    <row r="15" spans="1:9" s="128" customFormat="1" ht="18" customHeight="1">
      <c r="A15" s="72" t="s">
        <v>107</v>
      </c>
      <c r="B15" s="75">
        <v>2</v>
      </c>
      <c r="C15" s="76"/>
      <c r="D15" s="75">
        <v>2</v>
      </c>
      <c r="E15" s="125"/>
      <c r="F15" s="126">
        <v>-1557697</v>
      </c>
      <c r="G15" s="126"/>
      <c r="H15" s="127">
        <f>SUM(D15:F15)</f>
        <v>-1557695</v>
      </c>
      <c r="I15" s="12"/>
    </row>
    <row r="16" spans="1:9" s="128" customFormat="1" ht="12" customHeight="1">
      <c r="A16" s="72"/>
      <c r="B16" s="75"/>
      <c r="C16" s="76"/>
      <c r="D16" s="75"/>
      <c r="E16" s="125"/>
      <c r="F16" s="126"/>
      <c r="G16" s="126"/>
      <c r="H16" s="127"/>
      <c r="I16" s="12"/>
    </row>
    <row r="17" spans="1:9" s="128" customFormat="1" ht="18" customHeight="1">
      <c r="A17" s="72" t="s">
        <v>108</v>
      </c>
      <c r="B17" s="126">
        <v>412026302</v>
      </c>
      <c r="C17" s="126"/>
      <c r="D17" s="126">
        <v>412026302</v>
      </c>
      <c r="E17" s="126"/>
      <c r="F17" s="126">
        <v>0</v>
      </c>
      <c r="G17" s="126"/>
      <c r="H17" s="127">
        <f>SUM(D17:F17)</f>
        <v>412026302</v>
      </c>
      <c r="I17" s="12"/>
    </row>
    <row r="18" spans="1:9" s="128" customFormat="1" ht="12" customHeight="1">
      <c r="A18" s="72"/>
      <c r="B18" s="126"/>
      <c r="C18" s="126"/>
      <c r="D18" s="126"/>
      <c r="E18" s="126"/>
      <c r="F18" s="126"/>
      <c r="G18" s="126"/>
      <c r="H18" s="127"/>
      <c r="I18" s="12"/>
    </row>
    <row r="19" spans="1:9" s="128" customFormat="1" ht="18" customHeight="1">
      <c r="A19" s="72" t="s">
        <v>109</v>
      </c>
      <c r="B19" s="129">
        <v>0</v>
      </c>
      <c r="C19" s="129"/>
      <c r="D19" s="129">
        <v>0</v>
      </c>
      <c r="E19" s="129"/>
      <c r="F19" s="129">
        <v>-5001764</v>
      </c>
      <c r="G19" s="129"/>
      <c r="H19" s="130">
        <f>SUM(D19:F19)</f>
        <v>-5001764</v>
      </c>
      <c r="I19" s="12"/>
    </row>
    <row r="20" spans="1:9" ht="12" customHeight="1">
      <c r="A20" s="67"/>
      <c r="B20" s="72"/>
      <c r="C20" s="67"/>
      <c r="D20" s="67"/>
      <c r="E20" s="67"/>
      <c r="F20" s="67"/>
      <c r="G20" s="67"/>
      <c r="H20" s="73"/>
      <c r="I20" s="2"/>
    </row>
    <row r="21" spans="1:9" ht="18" customHeight="1">
      <c r="A21" s="74" t="s">
        <v>117</v>
      </c>
      <c r="B21" s="75">
        <v>412026304</v>
      </c>
      <c r="C21" s="76"/>
      <c r="D21" s="75">
        <v>412026304</v>
      </c>
      <c r="E21" s="76"/>
      <c r="F21" s="75">
        <v>-6559461</v>
      </c>
      <c r="G21" s="75"/>
      <c r="H21" s="75">
        <f>SUM(D21:F21)</f>
        <v>405466843</v>
      </c>
      <c r="I21" s="73"/>
    </row>
    <row r="22" spans="1:9" ht="12" customHeight="1">
      <c r="A22" s="77"/>
      <c r="B22" s="75"/>
      <c r="C22" s="76"/>
      <c r="D22" s="75"/>
      <c r="E22" s="76"/>
      <c r="F22" s="75"/>
      <c r="G22" s="75"/>
      <c r="H22" s="75"/>
      <c r="I22" s="2"/>
    </row>
    <row r="23" spans="1:9" ht="18" customHeight="1">
      <c r="A23" s="72" t="s">
        <v>121</v>
      </c>
      <c r="B23" s="75">
        <v>0</v>
      </c>
      <c r="C23" s="76"/>
      <c r="D23" s="75">
        <v>0</v>
      </c>
      <c r="E23" s="76"/>
      <c r="F23" s="75">
        <f>'Condensed IS'!I30</f>
        <v>5129278</v>
      </c>
      <c r="G23" s="76"/>
      <c r="H23" s="75">
        <f>SUM(D23:F23)</f>
        <v>5129278</v>
      </c>
      <c r="I23" s="2"/>
    </row>
    <row r="24" spans="1:9" ht="12" customHeight="1">
      <c r="A24" s="72"/>
      <c r="B24" s="78"/>
      <c r="C24" s="76"/>
      <c r="D24" s="78"/>
      <c r="E24" s="76"/>
      <c r="F24" s="78"/>
      <c r="G24" s="76"/>
      <c r="H24" s="78"/>
      <c r="I24" s="2"/>
    </row>
    <row r="25" spans="1:9" ht="18" customHeight="1" thickBot="1">
      <c r="A25" s="79" t="s">
        <v>106</v>
      </c>
      <c r="B25" s="80">
        <f>SUM(B21:B24)</f>
        <v>412026304</v>
      </c>
      <c r="C25" s="81"/>
      <c r="D25" s="80">
        <f>SUM(D21:D24)</f>
        <v>412026304</v>
      </c>
      <c r="E25" s="81"/>
      <c r="F25" s="80">
        <f>SUM(F21:F23)</f>
        <v>-1430183</v>
      </c>
      <c r="G25" s="81"/>
      <c r="H25" s="80">
        <f>SUM(H21:H23)</f>
        <v>410596121</v>
      </c>
      <c r="I25" s="2"/>
    </row>
    <row r="26" spans="1:9" ht="14.25" customHeight="1" thickTop="1">
      <c r="A26" s="2"/>
      <c r="B26" s="2"/>
      <c r="C26" s="2"/>
      <c r="D26" s="2"/>
      <c r="E26" s="2"/>
      <c r="F26" s="2"/>
      <c r="G26" s="2"/>
      <c r="H26" s="2"/>
      <c r="I26" s="2"/>
    </row>
    <row r="27" ht="14.25" customHeight="1"/>
    <row r="28" spans="1:8" ht="17.25" customHeight="1">
      <c r="A28" s="136" t="s">
        <v>122</v>
      </c>
      <c r="B28" s="136"/>
      <c r="C28" s="136"/>
      <c r="D28" s="136"/>
      <c r="E28" s="136"/>
      <c r="F28" s="136"/>
      <c r="G28" s="136"/>
      <c r="H28" s="136"/>
    </row>
    <row r="29" spans="1:8" ht="18" customHeight="1">
      <c r="A29" s="136"/>
      <c r="B29" s="136"/>
      <c r="C29" s="136"/>
      <c r="D29" s="136"/>
      <c r="E29" s="136"/>
      <c r="F29" s="136"/>
      <c r="G29" s="136"/>
      <c r="H29" s="136"/>
    </row>
  </sheetData>
  <mergeCells count="1">
    <mergeCell ref="A28:H29"/>
  </mergeCells>
  <printOptions/>
  <pageMargins left="0.66" right="0.42" top="0.69" bottom="0.87" header="0.37" footer="0.3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="75" zoomScaleNormal="75" workbookViewId="0" topLeftCell="A1">
      <selection activeCell="I26" sqref="I25:I26"/>
    </sheetView>
  </sheetViews>
  <sheetFormatPr defaultColWidth="9.140625" defaultRowHeight="12.75"/>
  <sheetData>
    <row r="1" ht="15.75">
      <c r="A1" s="39"/>
    </row>
    <row r="2" ht="15.75">
      <c r="A2" s="39"/>
    </row>
    <row r="3" ht="15.75">
      <c r="A3" s="3"/>
    </row>
    <row r="4" ht="15.75">
      <c r="A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 AMALGAMATED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AUSTRAL </dc:creator>
  <cp:keywords/>
  <dc:description/>
  <cp:lastModifiedBy>PCATAX Advisory Sdn. Bhd.</cp:lastModifiedBy>
  <cp:lastPrinted>2004-02-27T09:37:02Z</cp:lastPrinted>
  <dcterms:created xsi:type="dcterms:W3CDTF">1998-09-23T07:08:42Z</dcterms:created>
  <dcterms:modified xsi:type="dcterms:W3CDTF">2004-02-27T09:27:02Z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-919423707</vt:i4>
  </property>
  <property fmtid="{D5CDD505-2E9C-101B-9397-08002B2CF9AE}" pid="3" name="_EmailSubject">
    <vt:lpwstr>KLSE Interim Report 4th Qtr 2003</vt:lpwstr>
  </property>
  <property fmtid="{D5CDD505-2E9C-101B-9397-08002B2CF9AE}" pid="4" name="_AuthorEmail">
    <vt:lpwstr>mazli@fbo.com.my</vt:lpwstr>
  </property>
  <property fmtid="{D5CDD505-2E9C-101B-9397-08002B2CF9AE}" pid="5" name="_AuthorEmailDisplayName">
    <vt:lpwstr>Mazli bin Ishak</vt:lpwstr>
  </property>
  <property fmtid="{D5CDD505-2E9C-101B-9397-08002B2CF9AE}" pid="6" name="_PreviousAdHocReviewCycleID">
    <vt:i4>965487619</vt:i4>
  </property>
</Properties>
</file>