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'BalanceSheet'!$A$1:$G$58</definedName>
    <definedName name="_xlnm.Print_Area" localSheetId="1">'Equity'!$A$2:$M$43</definedName>
  </definedNames>
  <calcPr fullCalcOnLoad="1"/>
</workbook>
</file>

<file path=xl/sharedStrings.xml><?xml version="1.0" encoding="utf-8"?>
<sst xmlns="http://schemas.openxmlformats.org/spreadsheetml/2006/main" count="97" uniqueCount="79">
  <si>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</si>
  <si>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</si>
  <si>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</si>
  <si>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</si>
  <si>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</si>
  <si>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</si>
  <si>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</si>
  <si>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</si>
  <si>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</si>
  <si>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</si>
  <si>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</si>
  <si>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</si>
  <si>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</si>
  <si>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</si>
  <si>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</si>
  <si>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</si>
  <si>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</si>
  <si>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</si>
  <si>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Net profit for the period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</si>
  <si>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</si>
  <si>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</si>
  <si>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</si>
  <si>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</si>
  <si>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</si>
  <si>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</si>
  <si>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</si>
  <si>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</si>
  <si>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</si>
  <si>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</si>
  <si>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</si>
  <si>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Effects of adopting FRS 3</t>
  </si>
  <si>
    <t>Attributable to Equity Holders of the Parent</t>
  </si>
  <si>
    <t>Net income/(expense) recognised directly in equity</t>
  </si>
  <si>
    <t>Total recognised income and expense for the period</t>
  </si>
  <si>
    <t xml:space="preserve">Balance at 1 January 2006 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</si>
  <si>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</si>
  <si>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</si>
  <si>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</si>
  <si>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</si>
  <si>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</si>
  <si>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</si>
  <si>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</si>
  <si>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</si>
  <si>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</si>
  <si>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</si>
  <si>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</si>
  <si>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</si>
  <si>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</si>
  <si>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</si>
  <si>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</si>
  <si>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</si>
  <si>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</si>
  <si>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</si>
  <si>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</si>
  <si>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</si>
  <si>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</si>
  <si>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</si>
  <si>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</si>
  <si>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</si>
  <si>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</si>
  <si>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 xml:space="preserve">Balance at 1 January 2007 </t>
  </si>
  <si>
    <t>Prepaid lease payments</t>
  </si>
  <si>
    <t>2007</t>
  </si>
  <si>
    <t>2006</t>
  </si>
  <si>
    <t>31 December</t>
  </si>
  <si>
    <t>Foreign currency translation</t>
  </si>
  <si>
    <t xml:space="preserve">Increase in the paid-up share capital of </t>
  </si>
  <si>
    <t>The Condensed Consolidated Balance Sheets should be read in conjunction with the</t>
  </si>
  <si>
    <t>Annual Audited Financial Statements for the year ended 31 December 2006.</t>
  </si>
  <si>
    <t>The Condensed Consolidated Statement of Changes in Equity should be read in conjunction with the</t>
  </si>
  <si>
    <t>Minority interest in subsidiary company at point of acquisition</t>
  </si>
  <si>
    <t>Transfer to retained profit upon capital reduction in a</t>
  </si>
  <si>
    <t>subsidiary company out of bonus shares issued previously</t>
  </si>
  <si>
    <t xml:space="preserve">  a subsidiary company</t>
  </si>
  <si>
    <t>CONDENSED CONSOLIDATED BALANCE SHEET AS AT 30 SEPTEMBER 2007</t>
  </si>
  <si>
    <t>30 September</t>
  </si>
  <si>
    <t>FOR THE PERIOD ENDED 30 SEPTEMBER 2007</t>
  </si>
  <si>
    <t>Balance at 30 September 2006</t>
  </si>
  <si>
    <t>Balance at 30 September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</si>
</sst>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2" xfId="15" applyNumberFormat="1" applyBorder="1" applyAlignment="1">
      <alignment/>
    </xf>
    <xf numFmtId="171" fontId="0" fillId="0" borderId="2" xfId="0" applyNumberFormat="1" applyFon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Fill="1" applyBorder="1" applyAlignment="1">
      <alignment/>
    </xf>
    <xf numFmtId="171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73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1" fontId="1" fillId="0" borderId="0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1" fontId="1" fillId="0" borderId="0" xfId="15" applyNumberFormat="1" applyFont="1" applyFill="1" applyAlignment="1">
      <alignment horizontal="centerContinuous"/>
    </xf>
    <xf numFmtId="14" fontId="1" fillId="0" borderId="0" xfId="0" applyNumberFormat="1" applyFont="1" applyFill="1" applyAlignment="1" quotePrefix="1">
      <alignment horizontal="center"/>
    </xf>
    <xf numFmtId="14" fontId="1" fillId="0" borderId="2" xfId="0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center"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Font="1" applyFill="1" applyAlignment="1">
      <alignment/>
    </xf>
    <xf numFmtId="171" fontId="0" fillId="0" borderId="2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1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1" fontId="0" fillId="0" borderId="0" xfId="15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429500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05200" y="1238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7"/>
  <sheetViews>
    <sheetView tabSelected="1" view="pageBreakPreview" zoomScale="115" zoomScaleNormal="115" zoomScaleSheetLayoutView="115" workbookViewId="0" topLeftCell="A1">
      <selection activeCell="B13" sqref="B13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2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74</v>
      </c>
      <c r="C4" s="11"/>
      <c r="D4" s="3"/>
      <c r="E4" s="53"/>
      <c r="F4" s="43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4"/>
      <c r="F5" s="44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4"/>
      <c r="F6" s="44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55" t="s">
        <v>75</v>
      </c>
      <c r="F7" s="45"/>
      <c r="G7" s="41" t="s">
        <v>64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6" t="s">
        <v>62</v>
      </c>
      <c r="F8" s="45"/>
      <c r="G8" s="51" t="s">
        <v>63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7" t="s">
        <v>2</v>
      </c>
      <c r="F9" s="46"/>
      <c r="G9" s="42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19</v>
      </c>
      <c r="B10" s="2"/>
      <c r="C10" s="3"/>
      <c r="D10" s="3"/>
      <c r="E10" s="58"/>
      <c r="F10" s="47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20</v>
      </c>
      <c r="B11" s="2"/>
      <c r="C11" s="3"/>
      <c r="D11" s="3"/>
      <c r="E11" s="58"/>
      <c r="F11" s="47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35</v>
      </c>
      <c r="B12" s="2"/>
      <c r="C12" s="3"/>
      <c r="D12" s="3"/>
      <c r="E12" s="59">
        <v>194934</v>
      </c>
      <c r="F12" s="48"/>
      <c r="G12" s="32">
        <v>184723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36</v>
      </c>
      <c r="B13" s="2"/>
      <c r="C13" s="3"/>
      <c r="D13" s="3"/>
      <c r="E13" s="60">
        <v>346008</v>
      </c>
      <c r="F13" s="18"/>
      <c r="G13" s="3">
        <f>728201-G14</f>
        <v>346767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61</v>
      </c>
      <c r="B14" s="2"/>
      <c r="C14" s="3"/>
      <c r="D14" s="3"/>
      <c r="E14" s="60">
        <v>401813</v>
      </c>
      <c r="F14" s="18"/>
      <c r="G14" s="3">
        <v>381434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38</v>
      </c>
      <c r="B15" s="2"/>
      <c r="C15" s="3"/>
      <c r="D15" s="3"/>
      <c r="E15" s="60">
        <v>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37</v>
      </c>
      <c r="B16" s="2"/>
      <c r="C16" s="3"/>
      <c r="D16" s="3"/>
      <c r="E16" s="60">
        <v>13</v>
      </c>
      <c r="F16" s="18"/>
      <c r="G16" s="3">
        <v>11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21</v>
      </c>
      <c r="B17" s="2"/>
      <c r="C17" s="3"/>
      <c r="D17" s="3"/>
      <c r="E17" s="60">
        <v>3247</v>
      </c>
      <c r="F17" s="18"/>
      <c r="G17" s="3">
        <v>3247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/>
      <c r="B18" s="2"/>
      <c r="C18" s="3"/>
      <c r="D18" s="3"/>
      <c r="E18" s="60"/>
      <c r="F18" s="18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60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1" t="s">
        <v>3</v>
      </c>
      <c r="B20" s="2"/>
      <c r="C20" s="3"/>
      <c r="D20" s="3"/>
      <c r="E20" s="60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/>
      <c r="B21" s="2" t="s">
        <v>5</v>
      </c>
      <c r="C21" s="3"/>
      <c r="D21" s="3"/>
      <c r="E21" s="60">
        <v>110334</v>
      </c>
      <c r="F21" s="18"/>
      <c r="G21" s="3">
        <v>84011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39</v>
      </c>
      <c r="C22" s="3"/>
      <c r="D22" s="3"/>
      <c r="E22" s="60">
        <f>32589+39864</f>
        <v>72453</v>
      </c>
      <c r="F22" s="18"/>
      <c r="G22" s="3">
        <f>45843+13668</f>
        <v>59511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40</v>
      </c>
      <c r="C23" s="3"/>
      <c r="D23" s="3"/>
      <c r="E23" s="60">
        <v>670</v>
      </c>
      <c r="F23" s="18"/>
      <c r="G23" s="3">
        <v>482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41</v>
      </c>
      <c r="C24" s="3"/>
      <c r="D24" s="3"/>
      <c r="E24" s="60">
        <v>6059</v>
      </c>
      <c r="F24" s="18"/>
      <c r="G24" s="3">
        <v>5921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 t="s">
        <v>42</v>
      </c>
      <c r="C25" s="3"/>
      <c r="D25" s="3"/>
      <c r="E25" s="61">
        <f>153440</f>
        <v>153440</v>
      </c>
      <c r="F25" s="18"/>
      <c r="G25" s="19">
        <f>150097+6776</f>
        <v>156873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/>
      <c r="C26" s="3"/>
      <c r="D26" s="3"/>
      <c r="E26" s="62">
        <f>SUM(E21:E25)</f>
        <v>342956</v>
      </c>
      <c r="F26" s="18"/>
      <c r="G26" s="18">
        <f>SUM(G21:G25)</f>
        <v>306798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3.5" thickBot="1">
      <c r="A27" s="1" t="s">
        <v>22</v>
      </c>
      <c r="B27" s="2"/>
      <c r="C27" s="3"/>
      <c r="D27" s="3"/>
      <c r="E27" s="63">
        <f>E12+E13+E17+E16+E26+E14</f>
        <v>1288971</v>
      </c>
      <c r="F27" s="18"/>
      <c r="G27" s="21">
        <f>G12+G13+G17+G16+G26+G14</f>
        <v>1222980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2.75">
      <c r="A28" s="2"/>
      <c r="B28" s="2"/>
      <c r="C28" s="3"/>
      <c r="D28" s="3"/>
      <c r="E28" s="62"/>
      <c r="F28" s="18"/>
      <c r="G28" s="1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1" t="s">
        <v>23</v>
      </c>
      <c r="B29" s="2"/>
      <c r="C29" s="3"/>
      <c r="D29" s="3"/>
      <c r="E29" s="62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2" t="s">
        <v>24</v>
      </c>
      <c r="B30" s="2"/>
      <c r="C30" s="3"/>
      <c r="D30" s="3"/>
      <c r="E30" s="62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 t="s">
        <v>43</v>
      </c>
      <c r="C31" s="3"/>
      <c r="D31" s="3"/>
      <c r="E31" s="62">
        <v>208134</v>
      </c>
      <c r="F31" s="18"/>
      <c r="G31" s="18">
        <v>208134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44</v>
      </c>
      <c r="C32" s="3"/>
      <c r="D32" s="3"/>
      <c r="E32" s="62">
        <v>181920</v>
      </c>
      <c r="F32" s="18"/>
      <c r="G32" s="18">
        <v>181920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45</v>
      </c>
      <c r="C33" s="3"/>
      <c r="D33" s="3"/>
      <c r="E33" s="62">
        <f>21798-1207</f>
        <v>20591</v>
      </c>
      <c r="F33" s="18"/>
      <c r="G33" s="18">
        <f>21798-534</f>
        <v>21264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46</v>
      </c>
      <c r="C34" s="3"/>
      <c r="D34" s="3"/>
      <c r="E34" s="61">
        <v>746004</v>
      </c>
      <c r="F34" s="18"/>
      <c r="G34" s="19">
        <v>660783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17"/>
      <c r="C35" s="3"/>
      <c r="D35" s="3"/>
      <c r="E35" s="62">
        <f>SUM(E31:E34)</f>
        <v>1156649</v>
      </c>
      <c r="F35" s="18"/>
      <c r="G35" s="18">
        <f>SUM(G31:G34)</f>
        <v>1072101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2" t="s">
        <v>25</v>
      </c>
      <c r="C36" s="3"/>
      <c r="D36" s="3"/>
      <c r="E36" s="62">
        <v>711</v>
      </c>
      <c r="F36" s="18"/>
      <c r="G36" s="18">
        <v>304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1" t="s">
        <v>26</v>
      </c>
      <c r="B37" s="2"/>
      <c r="C37" s="3"/>
      <c r="D37" s="3"/>
      <c r="E37" s="64">
        <f>SUM(E35:E36)</f>
        <v>1157360</v>
      </c>
      <c r="F37" s="18"/>
      <c r="G37" s="9">
        <f>SUM(G35:G36)</f>
        <v>1072405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8:167" ht="12.7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1" t="s">
        <v>27</v>
      </c>
      <c r="B39" s="2"/>
      <c r="C39" s="3"/>
      <c r="D39" s="3"/>
      <c r="E39" s="62"/>
      <c r="F39" s="18"/>
      <c r="G39" s="1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/>
      <c r="B40" s="16" t="s">
        <v>47</v>
      </c>
      <c r="C40" s="3"/>
      <c r="D40" s="3"/>
      <c r="E40" s="62">
        <f>3583-381</f>
        <v>3202</v>
      </c>
      <c r="F40" s="18"/>
      <c r="G40" s="18">
        <v>3323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48</v>
      </c>
      <c r="C41" s="3"/>
      <c r="D41" s="3"/>
      <c r="E41" s="62">
        <v>65976</v>
      </c>
      <c r="F41" s="18"/>
      <c r="G41" s="18">
        <v>64626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3.5" thickBot="1">
      <c r="A42" s="16"/>
      <c r="B42" s="2"/>
      <c r="C42" s="3"/>
      <c r="D42" s="3"/>
      <c r="E42" s="63">
        <f>SUM(E40:E41)</f>
        <v>69178</v>
      </c>
      <c r="F42" s="18"/>
      <c r="G42" s="21">
        <f>SUM(G40:G41)</f>
        <v>67949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1" t="s">
        <v>4</v>
      </c>
      <c r="B43" s="2"/>
      <c r="C43" s="3"/>
      <c r="D43" s="3"/>
      <c r="E43" s="60"/>
      <c r="F43" s="18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s="27" customFormat="1" ht="12.75">
      <c r="A44" s="2"/>
      <c r="B44" s="2" t="s">
        <v>49</v>
      </c>
      <c r="C44" s="3"/>
      <c r="D44" s="3"/>
      <c r="E44" s="60">
        <f>21169+33990</f>
        <v>55159</v>
      </c>
      <c r="F44" s="18"/>
      <c r="G44" s="3">
        <f>13694+32934</f>
        <v>46628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9"/>
      <c r="FG44" s="29"/>
      <c r="FH44" s="29"/>
      <c r="FI44" s="29"/>
      <c r="FJ44" s="29"/>
      <c r="FK44" s="29"/>
    </row>
    <row r="45" spans="1:167" s="27" customFormat="1" ht="12.75">
      <c r="A45" s="2"/>
      <c r="B45" s="16" t="s">
        <v>50</v>
      </c>
      <c r="C45" s="3"/>
      <c r="D45" s="3"/>
      <c r="E45" s="60">
        <v>45</v>
      </c>
      <c r="F45" s="18"/>
      <c r="G45" s="3">
        <v>16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47</v>
      </c>
      <c r="C46" s="3"/>
      <c r="D46" s="3"/>
      <c r="E46" s="60">
        <v>381</v>
      </c>
      <c r="F46" s="18"/>
      <c r="G46" s="3">
        <v>381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51</v>
      </c>
      <c r="C47" s="3"/>
      <c r="D47" s="3"/>
      <c r="E47" s="60">
        <v>0</v>
      </c>
      <c r="F47" s="18"/>
      <c r="G47" s="3">
        <v>22791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2" t="s">
        <v>52</v>
      </c>
      <c r="C48" s="3"/>
      <c r="D48" s="3"/>
      <c r="E48" s="61">
        <v>6848</v>
      </c>
      <c r="F48" s="18"/>
      <c r="G48" s="19">
        <v>12810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/>
      <c r="C49" s="3"/>
      <c r="D49" s="3"/>
      <c r="E49" s="62">
        <f>SUM(E44:E48)</f>
        <v>62433</v>
      </c>
      <c r="F49" s="18"/>
      <c r="G49" s="18">
        <f>SUM(G44:G48)</f>
        <v>82626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1" t="s">
        <v>28</v>
      </c>
      <c r="E50" s="65">
        <f>E42+E49</f>
        <v>131611</v>
      </c>
      <c r="F50" s="49"/>
      <c r="G50" s="30">
        <f>G42+G49</f>
        <v>150575</v>
      </c>
      <c r="H50" s="28"/>
      <c r="I50" s="2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ht="12.75">
      <c r="A51" s="16"/>
      <c r="B51" s="2"/>
      <c r="C51" s="3"/>
      <c r="D51" s="3"/>
      <c r="E51" s="62"/>
      <c r="F51" s="18"/>
      <c r="G51" s="18"/>
      <c r="H51" s="5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3.5" thickBot="1">
      <c r="A52" s="31" t="s">
        <v>29</v>
      </c>
      <c r="B52" s="2"/>
      <c r="C52" s="3"/>
      <c r="D52" s="3"/>
      <c r="E52" s="66">
        <f>E37+E50</f>
        <v>1288971</v>
      </c>
      <c r="F52" s="18"/>
      <c r="G52" s="20">
        <f>G37+G50</f>
        <v>1222980</v>
      </c>
      <c r="H52" s="6">
        <f>E52-E27</f>
        <v>0</v>
      </c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>
      <c r="A53" s="2"/>
      <c r="B53" s="2"/>
      <c r="C53" s="3"/>
      <c r="D53" s="3"/>
      <c r="E53" s="62"/>
      <c r="F53" s="18"/>
      <c r="G53" s="18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31" t="s">
        <v>17</v>
      </c>
      <c r="B54" s="2"/>
      <c r="C54" s="3"/>
      <c r="D54" s="3"/>
      <c r="E54" s="67">
        <f>E35/E31</f>
        <v>5.557232359921973</v>
      </c>
      <c r="F54" s="50"/>
      <c r="G54" s="22">
        <f>G35/G31</f>
        <v>5.151013289515408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2"/>
      <c r="B55" s="2"/>
      <c r="C55" s="3"/>
      <c r="D55" s="3"/>
      <c r="E55" s="60"/>
      <c r="F55" s="18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1" t="s">
        <v>67</v>
      </c>
      <c r="B56" s="2"/>
      <c r="C56" s="3"/>
      <c r="D56" s="3"/>
      <c r="E56" s="53"/>
      <c r="F56" s="43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68</v>
      </c>
      <c r="B57" s="2"/>
      <c r="C57" s="3"/>
      <c r="D57" s="3"/>
      <c r="E57" s="60"/>
      <c r="F57" s="18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2"/>
      <c r="B58" s="2"/>
      <c r="C58" s="3"/>
      <c r="D58" s="3"/>
      <c r="E58" s="60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60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60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60"/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60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60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60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60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60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60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60"/>
      <c r="F68" s="18"/>
      <c r="G68" s="1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60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60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60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60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60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60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60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60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60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C78" s="3"/>
      <c r="D78" s="3"/>
      <c r="E78" s="60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3:167" ht="12.75">
      <c r="C79" s="6"/>
      <c r="D79" s="6"/>
      <c r="E79" s="68"/>
      <c r="F79" s="2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8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8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8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5"/>
      <c r="D83" s="5"/>
      <c r="E83" s="69"/>
      <c r="F83" s="2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9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9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9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9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9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9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9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9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9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9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9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9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9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9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9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9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9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9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9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9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9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9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9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9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9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9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9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9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9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9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9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9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9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9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9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9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9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9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9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9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9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9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9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9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9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9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9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9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9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9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9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9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9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9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9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9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9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9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9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9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9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9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9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9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9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9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9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9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9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9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9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9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9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9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9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9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9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9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9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9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9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9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9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9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9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9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9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9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9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9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9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9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9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9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9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9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9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9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9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9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9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9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9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9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9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9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9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9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9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9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9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9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9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9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9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9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9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9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9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9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9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9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9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9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9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9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9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9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9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9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9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9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9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9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9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9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9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9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9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9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9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9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9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9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9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9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9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9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9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9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9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9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9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9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9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9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9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9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9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9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9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9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9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9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9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9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9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9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9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9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9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9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9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9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9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9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9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9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9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9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9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9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9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9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9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9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9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9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9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9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9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9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9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9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9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9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9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9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9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9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9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9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9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9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9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9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9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9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9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9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9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9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9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9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9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9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9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9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9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9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9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9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9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9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9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9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9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9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9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9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9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9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9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9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9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9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9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9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9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9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9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9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9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9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9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9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9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9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9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9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9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9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9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9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9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9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9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9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9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9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9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9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9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9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9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9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9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9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9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9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9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9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9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9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9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9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9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9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9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9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9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9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9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9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9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9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9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9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9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9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9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9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9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9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9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9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9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9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9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9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9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9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9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9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9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9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9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9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9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9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9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9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9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9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9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9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9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9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9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9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9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9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9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9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9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9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9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9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9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9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9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9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9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9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9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9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9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9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9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9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9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9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9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9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9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9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9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9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9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9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9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9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9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9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9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9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9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9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9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9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9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9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9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9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9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9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9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9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9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9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9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9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9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9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9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9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9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9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9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9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9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9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9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9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9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9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9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9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9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9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9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9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9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9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9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9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9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9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9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9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9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9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9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9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9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9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9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9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9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9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9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9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9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9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9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9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9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9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9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9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9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9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9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9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9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9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9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9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9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9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9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9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9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9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9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9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9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9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9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9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9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9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9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9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9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9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9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9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9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9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9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9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9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9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9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9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9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9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9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9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9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9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9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9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9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9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9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9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9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9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9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9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9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9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9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9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9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9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9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9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9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9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9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9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9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9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9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9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9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9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9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9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9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9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9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9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9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9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9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9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9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9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9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9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9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9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9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9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9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9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9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9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9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9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9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9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9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9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9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9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9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9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9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9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9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9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9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9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9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9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9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9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9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9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9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9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9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9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9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9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9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9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9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9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9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9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9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9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9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9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9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9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9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9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9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9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9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9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9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9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9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9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9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9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9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9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9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9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9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9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9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9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9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9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9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9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9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9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9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9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9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9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9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9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9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9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9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9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9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9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9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9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9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9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9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9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9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9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9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9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9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9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9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9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9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9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9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4"/>
      <c r="D691" s="4"/>
      <c r="E691" s="70"/>
      <c r="F691" s="29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70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70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70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70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70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70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70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70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70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70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70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70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70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70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70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70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70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70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70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70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70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70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70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70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70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70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6"/>
  <sheetViews>
    <sheetView view="pageBreakPreview" zoomScale="115" zoomScaleNormal="115" zoomScaleSheetLayoutView="115" workbookViewId="0" topLeftCell="A1">
      <selection activeCell="A23" sqref="A23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28125" style="0" bestFit="1" customWidth="1"/>
    <col min="6" max="6" width="11.00390625" style="0" bestFit="1" customWidth="1"/>
    <col min="7" max="7" width="12.8515625" style="0" bestFit="1" customWidth="1"/>
    <col min="8" max="8" width="10.421875" style="0" bestFit="1" customWidth="1"/>
    <col min="9" max="9" width="11.421875" style="0" bestFit="1" customWidth="1"/>
    <col min="10" max="10" width="11.28125" style="0" customWidth="1"/>
    <col min="11" max="11" width="11.421875" style="0" bestFit="1" customWidth="1"/>
    <col min="12" max="12" width="9.57421875" style="0" bestFit="1" customWidth="1"/>
    <col min="13" max="13" width="10.5742187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76</v>
      </c>
    </row>
    <row r="7" ht="12.75">
      <c r="A7" s="1" t="s">
        <v>16</v>
      </c>
    </row>
    <row r="8" spans="1:13" ht="12.75">
      <c r="A8" s="1"/>
      <c r="E8" s="72" t="s">
        <v>31</v>
      </c>
      <c r="F8" s="72"/>
      <c r="G8" s="72"/>
      <c r="H8" s="72"/>
      <c r="I8" s="72"/>
      <c r="J8" s="72"/>
      <c r="K8" s="72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54</v>
      </c>
      <c r="K9" s="23" t="s">
        <v>15</v>
      </c>
      <c r="L9" s="33" t="s">
        <v>53</v>
      </c>
      <c r="M9" s="33" t="s">
        <v>56</v>
      </c>
    </row>
    <row r="10" spans="4:13" ht="12.75">
      <c r="D10" s="23"/>
      <c r="E10" s="23" t="s">
        <v>8</v>
      </c>
      <c r="F10" s="23" t="s">
        <v>57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55</v>
      </c>
      <c r="M10" s="33" t="s">
        <v>58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60</v>
      </c>
      <c r="E15" s="34">
        <v>208134</v>
      </c>
      <c r="F15" s="34">
        <v>660783</v>
      </c>
      <c r="G15" s="34">
        <v>0</v>
      </c>
      <c r="H15" s="34">
        <v>181920</v>
      </c>
      <c r="I15" s="34">
        <v>21798</v>
      </c>
      <c r="J15" s="34">
        <v>-534</v>
      </c>
      <c r="K15" s="34">
        <f>SUM(E15:J15)</f>
        <v>1072101</v>
      </c>
      <c r="L15" s="3">
        <v>304</v>
      </c>
      <c r="M15" s="35">
        <f>K15+L15</f>
        <v>1072405</v>
      </c>
    </row>
    <row r="16" spans="1:13" ht="12.75">
      <c r="A16" t="s">
        <v>66</v>
      </c>
      <c r="E16" s="34"/>
      <c r="F16" s="34"/>
      <c r="G16" s="34"/>
      <c r="H16" s="34"/>
      <c r="I16" s="34"/>
      <c r="J16" s="34"/>
      <c r="K16" s="34"/>
      <c r="L16" s="3"/>
      <c r="M16" s="2"/>
    </row>
    <row r="17" spans="1:13" ht="12.75">
      <c r="A17" t="s">
        <v>73</v>
      </c>
      <c r="E17" s="34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f>SUM(E17:J17)</f>
        <v>0</v>
      </c>
      <c r="L17" s="60">
        <f>456</f>
        <v>456</v>
      </c>
      <c r="M17" s="35">
        <f>SUM(K17:L17)</f>
        <v>456</v>
      </c>
    </row>
    <row r="18" spans="1:13" ht="12.75">
      <c r="A18" t="s">
        <v>65</v>
      </c>
      <c r="E18" s="36">
        <v>0</v>
      </c>
      <c r="F18" s="39">
        <v>0</v>
      </c>
      <c r="G18" s="39">
        <v>0</v>
      </c>
      <c r="H18" s="39">
        <v>0</v>
      </c>
      <c r="I18" s="39">
        <v>0</v>
      </c>
      <c r="J18" s="39">
        <v>-673</v>
      </c>
      <c r="K18" s="39">
        <f>SUM(E18:J18)</f>
        <v>-673</v>
      </c>
      <c r="L18" s="61">
        <v>-36</v>
      </c>
      <c r="M18" s="37">
        <f>K18+L18</f>
        <v>-709</v>
      </c>
    </row>
    <row r="19" spans="1:13" ht="12.75">
      <c r="A19" t="s">
        <v>32</v>
      </c>
      <c r="E19" s="34">
        <f>SUM(E18)</f>
        <v>0</v>
      </c>
      <c r="F19" s="71">
        <f aca="true" t="shared" si="0" ref="F19:K19">SUM(F18)</f>
        <v>0</v>
      </c>
      <c r="G19" s="71">
        <f t="shared" si="0"/>
        <v>0</v>
      </c>
      <c r="H19" s="71">
        <f t="shared" si="0"/>
        <v>0</v>
      </c>
      <c r="I19" s="71">
        <f t="shared" si="0"/>
        <v>0</v>
      </c>
      <c r="J19" s="71">
        <f t="shared" si="0"/>
        <v>-673</v>
      </c>
      <c r="K19" s="71">
        <f t="shared" si="0"/>
        <v>-673</v>
      </c>
      <c r="L19" s="71">
        <f>SUM(L17:L18)</f>
        <v>420</v>
      </c>
      <c r="M19" s="34">
        <f>SUM(M17:M18)</f>
        <v>-253</v>
      </c>
    </row>
    <row r="20" spans="1:13" ht="12.75">
      <c r="A20" t="s">
        <v>18</v>
      </c>
      <c r="E20" s="34">
        <v>0</v>
      </c>
      <c r="F20" s="71">
        <f>107999+13</f>
        <v>108012</v>
      </c>
      <c r="G20" s="71">
        <v>0</v>
      </c>
      <c r="H20" s="71">
        <v>0</v>
      </c>
      <c r="I20" s="71">
        <v>0</v>
      </c>
      <c r="J20" s="71">
        <v>0</v>
      </c>
      <c r="K20" s="71">
        <f>SUM(E20:J20)</f>
        <v>108012</v>
      </c>
      <c r="L20" s="60">
        <v>-13</v>
      </c>
      <c r="M20" s="35">
        <f>K20+L20</f>
        <v>107999</v>
      </c>
    </row>
    <row r="21" spans="1:13" ht="12.75">
      <c r="A21" t="s">
        <v>59</v>
      </c>
      <c r="E21" s="36">
        <v>0</v>
      </c>
      <c r="F21" s="39">
        <v>-22791</v>
      </c>
      <c r="G21" s="39">
        <v>0</v>
      </c>
      <c r="H21" s="39">
        <v>0</v>
      </c>
      <c r="I21" s="39">
        <v>0</v>
      </c>
      <c r="J21" s="39">
        <v>0</v>
      </c>
      <c r="K21" s="39">
        <f>SUM(E21:J21)</f>
        <v>-22791</v>
      </c>
      <c r="L21" s="61">
        <v>0</v>
      </c>
      <c r="M21" s="37">
        <f>K21+L21</f>
        <v>-22791</v>
      </c>
    </row>
    <row r="22" spans="5:13" ht="12.75">
      <c r="E22" s="34"/>
      <c r="F22" s="38"/>
      <c r="G22" s="38"/>
      <c r="H22" s="38"/>
      <c r="I22" s="38"/>
      <c r="J22" s="38"/>
      <c r="K22" s="38"/>
      <c r="L22" s="3"/>
      <c r="M22" s="2"/>
    </row>
    <row r="23" spans="1:13" ht="12.75">
      <c r="A23" t="s">
        <v>78</v>
      </c>
      <c r="E23" s="36">
        <f aca="true" t="shared" si="1" ref="E23:M23">E15+E19+E20+E21</f>
        <v>208134</v>
      </c>
      <c r="F23" s="36">
        <f t="shared" si="1"/>
        <v>746004</v>
      </c>
      <c r="G23" s="36">
        <f t="shared" si="1"/>
        <v>0</v>
      </c>
      <c r="H23" s="36">
        <f t="shared" si="1"/>
        <v>181920</v>
      </c>
      <c r="I23" s="36">
        <f t="shared" si="1"/>
        <v>21798</v>
      </c>
      <c r="J23" s="36">
        <f t="shared" si="1"/>
        <v>-1207</v>
      </c>
      <c r="K23" s="36">
        <f t="shared" si="1"/>
        <v>1156649</v>
      </c>
      <c r="L23" s="36">
        <f t="shared" si="1"/>
        <v>711</v>
      </c>
      <c r="M23" s="36">
        <f t="shared" si="1"/>
        <v>1157360</v>
      </c>
    </row>
    <row r="24" spans="5:14" ht="12.75">
      <c r="E24" s="38"/>
      <c r="F24" s="38"/>
      <c r="G24" s="38"/>
      <c r="H24" s="38"/>
      <c r="I24" s="38"/>
      <c r="J24" s="38"/>
      <c r="K24" s="38"/>
      <c r="L24" s="18"/>
      <c r="M24" s="18"/>
      <c r="N24" s="40"/>
    </row>
    <row r="25" spans="5:13" ht="12.75">
      <c r="E25" s="38"/>
      <c r="F25" s="38"/>
      <c r="G25" s="38"/>
      <c r="H25" s="38"/>
      <c r="I25" s="38"/>
      <c r="J25" s="38"/>
      <c r="K25" s="38"/>
      <c r="L25" s="18"/>
      <c r="M25" s="18"/>
    </row>
    <row r="26" spans="1:13" ht="12.75">
      <c r="A26" s="2" t="s">
        <v>34</v>
      </c>
      <c r="E26" s="34">
        <v>208134</v>
      </c>
      <c r="F26" s="34">
        <v>330231</v>
      </c>
      <c r="G26" s="34">
        <v>220</v>
      </c>
      <c r="H26" s="34">
        <v>181920</v>
      </c>
      <c r="I26" s="34">
        <v>257798</v>
      </c>
      <c r="J26" s="34">
        <v>0</v>
      </c>
      <c r="K26" s="34">
        <f>SUM(E26:J26)</f>
        <v>978303</v>
      </c>
      <c r="L26" s="3">
        <v>0</v>
      </c>
      <c r="M26" s="35">
        <f>K26+L26</f>
        <v>978303</v>
      </c>
    </row>
    <row r="27" spans="1:13" ht="12.75">
      <c r="A27" t="s">
        <v>30</v>
      </c>
      <c r="E27" s="36">
        <v>0</v>
      </c>
      <c r="F27" s="36">
        <v>220</v>
      </c>
      <c r="G27" s="36">
        <v>-220</v>
      </c>
      <c r="H27" s="36">
        <v>0</v>
      </c>
      <c r="I27" s="36">
        <v>0</v>
      </c>
      <c r="J27" s="36">
        <v>0</v>
      </c>
      <c r="K27" s="36">
        <f>SUM(E27:J27)</f>
        <v>0</v>
      </c>
      <c r="L27" s="19">
        <v>0</v>
      </c>
      <c r="M27" s="37">
        <f>K27+L27</f>
        <v>0</v>
      </c>
    </row>
    <row r="28" spans="5:13" ht="12.75">
      <c r="E28" s="34">
        <f aca="true" t="shared" si="2" ref="E28:K28">SUM(E26:E27)</f>
        <v>208134</v>
      </c>
      <c r="F28" s="34">
        <f t="shared" si="2"/>
        <v>330451</v>
      </c>
      <c r="G28" s="34">
        <f t="shared" si="2"/>
        <v>0</v>
      </c>
      <c r="H28" s="34">
        <f t="shared" si="2"/>
        <v>181920</v>
      </c>
      <c r="I28" s="34">
        <f t="shared" si="2"/>
        <v>257798</v>
      </c>
      <c r="J28" s="34">
        <f t="shared" si="2"/>
        <v>0</v>
      </c>
      <c r="K28" s="34">
        <f t="shared" si="2"/>
        <v>978303</v>
      </c>
      <c r="L28" s="3">
        <f>SUM(L26:L27)</f>
        <v>0</v>
      </c>
      <c r="M28" s="3">
        <f>SUM(M26:M27)</f>
        <v>978303</v>
      </c>
    </row>
    <row r="29" spans="5:13" ht="12.75">
      <c r="E29" s="34"/>
      <c r="F29" s="34"/>
      <c r="G29" s="34"/>
      <c r="H29" s="34"/>
      <c r="I29" s="34"/>
      <c r="J29" s="34"/>
      <c r="K29" s="34"/>
      <c r="L29" s="3"/>
      <c r="M29" s="3"/>
    </row>
    <row r="30" spans="1:13" ht="12.75">
      <c r="A30" t="s">
        <v>70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f>SUM(E30:I30)</f>
        <v>0</v>
      </c>
      <c r="K30" s="34">
        <f>SUM(E30:J30)</f>
        <v>0</v>
      </c>
      <c r="L30" s="35">
        <v>333</v>
      </c>
      <c r="M30" s="35">
        <f>K30+L30</f>
        <v>333</v>
      </c>
    </row>
    <row r="31" spans="1:13" ht="12.75">
      <c r="A31" t="s">
        <v>71</v>
      </c>
      <c r="E31" s="34"/>
      <c r="F31" s="34"/>
      <c r="G31" s="34"/>
      <c r="H31" s="34"/>
      <c r="I31" s="34"/>
      <c r="J31" s="34"/>
      <c r="K31" s="34"/>
      <c r="L31" s="3"/>
      <c r="M31" s="2"/>
    </row>
    <row r="32" spans="1:13" ht="12.75">
      <c r="A32" t="s">
        <v>72</v>
      </c>
      <c r="E32" s="36">
        <v>0</v>
      </c>
      <c r="F32" s="36">
        <v>236000</v>
      </c>
      <c r="G32" s="36">
        <v>0</v>
      </c>
      <c r="H32" s="36">
        <v>0</v>
      </c>
      <c r="I32" s="36">
        <v>-236000</v>
      </c>
      <c r="J32" s="36">
        <v>0</v>
      </c>
      <c r="K32" s="36">
        <f>SUM(E32:J32)</f>
        <v>0</v>
      </c>
      <c r="L32" s="19">
        <v>0</v>
      </c>
      <c r="M32" s="19">
        <v>0</v>
      </c>
    </row>
    <row r="33" spans="1:13" ht="12.75">
      <c r="A33" t="s">
        <v>32</v>
      </c>
      <c r="E33" s="34">
        <f aca="true" t="shared" si="3" ref="E33:J33">SUM(E32)</f>
        <v>0</v>
      </c>
      <c r="F33" s="34">
        <f t="shared" si="3"/>
        <v>236000</v>
      </c>
      <c r="G33" s="34">
        <f t="shared" si="3"/>
        <v>0</v>
      </c>
      <c r="H33" s="34">
        <f t="shared" si="3"/>
        <v>0</v>
      </c>
      <c r="I33" s="34">
        <f t="shared" si="3"/>
        <v>-236000</v>
      </c>
      <c r="J33" s="34">
        <f t="shared" si="3"/>
        <v>0</v>
      </c>
      <c r="K33" s="34">
        <f>SUM(E33:J33)</f>
        <v>0</v>
      </c>
      <c r="L33" s="3">
        <f>SUM(L30:L32)</f>
        <v>333</v>
      </c>
      <c r="M33" s="3">
        <f>SUM(K33:L33)</f>
        <v>333</v>
      </c>
    </row>
    <row r="34" spans="1:13" ht="12.75">
      <c r="A34" t="s">
        <v>18</v>
      </c>
      <c r="E34" s="36">
        <v>0</v>
      </c>
      <c r="F34" s="39">
        <v>107643</v>
      </c>
      <c r="G34" s="36">
        <v>0</v>
      </c>
      <c r="H34" s="36">
        <v>0</v>
      </c>
      <c r="I34" s="36">
        <v>0</v>
      </c>
      <c r="J34" s="36">
        <v>0</v>
      </c>
      <c r="K34" s="36">
        <f>SUM(E34:J34)</f>
        <v>107643</v>
      </c>
      <c r="L34" s="19">
        <v>0</v>
      </c>
      <c r="M34" s="37">
        <f>K34+L34</f>
        <v>107643</v>
      </c>
    </row>
    <row r="35" spans="1:13" ht="12.75">
      <c r="A35" t="s">
        <v>33</v>
      </c>
      <c r="E35" s="34">
        <f aca="true" t="shared" si="4" ref="E35:M35">SUM(E33:E34)</f>
        <v>0</v>
      </c>
      <c r="F35" s="34">
        <f t="shared" si="4"/>
        <v>343643</v>
      </c>
      <c r="G35" s="34">
        <f t="shared" si="4"/>
        <v>0</v>
      </c>
      <c r="H35" s="34">
        <f t="shared" si="4"/>
        <v>0</v>
      </c>
      <c r="I35" s="34">
        <f t="shared" si="4"/>
        <v>-236000</v>
      </c>
      <c r="J35" s="34">
        <f t="shared" si="4"/>
        <v>0</v>
      </c>
      <c r="K35" s="34">
        <f t="shared" si="4"/>
        <v>107643</v>
      </c>
      <c r="L35" s="34">
        <f t="shared" si="4"/>
        <v>333</v>
      </c>
      <c r="M35" s="34">
        <f t="shared" si="4"/>
        <v>107976</v>
      </c>
    </row>
    <row r="36" spans="1:13" ht="12.75">
      <c r="A36" t="s">
        <v>59</v>
      </c>
      <c r="E36" s="36">
        <v>0</v>
      </c>
      <c r="F36" s="36">
        <v>-22479</v>
      </c>
      <c r="G36" s="36">
        <v>0</v>
      </c>
      <c r="H36" s="36">
        <v>0</v>
      </c>
      <c r="I36" s="36">
        <v>0</v>
      </c>
      <c r="J36" s="36"/>
      <c r="K36" s="36">
        <f>SUM(E36:I36)</f>
        <v>-22479</v>
      </c>
      <c r="L36" s="19">
        <v>0</v>
      </c>
      <c r="M36" s="37">
        <f>K36+L36</f>
        <v>-22479</v>
      </c>
    </row>
    <row r="37" spans="5:13" ht="12.75">
      <c r="E37" s="34"/>
      <c r="F37" s="34"/>
      <c r="G37" s="38"/>
      <c r="H37" s="34"/>
      <c r="I37" s="34"/>
      <c r="J37" s="34"/>
      <c r="K37" s="34"/>
      <c r="L37" s="3"/>
      <c r="M37" s="2"/>
    </row>
    <row r="38" spans="1:14" ht="12.75">
      <c r="A38" s="2" t="s">
        <v>77</v>
      </c>
      <c r="E38" s="36">
        <f aca="true" t="shared" si="5" ref="E38:M38">E28+E35+E36</f>
        <v>208134</v>
      </c>
      <c r="F38" s="36">
        <f t="shared" si="5"/>
        <v>651615</v>
      </c>
      <c r="G38" s="36">
        <f t="shared" si="5"/>
        <v>0</v>
      </c>
      <c r="H38" s="36">
        <f t="shared" si="5"/>
        <v>181920</v>
      </c>
      <c r="I38" s="36">
        <f t="shared" si="5"/>
        <v>21798</v>
      </c>
      <c r="J38" s="36">
        <f t="shared" si="5"/>
        <v>0</v>
      </c>
      <c r="K38" s="36">
        <f t="shared" si="5"/>
        <v>1063467</v>
      </c>
      <c r="L38" s="19">
        <f t="shared" si="5"/>
        <v>333</v>
      </c>
      <c r="M38" s="19">
        <f t="shared" si="5"/>
        <v>1063800</v>
      </c>
      <c r="N38" s="40"/>
    </row>
    <row r="39" spans="5:13" ht="12" customHeight="1">
      <c r="E39" s="34"/>
      <c r="F39" s="34"/>
      <c r="G39" s="34"/>
      <c r="H39" s="34"/>
      <c r="I39" s="34"/>
      <c r="J39" s="34"/>
      <c r="K39" s="34"/>
      <c r="L39" s="3"/>
      <c r="M39" s="2"/>
    </row>
    <row r="40" spans="5:13" ht="12.75">
      <c r="E40" s="34"/>
      <c r="F40" s="34"/>
      <c r="G40" s="34"/>
      <c r="H40" s="34"/>
      <c r="I40" s="34"/>
      <c r="J40" s="34"/>
      <c r="K40" s="34"/>
      <c r="L40" s="3"/>
      <c r="M40" s="2"/>
    </row>
    <row r="41" spans="5:13" ht="12.75">
      <c r="E41" s="34"/>
      <c r="F41" s="34"/>
      <c r="G41" s="34"/>
      <c r="H41" s="34"/>
      <c r="I41" s="34"/>
      <c r="J41" s="34"/>
      <c r="K41" s="34"/>
      <c r="L41" s="3"/>
      <c r="M41" s="2"/>
    </row>
    <row r="42" spans="1:13" ht="12.75">
      <c r="A42" s="1" t="s">
        <v>69</v>
      </c>
      <c r="E42" s="34"/>
      <c r="F42" s="34"/>
      <c r="G42" s="34"/>
      <c r="H42" s="34"/>
      <c r="I42" s="34"/>
      <c r="J42" s="34"/>
      <c r="K42" s="34"/>
      <c r="L42" s="3"/>
      <c r="M42" s="2"/>
    </row>
    <row r="43" spans="1:13" ht="12.75">
      <c r="A43" s="1" t="s">
        <v>68</v>
      </c>
      <c r="E43" s="34"/>
      <c r="F43" s="34"/>
      <c r="G43" s="34"/>
      <c r="H43" s="34"/>
      <c r="I43" s="34"/>
      <c r="J43" s="34"/>
      <c r="K43" s="34"/>
      <c r="L43" s="3"/>
      <c r="M43" s="2"/>
    </row>
    <row r="44" spans="5:12" ht="12.75">
      <c r="E44" s="34"/>
      <c r="F44" s="34"/>
      <c r="G44" s="34"/>
      <c r="H44" s="34"/>
      <c r="I44" s="34"/>
      <c r="J44" s="34"/>
      <c r="K44" s="34"/>
      <c r="L44" s="34"/>
    </row>
    <row r="45" spans="5:12" ht="12.75">
      <c r="E45" s="34"/>
      <c r="F45" s="34"/>
      <c r="G45" s="34"/>
      <c r="H45" s="34"/>
      <c r="I45" s="34"/>
      <c r="J45" s="34"/>
      <c r="K45" s="34"/>
      <c r="L45" s="34"/>
    </row>
    <row r="46" spans="5:12" ht="12.75">
      <c r="E46" s="34"/>
      <c r="F46" s="34"/>
      <c r="G46" s="34"/>
      <c r="H46" s="34"/>
      <c r="I46" s="34"/>
      <c r="J46" s="34"/>
      <c r="K46" s="34"/>
      <c r="L46" s="34"/>
    </row>
  </sheetData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2007-10-30T06:46:40Z</cp:lastPrinted>
  <dcterms:created xsi:type="dcterms:W3CDTF">1999-11-18T01:23:45Z</dcterms:created>
  <dcterms:modified xsi:type="dcterms:W3CDTF">2007-11-19T03:56:48Z</dcterms:modified>
  <cp:category/>
  <cp:version/>
  <cp:contentType/>
  <cp:contentStatus/>
</cp:coreProperties>
</file>