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'BalanceSheet'!$A$1:$F$60</definedName>
  </definedNames>
  <calcPr fullCalcOnLoad="1"/>
</workbook>
</file>

<file path=xl/sharedStrings.xml><?xml version="1.0" encoding="utf-8"?>
<sst xmlns="http://schemas.openxmlformats.org/spreadsheetml/2006/main" count="93" uniqueCount="77">
  <si>
    <t>UNITED PLANTATIONS BERHAD</t>
  </si>
  <si>
    <t>(Incorporated in Malaysia - Registration No. 240-A)</t>
  </si>
  <si>
    <t>AS AT</t>
  </si>
  <si>
    <t>PRECEDING</t>
  </si>
  <si>
    <t>FINANCIAL</t>
  </si>
  <si>
    <t>YEAR END</t>
  </si>
  <si>
    <t>RM'000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</si>
  <si>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</si>
  <si>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</si>
  <si>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</si>
  <si>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</si>
  <si>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</si>
  <si>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</si>
  <si>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</si>
  <si>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</si>
  <si>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</si>
  <si>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</si>
  <si>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</si>
  <si>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</si>
  <si>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</si>
  <si>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</si>
  <si>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</si>
  <si>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</si>
  <si>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</si>
  <si>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</si>
  <si>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</si>
  <si>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</si>
  <si>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</si>
  <si>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</si>
  <si>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</si>
  <si>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Dividends paid</t>
  </si>
  <si>
    <t>Share Capital</t>
  </si>
  <si>
    <t>Promissory Note</t>
  </si>
  <si>
    <t>Cash, Bank Balances &amp; Fixed Deposits</t>
  </si>
  <si>
    <t>Retirement Benefit Obligation</t>
  </si>
  <si>
    <t>Investment in Associated Companies</t>
  </si>
  <si>
    <t>The figures have not been audited</t>
  </si>
  <si>
    <t>Interim/Final Dividend Declared</t>
  </si>
  <si>
    <t xml:space="preserve">Balance at 1 January 2005 </t>
  </si>
  <si>
    <t>Net assets per share (RM)</t>
  </si>
  <si>
    <t>Tax Recoverable</t>
  </si>
  <si>
    <t>Annual Audited Accounts for the year ended 31 December 2005</t>
  </si>
  <si>
    <t>Net profit for the period</t>
  </si>
  <si>
    <t>ASSETS</t>
  </si>
  <si>
    <t>Non-current assets</t>
  </si>
  <si>
    <t>Available for sale financial assets</t>
  </si>
  <si>
    <t xml:space="preserve">Financial  Assets At Fair Value 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</si>
  <si>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</si>
  <si>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</si>
  <si>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</si>
  <si>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</si>
  <si>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</si>
  <si>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Profits</t>
  </si>
  <si>
    <t>Minority Interest</t>
  </si>
  <si>
    <t>Total Equity</t>
  </si>
  <si>
    <t>Non-Current Liabilities</t>
  </si>
  <si>
    <t>TOTAL LIABILITIES</t>
  </si>
  <si>
    <t>TOTAL EQUITY AND LIABILITIES</t>
  </si>
  <si>
    <t>Effects of adopting FRS 3</t>
  </si>
  <si>
    <t>Note</t>
  </si>
  <si>
    <t>Transfer to retained profit upon capital</t>
  </si>
  <si>
    <t>Net income/(expense) recognised directly in equity</t>
  </si>
  <si>
    <t>Total recognised income and expense for the period</t>
  </si>
  <si>
    <t>CONDENSED CONSOLIDATED BALANCE SHEET AS AT 30 JUNE 2006</t>
  </si>
  <si>
    <t>Balance at 30 June 2005</t>
  </si>
  <si>
    <t>Balance at 30 June 2006</t>
  </si>
  <si>
    <t xml:space="preserve">Balance at 1 January 2006 </t>
  </si>
  <si>
    <t>Minority</t>
  </si>
  <si>
    <t>Interest</t>
  </si>
  <si>
    <t xml:space="preserve">Total </t>
  </si>
  <si>
    <t>Equity</t>
  </si>
  <si>
    <t>Minority interest in subsidiary at point of acquisition</t>
  </si>
  <si>
    <t xml:space="preserve"> reduction in a subsidiary out of bonus</t>
  </si>
  <si>
    <t>Attributable  to  Equity  Holders  of  the  Parent</t>
  </si>
  <si>
    <t>FOR THE SIX-MONTH PERIOD ENDED 30 JUNE 2006</t>
  </si>
  <si>
    <t xml:space="preserve"> shares issued previously</t>
  </si>
  <si>
    <t>Amounts Due From Associated Companies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</si>
</sst>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171" fontId="6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9"/>
  <sheetViews>
    <sheetView tabSelected="1" zoomScale="75" zoomScaleNormal="75" workbookViewId="0" topLeftCell="A28">
      <selection activeCell="C41" sqref="C41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2.140625" style="0" customWidth="1"/>
    <col min="6" max="6" width="15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63</v>
      </c>
      <c r="C4" s="11"/>
      <c r="D4" s="3"/>
      <c r="E4" s="11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36</v>
      </c>
      <c r="B5" s="2"/>
      <c r="C5" s="12"/>
      <c r="D5" s="13"/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2"/>
      <c r="D6" s="13"/>
      <c r="E6" s="13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5"/>
      <c r="F7" s="16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5"/>
      <c r="F8" s="16" t="s">
        <v>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/>
      <c r="F9" s="16" t="s">
        <v>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5" t="s">
        <v>2</v>
      </c>
      <c r="F10" s="16" t="s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0">
        <v>38898</v>
      </c>
      <c r="F11" s="30">
        <v>38717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5" t="s">
        <v>6</v>
      </c>
      <c r="F12" s="16" t="s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1" t="s">
        <v>43</v>
      </c>
      <c r="B13" s="2"/>
      <c r="C13" s="3"/>
      <c r="D13" s="3"/>
      <c r="E13" s="1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" t="s">
        <v>44</v>
      </c>
      <c r="B14" s="2"/>
      <c r="C14" s="3"/>
      <c r="D14" s="3"/>
      <c r="E14" s="1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7" t="s">
        <v>11</v>
      </c>
      <c r="B15" s="2"/>
      <c r="C15" s="3"/>
      <c r="D15" s="3"/>
      <c r="E15" s="3">
        <v>895763</v>
      </c>
      <c r="F15" s="3">
        <v>868194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7" t="s">
        <v>35</v>
      </c>
      <c r="B16" s="2"/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7" t="s">
        <v>45</v>
      </c>
      <c r="B17" s="2"/>
      <c r="C17" s="3"/>
      <c r="D17" s="3"/>
      <c r="E17" s="3">
        <v>4182</v>
      </c>
      <c r="F17" s="3">
        <v>4182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7</v>
      </c>
      <c r="B18" s="2"/>
      <c r="C18" s="3"/>
      <c r="D18" s="3"/>
      <c r="E18" s="3">
        <v>0</v>
      </c>
      <c r="F18" s="3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/>
      <c r="B19" s="2"/>
      <c r="C19" s="3"/>
      <c r="D19" s="3"/>
      <c r="E19" s="3"/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1" t="s">
        <v>8</v>
      </c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18" t="s">
        <v>12</v>
      </c>
      <c r="C21" s="3"/>
      <c r="D21" s="3"/>
      <c r="E21" s="3">
        <f>99282</f>
        <v>99282</v>
      </c>
      <c r="F21" s="3">
        <v>85321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8" t="s">
        <v>27</v>
      </c>
      <c r="C22" s="3"/>
      <c r="D22" s="3"/>
      <c r="E22" s="3">
        <f>39330-6000</f>
        <v>33330</v>
      </c>
      <c r="F22" s="3">
        <f>27685+10004</f>
        <v>37689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47" t="s">
        <v>76</v>
      </c>
      <c r="C23" s="3"/>
      <c r="D23" s="3"/>
      <c r="E23" s="3">
        <v>32</v>
      </c>
      <c r="F23" s="3">
        <v>149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8" t="s">
        <v>40</v>
      </c>
      <c r="C24" s="3"/>
      <c r="D24" s="3"/>
      <c r="E24" s="3">
        <v>22</v>
      </c>
      <c r="F24" s="3">
        <v>49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8" t="s">
        <v>46</v>
      </c>
      <c r="C25" s="3"/>
      <c r="D25" s="3"/>
      <c r="E25" s="3">
        <v>5604</v>
      </c>
      <c r="F25" s="3">
        <v>5308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18" t="s">
        <v>33</v>
      </c>
      <c r="C26" s="3"/>
      <c r="D26" s="3"/>
      <c r="E26" s="21">
        <f>2751+128982-3000</f>
        <v>128733</v>
      </c>
      <c r="F26" s="21">
        <f>176966+2832</f>
        <v>179798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2"/>
      <c r="C27" s="3"/>
      <c r="D27" s="3"/>
      <c r="E27" s="20">
        <f>SUM(E21:E26)</f>
        <v>267003</v>
      </c>
      <c r="F27" s="20">
        <f>SUM(F21:F26)</f>
        <v>308314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3.5" thickBot="1">
      <c r="A28" s="1" t="s">
        <v>47</v>
      </c>
      <c r="B28" s="2"/>
      <c r="C28" s="3"/>
      <c r="D28" s="3"/>
      <c r="E28" s="23">
        <f>E15+E16+E17+E18+E27</f>
        <v>1166948</v>
      </c>
      <c r="F28" s="23">
        <f>F15+F16+F17+F18+F27</f>
        <v>1180690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"/>
      <c r="C29" s="3"/>
      <c r="D29" s="3"/>
      <c r="E29" s="20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1" t="s">
        <v>48</v>
      </c>
      <c r="B30" s="2"/>
      <c r="C30" s="3"/>
      <c r="D30" s="3"/>
      <c r="E30" s="20"/>
      <c r="F30" s="2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 t="s">
        <v>49</v>
      </c>
      <c r="B31" s="2"/>
      <c r="C31" s="3"/>
      <c r="D31" s="3"/>
      <c r="E31" s="20"/>
      <c r="F31" s="2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18" t="s">
        <v>31</v>
      </c>
      <c r="C32" s="3"/>
      <c r="D32" s="3"/>
      <c r="E32" s="20">
        <v>208134</v>
      </c>
      <c r="F32" s="20">
        <v>208134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8" t="s">
        <v>50</v>
      </c>
      <c r="C33" s="3"/>
      <c r="D33" s="3"/>
      <c r="E33" s="20">
        <v>181920</v>
      </c>
      <c r="F33" s="20">
        <v>181920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18" t="s">
        <v>51</v>
      </c>
      <c r="C34" s="3"/>
      <c r="D34" s="3"/>
      <c r="E34" s="20">
        <v>21798</v>
      </c>
      <c r="F34" s="20">
        <f>257798+220</f>
        <v>258018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18" t="s">
        <v>52</v>
      </c>
      <c r="C35" s="3"/>
      <c r="D35" s="3"/>
      <c r="E35" s="21">
        <f>601427+220</f>
        <v>601647</v>
      </c>
      <c r="F35" s="21">
        <v>330231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/>
      <c r="B36" s="18"/>
      <c r="C36" s="3"/>
      <c r="D36" s="3"/>
      <c r="E36" s="20">
        <f>SUM(E32:E35)</f>
        <v>1013499</v>
      </c>
      <c r="F36" s="20">
        <f>SUM(F32:F35)</f>
        <v>978303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2"/>
      <c r="B37" s="18" t="s">
        <v>53</v>
      </c>
      <c r="C37" s="3"/>
      <c r="D37" s="3"/>
      <c r="E37" s="20">
        <v>333</v>
      </c>
      <c r="F37" s="20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" t="s">
        <v>54</v>
      </c>
      <c r="B38" s="2"/>
      <c r="C38" s="3"/>
      <c r="D38" s="3"/>
      <c r="E38" s="9">
        <f>SUM(E36:E37)</f>
        <v>1013832</v>
      </c>
      <c r="F38" s="9">
        <f>SUM(F36:F37)</f>
        <v>978303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7:166" ht="12.7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" t="s">
        <v>55</v>
      </c>
      <c r="B40" s="2"/>
      <c r="C40" s="3"/>
      <c r="D40" s="3"/>
      <c r="E40" s="20"/>
      <c r="F40" s="2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"/>
      <c r="B41" s="47" t="s">
        <v>34</v>
      </c>
      <c r="C41" s="3"/>
      <c r="D41" s="3"/>
      <c r="E41" s="20">
        <f>2906-380</f>
        <v>2526</v>
      </c>
      <c r="F41" s="20">
        <v>2567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/>
      <c r="B42" s="19" t="s">
        <v>13</v>
      </c>
      <c r="C42" s="3"/>
      <c r="D42" s="3"/>
      <c r="E42" s="20">
        <v>65628</v>
      </c>
      <c r="F42" s="20">
        <v>66728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3.5" thickBot="1">
      <c r="A43" s="17"/>
      <c r="B43" s="2"/>
      <c r="C43" s="3"/>
      <c r="D43" s="3"/>
      <c r="E43" s="23">
        <f>SUM(E41:E42)</f>
        <v>68154</v>
      </c>
      <c r="F43" s="23">
        <f>SUM(F41:F42)</f>
        <v>69295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" t="s">
        <v>9</v>
      </c>
      <c r="B44" s="2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s="31" customFormat="1" ht="12.75">
      <c r="A45" s="2"/>
      <c r="B45" s="18" t="s">
        <v>28</v>
      </c>
      <c r="C45" s="3"/>
      <c r="D45" s="3"/>
      <c r="E45" s="3">
        <f>8801+31925+239+2</f>
        <v>40967</v>
      </c>
      <c r="F45" s="3">
        <f>7624+29380</f>
        <v>37004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3"/>
      <c r="FF45" s="33"/>
      <c r="FG45" s="33"/>
      <c r="FH45" s="33"/>
      <c r="FI45" s="33"/>
      <c r="FJ45" s="33"/>
    </row>
    <row r="46" spans="1:166" s="31" customFormat="1" ht="12.75">
      <c r="A46" s="2"/>
      <c r="B46" s="19" t="s">
        <v>29</v>
      </c>
      <c r="C46" s="3"/>
      <c r="D46" s="3"/>
      <c r="E46" s="3">
        <v>1950</v>
      </c>
      <c r="F46" s="3">
        <f>20646</f>
        <v>20646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3"/>
      <c r="FF46" s="33"/>
      <c r="FG46" s="33"/>
      <c r="FH46" s="33"/>
      <c r="FI46" s="33"/>
      <c r="FJ46" s="33"/>
    </row>
    <row r="47" spans="1:166" s="31" customFormat="1" ht="12.75">
      <c r="A47" s="2"/>
      <c r="B47" s="19" t="s">
        <v>34</v>
      </c>
      <c r="C47" s="3"/>
      <c r="D47" s="3"/>
      <c r="E47" s="3">
        <v>380</v>
      </c>
      <c r="F47" s="3">
        <v>384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3"/>
      <c r="FF47" s="33"/>
      <c r="FG47" s="33"/>
      <c r="FH47" s="33"/>
      <c r="FI47" s="33"/>
      <c r="FJ47" s="33"/>
    </row>
    <row r="48" spans="1:166" s="31" customFormat="1" ht="12.75">
      <c r="A48" s="2"/>
      <c r="B48" s="19" t="s">
        <v>32</v>
      </c>
      <c r="C48" s="3"/>
      <c r="D48" s="3"/>
      <c r="E48" s="3">
        <v>0</v>
      </c>
      <c r="F48" s="3">
        <v>35917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3"/>
      <c r="FF48" s="33"/>
      <c r="FG48" s="33"/>
      <c r="FH48" s="33"/>
      <c r="FI48" s="33"/>
      <c r="FJ48" s="33"/>
    </row>
    <row r="49" spans="1:166" s="31" customFormat="1" ht="12.75">
      <c r="A49" s="2"/>
      <c r="B49" s="19" t="s">
        <v>37</v>
      </c>
      <c r="C49" s="3"/>
      <c r="D49" s="3"/>
      <c r="E49" s="3">
        <v>22479</v>
      </c>
      <c r="F49" s="3">
        <v>22479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3"/>
      <c r="FF49" s="33"/>
      <c r="FG49" s="33"/>
      <c r="FH49" s="33"/>
      <c r="FI49" s="33"/>
      <c r="FJ49" s="33"/>
    </row>
    <row r="50" spans="1:166" s="31" customFormat="1" ht="12.75">
      <c r="A50" s="2"/>
      <c r="B50" s="18" t="s">
        <v>10</v>
      </c>
      <c r="C50" s="3"/>
      <c r="D50" s="3"/>
      <c r="E50" s="21">
        <v>19186</v>
      </c>
      <c r="F50" s="21">
        <v>16662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3"/>
      <c r="FF50" s="33"/>
      <c r="FG50" s="33"/>
      <c r="FH50" s="33"/>
      <c r="FI50" s="33"/>
      <c r="FJ50" s="33"/>
    </row>
    <row r="51" spans="1:166" s="31" customFormat="1" ht="12.75">
      <c r="A51" s="2"/>
      <c r="B51" s="2"/>
      <c r="C51" s="3"/>
      <c r="D51" s="3"/>
      <c r="E51" s="20">
        <f>SUM(E45:E50)</f>
        <v>84962</v>
      </c>
      <c r="F51" s="20">
        <f>SUM(F45:F50)</f>
        <v>133092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  <c r="FF51" s="33"/>
      <c r="FG51" s="33"/>
      <c r="FH51" s="33"/>
      <c r="FI51" s="33"/>
      <c r="FJ51" s="33"/>
    </row>
    <row r="52" spans="1:166" s="31" customFormat="1" ht="12.75">
      <c r="A52" s="1" t="s">
        <v>56</v>
      </c>
      <c r="E52" s="34">
        <f>E43+E51</f>
        <v>153116</v>
      </c>
      <c r="F52" s="34">
        <f>F43+F51</f>
        <v>202387</v>
      </c>
      <c r="G52" s="32"/>
      <c r="H52" s="28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3"/>
      <c r="FF52" s="33"/>
      <c r="FG52" s="33"/>
      <c r="FH52" s="33"/>
      <c r="FI52" s="33"/>
      <c r="FJ52" s="33"/>
    </row>
    <row r="53" spans="1:166" ht="12.75">
      <c r="A53" s="17"/>
      <c r="B53" s="2"/>
      <c r="C53" s="3"/>
      <c r="D53" s="3"/>
      <c r="E53" s="20"/>
      <c r="F53" s="20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3.5" thickBot="1">
      <c r="A54" s="35" t="s">
        <v>57</v>
      </c>
      <c r="B54" s="2"/>
      <c r="C54" s="3"/>
      <c r="D54" s="3"/>
      <c r="E54" s="22">
        <f>E38+E52</f>
        <v>1166948</v>
      </c>
      <c r="F54" s="22">
        <f>F38+F52</f>
        <v>1180690</v>
      </c>
      <c r="G54" s="5"/>
      <c r="H54" s="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2"/>
      <c r="C55" s="3"/>
      <c r="D55" s="3"/>
      <c r="E55" s="20"/>
      <c r="F55" s="2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35" t="s">
        <v>39</v>
      </c>
      <c r="B56" s="2"/>
      <c r="C56" s="3"/>
      <c r="D56" s="3"/>
      <c r="E56" s="24">
        <f>E36/E32</f>
        <v>4.869454293868373</v>
      </c>
      <c r="F56" s="24">
        <f>F36/F32</f>
        <v>4.700351696503215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1" t="s">
        <v>25</v>
      </c>
      <c r="B58" s="2"/>
      <c r="C58" s="3"/>
      <c r="D58" s="3"/>
      <c r="E58" s="11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1" t="s">
        <v>41</v>
      </c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B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1:166" ht="12.75">
      <c r="A77" s="2"/>
      <c r="B77" s="2"/>
      <c r="C77" s="3"/>
      <c r="D77" s="3"/>
      <c r="E77" s="3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1:166" ht="12.75">
      <c r="A78" s="2"/>
      <c r="B78" s="2"/>
      <c r="C78" s="3"/>
      <c r="D78" s="3"/>
      <c r="E78" s="3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1:166" ht="12.75">
      <c r="A79" s="2"/>
      <c r="B79" s="2"/>
      <c r="C79" s="3"/>
      <c r="D79" s="3"/>
      <c r="E79" s="3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1:166" ht="12.75">
      <c r="A80" s="2"/>
      <c r="C80" s="3"/>
      <c r="D80" s="3"/>
      <c r="E80" s="3"/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6"/>
      <c r="D81" s="6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6"/>
      <c r="D82" s="6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6"/>
      <c r="D83" s="6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6"/>
      <c r="D84" s="6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4"/>
      <c r="FF689" s="4"/>
      <c r="FG689" s="4"/>
      <c r="FH689" s="4"/>
      <c r="FI689" s="4"/>
      <c r="FJ689" s="4"/>
    </row>
    <row r="690" spans="3:166" ht="12.7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4"/>
      <c r="FF690" s="4"/>
      <c r="FG690" s="4"/>
      <c r="FH690" s="4"/>
      <c r="FI690" s="4"/>
      <c r="FJ690" s="4"/>
    </row>
    <row r="691" spans="3:166" ht="12.7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4"/>
      <c r="FF691" s="4"/>
      <c r="FG691" s="4"/>
      <c r="FH691" s="4"/>
      <c r="FI691" s="4"/>
      <c r="FJ691" s="4"/>
    </row>
    <row r="692" spans="3:166" ht="12.75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  <row r="716" spans="3:166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</row>
    <row r="717" spans="3:166" ht="12.7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</row>
    <row r="718" spans="3:166" ht="12.7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</row>
    <row r="719" spans="3:166" ht="12.7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zoomScale="75" zoomScaleNormal="75" workbookViewId="0" topLeftCell="A1">
      <selection activeCell="O44" sqref="O44"/>
    </sheetView>
  </sheetViews>
  <sheetFormatPr defaultColWidth="9.140625" defaultRowHeight="12.75"/>
  <cols>
    <col min="1" max="1" width="25.7109375" style="0" customWidth="1"/>
    <col min="2" max="2" width="6.57421875" style="0" customWidth="1"/>
    <col min="3" max="3" width="8.140625" style="0" customWidth="1"/>
    <col min="4" max="4" width="6.28125" style="0" customWidth="1"/>
    <col min="6" max="6" width="10.421875" style="0" customWidth="1"/>
    <col min="7" max="7" width="12.00390625" style="0" customWidth="1"/>
    <col min="8" max="8" width="9.7109375" style="0" customWidth="1"/>
    <col min="9" max="9" width="9.00390625" style="0" customWidth="1"/>
    <col min="10" max="10" width="10.00390625" style="0" customWidth="1"/>
    <col min="11" max="11" width="7.8515625" style="0" customWidth="1"/>
    <col min="12" max="12" width="10.00390625" style="0" customWidth="1"/>
  </cols>
  <sheetData>
    <row r="2" ht="12.75">
      <c r="A2" s="1" t="str">
        <f>BalanceSheet!A1</f>
        <v>UNITED PLANTATIONS BERHAD</v>
      </c>
    </row>
    <row r="3" spans="1:13" ht="12.75">
      <c r="A3" t="str">
        <f>BalanceSheet!A2</f>
        <v>(Incorporated in Malaysia - Registration No. 240-A)</v>
      </c>
      <c r="M3" s="26"/>
    </row>
    <row r="4" ht="12.75">
      <c r="M4" s="26"/>
    </row>
    <row r="5" spans="1:7" ht="12.75">
      <c r="A5" s="1" t="s">
        <v>14</v>
      </c>
      <c r="B5" s="2"/>
      <c r="C5" s="2"/>
      <c r="D5" s="2"/>
      <c r="E5" s="2"/>
      <c r="F5" s="2"/>
      <c r="G5" s="2"/>
    </row>
    <row r="6" spans="1:7" ht="12.75">
      <c r="A6" s="40" t="s">
        <v>74</v>
      </c>
      <c r="B6" s="2"/>
      <c r="C6" s="2"/>
      <c r="D6" s="2"/>
      <c r="E6" s="2"/>
      <c r="F6" s="2"/>
      <c r="G6" s="2"/>
    </row>
    <row r="7" ht="12.75">
      <c r="A7" s="1" t="s">
        <v>36</v>
      </c>
    </row>
    <row r="8" spans="1:12" ht="12.75">
      <c r="A8" s="1"/>
      <c r="E8" s="45" t="s">
        <v>73</v>
      </c>
      <c r="F8" s="46"/>
      <c r="G8" s="46"/>
      <c r="H8" s="46"/>
      <c r="I8" s="46"/>
      <c r="K8" s="36"/>
      <c r="L8" s="37"/>
    </row>
    <row r="9" spans="1:12" ht="12.75">
      <c r="A9" s="1"/>
      <c r="E9" s="25" t="s">
        <v>15</v>
      </c>
      <c r="F9" s="25" t="s">
        <v>17</v>
      </c>
      <c r="G9" s="25" t="s">
        <v>19</v>
      </c>
      <c r="H9" s="25" t="s">
        <v>15</v>
      </c>
      <c r="I9" s="25" t="s">
        <v>23</v>
      </c>
      <c r="J9" s="25" t="s">
        <v>24</v>
      </c>
      <c r="K9" s="41" t="s">
        <v>67</v>
      </c>
      <c r="L9" s="41" t="s">
        <v>69</v>
      </c>
    </row>
    <row r="10" spans="4:12" ht="12.75">
      <c r="D10" s="25" t="s">
        <v>59</v>
      </c>
      <c r="E10" s="25" t="s">
        <v>16</v>
      </c>
      <c r="F10" s="25" t="s">
        <v>18</v>
      </c>
      <c r="G10" s="25" t="s">
        <v>20</v>
      </c>
      <c r="H10" s="25" t="s">
        <v>21</v>
      </c>
      <c r="I10" s="25" t="s">
        <v>22</v>
      </c>
      <c r="J10" s="25"/>
      <c r="K10" s="41" t="s">
        <v>68</v>
      </c>
      <c r="L10" s="41" t="s">
        <v>70</v>
      </c>
    </row>
    <row r="11" spans="5:12" ht="12.75">
      <c r="E11" s="25" t="s">
        <v>6</v>
      </c>
      <c r="F11" s="25" t="s">
        <v>6</v>
      </c>
      <c r="G11" s="25" t="s">
        <v>6</v>
      </c>
      <c r="H11" s="25" t="s">
        <v>6</v>
      </c>
      <c r="I11" s="25" t="s">
        <v>6</v>
      </c>
      <c r="J11" s="25" t="s">
        <v>6</v>
      </c>
      <c r="K11" s="41" t="s">
        <v>6</v>
      </c>
      <c r="L11" s="41" t="s">
        <v>6</v>
      </c>
    </row>
    <row r="12" spans="1:12" ht="12.75">
      <c r="A12" s="1"/>
      <c r="K12" s="37"/>
      <c r="L12" s="37"/>
    </row>
    <row r="13" spans="1:12" ht="12.75">
      <c r="A13" s="27"/>
      <c r="K13" s="37"/>
      <c r="L13" s="37"/>
    </row>
    <row r="14" spans="11:12" ht="12.75">
      <c r="K14" s="37"/>
      <c r="L14" s="37"/>
    </row>
    <row r="15" spans="1:12" ht="12.75">
      <c r="A15" s="2" t="s">
        <v>66</v>
      </c>
      <c r="E15" s="6">
        <v>208134</v>
      </c>
      <c r="F15" s="6">
        <v>330231</v>
      </c>
      <c r="G15" s="6">
        <v>220</v>
      </c>
      <c r="H15" s="6">
        <v>181920</v>
      </c>
      <c r="I15" s="6">
        <v>257798</v>
      </c>
      <c r="J15" s="6">
        <f>SUM(E15:I15)</f>
        <v>978303</v>
      </c>
      <c r="K15" s="3">
        <v>0</v>
      </c>
      <c r="L15" s="43">
        <f>J15+K15</f>
        <v>978303</v>
      </c>
    </row>
    <row r="16" spans="1:12" ht="12.75">
      <c r="A16" t="s">
        <v>58</v>
      </c>
      <c r="E16" s="29">
        <v>0</v>
      </c>
      <c r="F16" s="29">
        <v>220</v>
      </c>
      <c r="G16" s="29">
        <v>-220</v>
      </c>
      <c r="H16" s="29">
        <v>0</v>
      </c>
      <c r="I16" s="29">
        <v>0</v>
      </c>
      <c r="J16" s="29">
        <f>SUM(E16:I16)</f>
        <v>0</v>
      </c>
      <c r="K16" s="21">
        <v>0</v>
      </c>
      <c r="L16" s="44">
        <f>J16+K16</f>
        <v>0</v>
      </c>
    </row>
    <row r="17" spans="5:12" ht="12.75">
      <c r="E17" s="6">
        <f aca="true" t="shared" si="0" ref="E17:J17">SUM(E15:E16)</f>
        <v>208134</v>
      </c>
      <c r="F17" s="6">
        <f t="shared" si="0"/>
        <v>330451</v>
      </c>
      <c r="G17" s="6">
        <f t="shared" si="0"/>
        <v>0</v>
      </c>
      <c r="H17" s="6">
        <f t="shared" si="0"/>
        <v>181920</v>
      </c>
      <c r="I17" s="6">
        <f t="shared" si="0"/>
        <v>257798</v>
      </c>
      <c r="J17" s="6">
        <f t="shared" si="0"/>
        <v>978303</v>
      </c>
      <c r="K17" s="3">
        <f>SUM(K15:K16)</f>
        <v>0</v>
      </c>
      <c r="L17" s="3">
        <f>SUM(L15:L16)</f>
        <v>978303</v>
      </c>
    </row>
    <row r="18" spans="5:12" ht="12.75">
      <c r="E18" s="6"/>
      <c r="F18" s="6"/>
      <c r="G18" s="6"/>
      <c r="H18" s="6"/>
      <c r="I18" s="6"/>
      <c r="J18" s="6"/>
      <c r="K18" s="3"/>
      <c r="L18" s="3"/>
    </row>
    <row r="19" spans="1:12" ht="12.75">
      <c r="A19" s="42" t="s">
        <v>71</v>
      </c>
      <c r="B19" s="42"/>
      <c r="C19" s="42"/>
      <c r="D19" s="42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f>SUM(E19:I19)</f>
        <v>0</v>
      </c>
      <c r="K19" s="3">
        <v>333</v>
      </c>
      <c r="L19" s="43">
        <f>J19+K19</f>
        <v>333</v>
      </c>
    </row>
    <row r="20" spans="1:12" ht="12.75">
      <c r="A20" t="s">
        <v>60</v>
      </c>
      <c r="E20" s="6"/>
      <c r="F20" s="6"/>
      <c r="G20" s="6"/>
      <c r="H20" s="6"/>
      <c r="I20" s="6"/>
      <c r="J20" s="6"/>
      <c r="K20" s="3"/>
      <c r="L20" s="2"/>
    </row>
    <row r="21" spans="1:12" ht="12.75">
      <c r="A21" s="38" t="s">
        <v>72</v>
      </c>
      <c r="E21" s="6"/>
      <c r="F21" s="6"/>
      <c r="G21" s="6"/>
      <c r="H21" s="6"/>
      <c r="I21" s="6"/>
      <c r="J21" s="6"/>
      <c r="K21" s="3"/>
      <c r="L21" s="2"/>
    </row>
    <row r="22" spans="1:12" ht="12.75">
      <c r="A22" s="38" t="s">
        <v>75</v>
      </c>
      <c r="E22" s="29">
        <v>0</v>
      </c>
      <c r="F22" s="29">
        <v>236000</v>
      </c>
      <c r="G22" s="29">
        <v>0</v>
      </c>
      <c r="H22" s="29">
        <v>0</v>
      </c>
      <c r="I22" s="29">
        <v>-236000</v>
      </c>
      <c r="J22" s="29">
        <f>SUM(E22:I22)</f>
        <v>0</v>
      </c>
      <c r="K22" s="21">
        <v>0</v>
      </c>
      <c r="L22" s="21">
        <v>0</v>
      </c>
    </row>
    <row r="23" spans="1:12" ht="12.75">
      <c r="A23" t="s">
        <v>61</v>
      </c>
      <c r="E23" s="6">
        <f aca="true" t="shared" si="1" ref="E23:J23">SUM(E22)</f>
        <v>0</v>
      </c>
      <c r="F23" s="6">
        <f t="shared" si="1"/>
        <v>236000</v>
      </c>
      <c r="G23" s="6">
        <f t="shared" si="1"/>
        <v>0</v>
      </c>
      <c r="H23" s="6">
        <f t="shared" si="1"/>
        <v>0</v>
      </c>
      <c r="I23" s="6">
        <f t="shared" si="1"/>
        <v>-236000</v>
      </c>
      <c r="J23" s="6">
        <f t="shared" si="1"/>
        <v>0</v>
      </c>
      <c r="K23" s="3">
        <f>K19+K22</f>
        <v>333</v>
      </c>
      <c r="L23" s="3">
        <f>L19+L22</f>
        <v>333</v>
      </c>
    </row>
    <row r="24" spans="5:12" ht="12.75">
      <c r="E24" s="6"/>
      <c r="F24" s="6"/>
      <c r="G24" s="6"/>
      <c r="H24" s="6"/>
      <c r="I24" s="6"/>
      <c r="J24" s="6"/>
      <c r="K24" s="3"/>
      <c r="L24" s="2"/>
    </row>
    <row r="25" spans="1:12" ht="12.75">
      <c r="A25" t="s">
        <v>42</v>
      </c>
      <c r="E25" s="29">
        <v>0</v>
      </c>
      <c r="F25" s="29">
        <v>57675</v>
      </c>
      <c r="G25" s="29">
        <v>0</v>
      </c>
      <c r="H25" s="29">
        <v>0</v>
      </c>
      <c r="I25" s="29">
        <v>0</v>
      </c>
      <c r="J25" s="29">
        <f>SUM(E25:I25)</f>
        <v>57675</v>
      </c>
      <c r="K25" s="21">
        <v>0</v>
      </c>
      <c r="L25" s="44">
        <f>J25+K25</f>
        <v>57675</v>
      </c>
    </row>
    <row r="26" spans="1:12" ht="12.75">
      <c r="A26" t="s">
        <v>62</v>
      </c>
      <c r="E26" s="6">
        <f aca="true" t="shared" si="2" ref="E26:J26">E23+E25</f>
        <v>0</v>
      </c>
      <c r="F26" s="6">
        <f t="shared" si="2"/>
        <v>293675</v>
      </c>
      <c r="G26" s="6">
        <f t="shared" si="2"/>
        <v>0</v>
      </c>
      <c r="H26" s="6">
        <f t="shared" si="2"/>
        <v>0</v>
      </c>
      <c r="I26" s="6">
        <f t="shared" si="2"/>
        <v>-236000</v>
      </c>
      <c r="J26" s="6">
        <f t="shared" si="2"/>
        <v>57675</v>
      </c>
      <c r="K26" s="3">
        <f>K23+K25</f>
        <v>333</v>
      </c>
      <c r="L26" s="3">
        <f>L23+L25</f>
        <v>58008</v>
      </c>
    </row>
    <row r="27" spans="1:12" ht="12.75">
      <c r="A27" t="s">
        <v>30</v>
      </c>
      <c r="E27" s="29">
        <v>0</v>
      </c>
      <c r="F27" s="29">
        <v>-22479</v>
      </c>
      <c r="G27" s="29">
        <v>0</v>
      </c>
      <c r="H27" s="29">
        <v>0</v>
      </c>
      <c r="I27" s="29">
        <v>0</v>
      </c>
      <c r="J27" s="29">
        <f>SUM(E27:I27)</f>
        <v>-22479</v>
      </c>
      <c r="K27" s="21">
        <v>0</v>
      </c>
      <c r="L27" s="44">
        <f>J27+K27</f>
        <v>-22479</v>
      </c>
    </row>
    <row r="28" spans="5:12" ht="12.75">
      <c r="E28" s="6"/>
      <c r="F28" s="6"/>
      <c r="G28" s="28"/>
      <c r="H28" s="6"/>
      <c r="I28" s="6"/>
      <c r="J28" s="6"/>
      <c r="K28" s="3"/>
      <c r="L28" s="2"/>
    </row>
    <row r="29" spans="1:12" ht="12.75">
      <c r="A29" s="2" t="s">
        <v>65</v>
      </c>
      <c r="E29" s="29">
        <f aca="true" t="shared" si="3" ref="E29:L29">E17+E26+E27</f>
        <v>208134</v>
      </c>
      <c r="F29" s="29">
        <f t="shared" si="3"/>
        <v>601647</v>
      </c>
      <c r="G29" s="29">
        <f t="shared" si="3"/>
        <v>0</v>
      </c>
      <c r="H29" s="29">
        <f t="shared" si="3"/>
        <v>181920</v>
      </c>
      <c r="I29" s="29">
        <f t="shared" si="3"/>
        <v>21798</v>
      </c>
      <c r="J29" s="29">
        <f t="shared" si="3"/>
        <v>1013499</v>
      </c>
      <c r="K29" s="21">
        <f t="shared" si="3"/>
        <v>333</v>
      </c>
      <c r="L29" s="21">
        <f t="shared" si="3"/>
        <v>1013832</v>
      </c>
    </row>
    <row r="30" spans="5:12" ht="12" customHeight="1">
      <c r="E30" s="6"/>
      <c r="F30" s="6"/>
      <c r="G30" s="6"/>
      <c r="H30" s="6"/>
      <c r="I30" s="6"/>
      <c r="J30" s="6"/>
      <c r="K30" s="3"/>
      <c r="L30" s="2"/>
    </row>
    <row r="31" spans="5:12" ht="12.75">
      <c r="E31" s="6"/>
      <c r="F31" s="6"/>
      <c r="G31" s="6"/>
      <c r="H31" s="6"/>
      <c r="I31" s="6"/>
      <c r="J31" s="6"/>
      <c r="K31" s="3"/>
      <c r="L31" s="2"/>
    </row>
    <row r="32" spans="1:12" ht="12.75">
      <c r="A32" t="s">
        <v>38</v>
      </c>
      <c r="E32" s="6">
        <v>208134</v>
      </c>
      <c r="F32" s="6">
        <v>242160</v>
      </c>
      <c r="G32" s="6">
        <v>220</v>
      </c>
      <c r="H32" s="6">
        <v>181920</v>
      </c>
      <c r="I32" s="6">
        <v>257798</v>
      </c>
      <c r="J32" s="6">
        <f>SUM(E32:I32)</f>
        <v>890232</v>
      </c>
      <c r="K32" s="3">
        <v>0</v>
      </c>
      <c r="L32" s="43">
        <f>J32+K32</f>
        <v>890232</v>
      </c>
    </row>
    <row r="33" spans="5:12" ht="12.75">
      <c r="E33" s="6"/>
      <c r="F33" s="6"/>
      <c r="G33" s="6"/>
      <c r="H33" s="6"/>
      <c r="I33" s="6"/>
      <c r="J33" s="6"/>
      <c r="K33" s="3"/>
      <c r="L33" s="2"/>
    </row>
    <row r="34" spans="1:12" ht="12.75">
      <c r="A34" t="s">
        <v>42</v>
      </c>
      <c r="E34" s="6">
        <v>0</v>
      </c>
      <c r="F34" s="6">
        <v>64157</v>
      </c>
      <c r="G34" s="6">
        <v>0</v>
      </c>
      <c r="H34" s="6">
        <v>0</v>
      </c>
      <c r="I34" s="6">
        <v>0</v>
      </c>
      <c r="J34" s="6">
        <f>SUM(E34:I34)</f>
        <v>64157</v>
      </c>
      <c r="K34" s="3">
        <v>0</v>
      </c>
      <c r="L34" s="43">
        <f>J34+K34</f>
        <v>64157</v>
      </c>
    </row>
    <row r="35" spans="1:12" ht="12.75">
      <c r="A35" t="s">
        <v>30</v>
      </c>
      <c r="E35" s="29">
        <v>0</v>
      </c>
      <c r="F35" s="29">
        <v>-22479</v>
      </c>
      <c r="G35" s="29">
        <v>0</v>
      </c>
      <c r="H35" s="29">
        <v>0</v>
      </c>
      <c r="I35" s="29">
        <v>0</v>
      </c>
      <c r="J35" s="29">
        <f>SUM(E35:I35)</f>
        <v>-22479</v>
      </c>
      <c r="K35" s="21">
        <v>0</v>
      </c>
      <c r="L35" s="44">
        <f>J35+K35</f>
        <v>-22479</v>
      </c>
    </row>
    <row r="36" spans="5:12" ht="12.75">
      <c r="E36" s="6"/>
      <c r="F36" s="28"/>
      <c r="G36" s="28"/>
      <c r="H36" s="28"/>
      <c r="I36" s="28"/>
      <c r="J36" s="28"/>
      <c r="K36" s="3"/>
      <c r="L36" s="2"/>
    </row>
    <row r="37" spans="1:12" ht="12.75">
      <c r="A37" s="2" t="s">
        <v>64</v>
      </c>
      <c r="E37" s="29">
        <f aca="true" t="shared" si="4" ref="E37:J37">SUM(E32:E36)</f>
        <v>208134</v>
      </c>
      <c r="F37" s="29">
        <f t="shared" si="4"/>
        <v>283838</v>
      </c>
      <c r="G37" s="29">
        <f t="shared" si="4"/>
        <v>220</v>
      </c>
      <c r="H37" s="29">
        <f t="shared" si="4"/>
        <v>181920</v>
      </c>
      <c r="I37" s="29">
        <f t="shared" si="4"/>
        <v>257798</v>
      </c>
      <c r="J37" s="29">
        <f t="shared" si="4"/>
        <v>931910</v>
      </c>
      <c r="K37" s="21">
        <f>SUM(K32:K36)</f>
        <v>0</v>
      </c>
      <c r="L37" s="21">
        <f>SUM(L32:L36)</f>
        <v>931910</v>
      </c>
    </row>
    <row r="38" spans="5:12" ht="12.75">
      <c r="E38" s="6"/>
      <c r="F38" s="6"/>
      <c r="G38" s="6"/>
      <c r="H38" s="6"/>
      <c r="I38" s="6"/>
      <c r="J38" s="6"/>
      <c r="K38" s="3"/>
      <c r="L38" s="2"/>
    </row>
    <row r="39" spans="1:11" ht="12.75">
      <c r="A39" s="1" t="s">
        <v>26</v>
      </c>
      <c r="E39" s="6"/>
      <c r="F39" s="6"/>
      <c r="G39" s="6"/>
      <c r="H39" s="6"/>
      <c r="I39" s="6"/>
      <c r="J39" s="6"/>
      <c r="K39" s="6"/>
    </row>
    <row r="40" spans="1:11" ht="12.75">
      <c r="A40" s="1" t="s">
        <v>41</v>
      </c>
      <c r="E40" s="6"/>
      <c r="F40" s="6"/>
      <c r="G40" s="6"/>
      <c r="H40" s="6"/>
      <c r="I40" s="6"/>
      <c r="J40" s="6"/>
      <c r="K40" s="6"/>
    </row>
    <row r="41" spans="5:11" ht="12.75">
      <c r="E41" s="6"/>
      <c r="F41" s="6"/>
      <c r="G41" s="6"/>
      <c r="H41" s="6"/>
      <c r="I41" s="6"/>
      <c r="J41" s="6"/>
      <c r="K41" s="6"/>
    </row>
    <row r="42" spans="5:11" ht="12.75">
      <c r="E42" s="6"/>
      <c r="F42" s="6"/>
      <c r="G42" s="6"/>
      <c r="H42" s="6"/>
      <c r="I42" s="6"/>
      <c r="J42" s="6"/>
      <c r="K42" s="6"/>
    </row>
    <row r="43" spans="5:11" ht="12.75">
      <c r="E43" s="6"/>
      <c r="F43" s="6"/>
      <c r="G43" s="6"/>
      <c r="H43" s="6"/>
      <c r="I43" s="6"/>
      <c r="J43" s="6"/>
      <c r="K43" s="6"/>
    </row>
  </sheetData>
  <mergeCells count="1">
    <mergeCell ref="E8:I8"/>
  </mergeCells>
  <printOptions/>
  <pageMargins left="0.64" right="0.75" top="0.63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2006-08-25T03:26:18Z</cp:lastPrinted>
  <dcterms:created xsi:type="dcterms:W3CDTF">1999-11-18T01:23:45Z</dcterms:created>
  <dcterms:modified xsi:type="dcterms:W3CDTF">2006-08-28T07:35:17Z</dcterms:modified>
  <cp:category/>
  <cp:version/>
  <cp:contentType/>
  <cp:contentStatus/>
</cp:coreProperties>
</file>