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10" activeTab="3"/>
  </bookViews>
  <sheets>
    <sheet name="income" sheetId="1" r:id="rId1"/>
    <sheet name="BSHEET" sheetId="2" r:id="rId2"/>
    <sheet name="cflow" sheetId="3" r:id="rId3"/>
    <sheet name="equity" sheetId="4" r:id="rId4"/>
    <sheet name="NOTES" sheetId="5" r:id="rId5"/>
  </sheets>
  <definedNames>
    <definedName name="_xlnm.Print_Area" localSheetId="1">'BSHEET'!$B$1:$F$49</definedName>
    <definedName name="_xlnm.Print_Area" localSheetId="2">'cflow'!$B$1:$D$44</definedName>
    <definedName name="_xlnm.Print_Area" localSheetId="3">'equity'!$B$1:$M$22</definedName>
    <definedName name="_xlnm.Print_Area" localSheetId="0">'income'!$B$1:$I$50</definedName>
    <definedName name="_xlnm.Print_Area" localSheetId="4">'NOTES'!$B$1:$K$197</definedName>
    <definedName name="_xlnm.Print_Titles" localSheetId="4">'NOTES'!$1:$3</definedName>
  </definedNames>
  <calcPr fullCalcOnLoad="1"/>
</workbook>
</file>

<file path=xl/sharedStrings.xml><?xml version="1.0" encoding="utf-8"?>
<sst xmlns="http://schemas.openxmlformats.org/spreadsheetml/2006/main" count="309" uniqueCount="193">
  <si>
    <t>CONDENSED CONSOLIDATED INCOME STATEMENTS</t>
  </si>
  <si>
    <t>Current</t>
  </si>
  <si>
    <t>Quarter</t>
  </si>
  <si>
    <t>Ended</t>
  </si>
  <si>
    <t>RM'000</t>
  </si>
  <si>
    <t>Revenue</t>
  </si>
  <si>
    <t>Corresponding</t>
  </si>
  <si>
    <t>Year todate</t>
  </si>
  <si>
    <t>Cost of sales</t>
  </si>
  <si>
    <t>Gross Profit</t>
  </si>
  <si>
    <t>Other Operating income</t>
  </si>
  <si>
    <t>Administrative Expenses</t>
  </si>
  <si>
    <t>Profit from Operation</t>
  </si>
  <si>
    <t>Finance Costs</t>
  </si>
  <si>
    <t>Exceptional Item</t>
  </si>
  <si>
    <t>Taxation</t>
  </si>
  <si>
    <t xml:space="preserve">Net Profit/(Loss) for the period </t>
  </si>
  <si>
    <t>Profit/(Loss) before tax and exceptional item</t>
  </si>
  <si>
    <t>Minority Interest</t>
  </si>
  <si>
    <r>
      <t>TDM BERHAD</t>
    </r>
    <r>
      <rPr>
        <sz val="10"/>
        <rFont val="Tahoma"/>
        <family val="0"/>
      </rPr>
      <t xml:space="preserve"> (Company No 6265-P)</t>
    </r>
  </si>
  <si>
    <t>QUARTERLY REPORT ON CONSOLIDATED RESULTS</t>
  </si>
  <si>
    <t>FOR THE THIRD FINANCIAL QUARTER ENDED 30 SEPTEMBER 2002</t>
  </si>
  <si>
    <t>(a) Basic</t>
  </si>
  <si>
    <t>(b) Fully diluted</t>
  </si>
  <si>
    <t>CONDENSED CONSOLIDATED BALANCE SHEETS</t>
  </si>
  <si>
    <t>Quarter Ended</t>
  </si>
  <si>
    <t xml:space="preserve">Year Ended </t>
  </si>
  <si>
    <t>Property, Plant &amp; Equipment</t>
  </si>
  <si>
    <t>Intangible Assets</t>
  </si>
  <si>
    <t>Investments in Associate and Joint Ventures</t>
  </si>
  <si>
    <t>Other Investments</t>
  </si>
  <si>
    <t>Current Assets</t>
  </si>
  <si>
    <t>Inventories</t>
  </si>
  <si>
    <t>Cash &amp; cash equivalents</t>
  </si>
  <si>
    <t>Current Liabilities</t>
  </si>
  <si>
    <t>Trade &amp; Other Receivables</t>
  </si>
  <si>
    <t>Trade &amp; Other Payables</t>
  </si>
  <si>
    <t>Overdraft &amp; Short Term Borrowings</t>
  </si>
  <si>
    <t>Net Current Assets</t>
  </si>
  <si>
    <t>Share Capital</t>
  </si>
  <si>
    <t>Shareholders' Fund</t>
  </si>
  <si>
    <t>Minority Interests</t>
  </si>
  <si>
    <t>Long Term Liabilities</t>
  </si>
  <si>
    <t>Borowings</t>
  </si>
  <si>
    <t>Other deferred liabilities</t>
  </si>
  <si>
    <t>Negative Goodwill</t>
  </si>
  <si>
    <t>Development Expenditure</t>
  </si>
  <si>
    <t>CONDENSED CONSOLIDATED CASH FLOW STATEMENT</t>
  </si>
  <si>
    <t>Year to date</t>
  </si>
  <si>
    <t>Operating activities</t>
  </si>
  <si>
    <t>Net Loss Before Taxation</t>
  </si>
  <si>
    <t>Adjustment for non-cash flow items:</t>
  </si>
  <si>
    <t>Non-cash items</t>
  </si>
  <si>
    <t>Operating profit before changes in working capital</t>
  </si>
  <si>
    <t>Changes in working capital</t>
  </si>
  <si>
    <t>Net Changes in current assets</t>
  </si>
  <si>
    <t>Net Changes in current liabilities</t>
  </si>
  <si>
    <t>Net cashflows from operating activities</t>
  </si>
  <si>
    <t>Investing Acitivities</t>
  </si>
  <si>
    <t>-Equity investing</t>
  </si>
  <si>
    <t>-Other investments</t>
  </si>
  <si>
    <t>Financing Activities</t>
  </si>
  <si>
    <t>-Bank borrowings</t>
  </si>
  <si>
    <t>Net Change in Cash &amp; Cash Equivalents</t>
  </si>
  <si>
    <t>Cash &amp; Cash Equivalents at beginning of year</t>
  </si>
  <si>
    <t>Cash &amp; Cash Equivalents at end of year</t>
  </si>
  <si>
    <t>Note: There are no comparative figures as this is the first interim financial report prepared in accordance with MASB 26 Interim Financial Reporting.</t>
  </si>
  <si>
    <t>(The Condensed Consolidated Income Statements should be read in conjunction with the Annual Financial Report for the year ended 31st December 2001)</t>
  </si>
  <si>
    <t>(The Condensed Consolidated Balance Sheets should be read in conjunction with the Annual Financial Report for the year ended 31st December 2001)</t>
  </si>
  <si>
    <t>(The Condensed Consolidated Cash Flow Statement should be read in conjunction with the Annual Financial Report for the year ended 31st December 2001)</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</si>
  <si>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</si>
  <si>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</si>
  <si>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</si>
  <si>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</si>
  <si>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</si>
  <si>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There are no changes in estimates of amounts,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</si>
  <si>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</si>
  <si>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</si>
  <si>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</si>
  <si>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</si>
  <si>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Status of utilisation of proceeds raised from any corporate proposal</t>
  </si>
  <si>
    <t>Not applicable.</t>
  </si>
  <si>
    <t>Details of issue, cancellation, repurchase, resale and repayment of debt and equity securities</t>
  </si>
  <si>
    <t>Borrowings and debt securities as at the end of the reporting period</t>
  </si>
  <si>
    <t>Details of the Group's borrowings as at 30 September 2002 are as follows :</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</si>
  <si>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</si>
  <si>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</si>
  <si>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</si>
  <si>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Segment revenue, segment result and segment assets employed for business segments or geographical segments</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</si>
  <si>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</si>
  <si>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</si>
  <si>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</si>
  <si>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</si>
  <si>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</si>
  <si>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</si>
  <si>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The Directors have not recommended any dividend for the third financial quarter ended 30 September 2002.</t>
  </si>
  <si>
    <t>Earnings per share</t>
  </si>
  <si>
    <t>Basic</t>
  </si>
  <si>
    <t>Number of ordinary shares in issue as of 1 January 2002</t>
  </si>
  <si>
    <t>Diluted</t>
  </si>
  <si>
    <t>The interim financial report has been prepared in accordance with MASB 26 Interim Financial Reporting and Chapter 9 part K of the Listing Requirements of Kuala Lumpur Stock Exchange. The same accounting policies and methods of computation are followed in the quarterly financial statements as compared with the annual financial statement for the year ended 31 December 2001.</t>
  </si>
  <si>
    <t>NTA</t>
  </si>
  <si>
    <t>Profit/(Loss) before tax and after exceptional item</t>
  </si>
  <si>
    <t>Profit/(Loss) after tax and exceptional item</t>
  </si>
  <si>
    <t>Profit/(Loss) per share (sen):</t>
  </si>
  <si>
    <t>Share Premium</t>
  </si>
  <si>
    <t>Revaluation Surplus</t>
  </si>
  <si>
    <t>Other Reserves</t>
  </si>
  <si>
    <t>Accumulated Loss</t>
  </si>
  <si>
    <t>Seasonal or Cyclical Factors</t>
  </si>
  <si>
    <t>The operations of the Group are not affected by any cyclical factors, other than the cyclical production of fresh fruit bunches (FFB).</t>
  </si>
  <si>
    <t>There were no items affecting assets, liabilities, equity, net income, or cashflows that are unusual because of their nature, size, or incidence other than as mentioned below :-</t>
  </si>
  <si>
    <t>Individual Quarter</t>
  </si>
  <si>
    <t>Cumulative Quarter</t>
  </si>
  <si>
    <t>Impairment of plant and equipment</t>
  </si>
  <si>
    <t>The preceding annual financial statememts for the year ended 31 Dec 2001 were reported without any qualification.</t>
  </si>
  <si>
    <t>a. Issued and paid-up ordinary share capital of RM1.00 each:-</t>
  </si>
  <si>
    <t>RM</t>
  </si>
  <si>
    <t xml:space="preserve">No of </t>
  </si>
  <si>
    <t>shares</t>
  </si>
  <si>
    <t>As at 1 January 2002</t>
  </si>
  <si>
    <t>'000</t>
  </si>
  <si>
    <t>Additions</t>
  </si>
  <si>
    <t>Converted to share capital</t>
  </si>
  <si>
    <t>As at 30 September 2002</t>
  </si>
  <si>
    <t>Profit/(Loss)</t>
  </si>
  <si>
    <t>Before Taxation</t>
  </si>
  <si>
    <t>Gross assets</t>
  </si>
  <si>
    <t>employed</t>
  </si>
  <si>
    <t>Plantation</t>
  </si>
  <si>
    <t>Food</t>
  </si>
  <si>
    <t>Healthcare</t>
  </si>
  <si>
    <t>Others</t>
  </si>
  <si>
    <t>Material subsequent Events</t>
  </si>
  <si>
    <t>There were no material events subsequent to the end of the interim period, including business combinations, acquisition or disposal of subsidiaries and long term investments, restructurings and discontinuing operations.</t>
  </si>
  <si>
    <t>Changes in the composition of the Group</t>
  </si>
  <si>
    <t>There are no contingent liabilities for the current financial year to date.</t>
  </si>
  <si>
    <t>ADDITIONAL INFORMATION REQUIRED BY KLSE LISTING REQUIREMENT</t>
  </si>
  <si>
    <t>b</t>
  </si>
  <si>
    <t>b. 3% Irredemable Convertible Unsecured loan stocks</t>
  </si>
  <si>
    <t>The Group recorded a revenue of RM 117.2million and a net profit of RM 0.2million for the period ended 30th September 2002. Compared to corresponding period last year these represent an improvement of 11% and 102% in revenue and net profit respectively. The increase in revenue was mainly due to the higher average selling prices of palm products.</t>
  </si>
  <si>
    <t>The results of the Group is expected to improve as a result of the expected higher palm product prices.</t>
  </si>
  <si>
    <t>a</t>
  </si>
  <si>
    <t>Total investment at cost</t>
  </si>
  <si>
    <t>Total investment at carrying value</t>
  </si>
  <si>
    <t xml:space="preserve">Total investment at market value at the end of reporting period </t>
  </si>
  <si>
    <t>The taxation for the current and year-to-date are as follows:-</t>
  </si>
  <si>
    <t>Income tax</t>
  </si>
  <si>
    <t>-current</t>
  </si>
  <si>
    <t>Deferred Tax</t>
  </si>
  <si>
    <t>-under/(over) provision in prior years</t>
  </si>
  <si>
    <t>Secured</t>
  </si>
  <si>
    <t>Short-term</t>
  </si>
  <si>
    <t>Long-term</t>
  </si>
  <si>
    <t>Total</t>
  </si>
  <si>
    <t>Bank overdraft</t>
  </si>
  <si>
    <t>Revolving credit</t>
  </si>
  <si>
    <t>Bankers acceptance</t>
  </si>
  <si>
    <t>Term Loan</t>
  </si>
  <si>
    <t>Unsecured</t>
  </si>
  <si>
    <t>TCULS</t>
  </si>
  <si>
    <t>Total Group borrowings</t>
  </si>
  <si>
    <t xml:space="preserve">As at the date of this announcement, there are no financial instruments that exist within the Group that will carry any off balance sheet risk. </t>
  </si>
  <si>
    <t>Net profit/(loss) attributable to ordinary shareholders (RM'000)</t>
  </si>
  <si>
    <t>Conversion of ICULS</t>
  </si>
  <si>
    <t>BY ORDER OF THE BOARD</t>
  </si>
  <si>
    <t>AHMAD FARID BIN YAHAYA</t>
  </si>
  <si>
    <t>YEAP KOK LEONG</t>
  </si>
  <si>
    <t>Company secretary</t>
  </si>
  <si>
    <t>Kuala Lumpur</t>
  </si>
  <si>
    <t>Profit/(Loss) on disposal of subsidiary</t>
  </si>
  <si>
    <t>14a</t>
  </si>
  <si>
    <t>18a</t>
  </si>
  <si>
    <t>There is no sale of unquoted investments or properties for the current quarter and financial year to date other than that mentioned in note 9.</t>
  </si>
  <si>
    <t>Investment in quoted securities as at 30th September 2002 were as follows :</t>
  </si>
  <si>
    <t>Revaluation surplus</t>
  </si>
  <si>
    <t>During the current quarter ended 30 September 2002 the Company has converted RM103,800,000 Irredeemable Convertible Unsecured Loan Stocks (ICULS) into 25,317,073 new ordinary shares of RM1 each at the conversion price of RM4.10.</t>
  </si>
  <si>
    <t>The Group recorded a profit before taxation of RM 10.9million for the quarter, which represents an increase of RM 14.0million over a loss before tax of RM 3.1million for the immediate preceding quarter ended 30 June 2002, due to higher cyclical quarter production and higher average quarter prices for palm products.</t>
  </si>
  <si>
    <t>There were no material litigation pending as at 8th November 2002</t>
  </si>
  <si>
    <t>On 17th September 2002 a subsidiary of the company, TDM Plantation Sdn. Bhd.  entered into an agreement to dispose its entire interest in Nescaya Palma Sdn. Bhd.  for a cash consideration of RM700. This has been reflected in note 4.</t>
  </si>
  <si>
    <t>There were no purchases or disposals of quoted securities by the Group for the current quarter and financial year-to-date.</t>
  </si>
  <si>
    <t>Diluted earnings per ordinary share (sen)</t>
  </si>
  <si>
    <t>Basic earnings per ordinary share (sen)</t>
  </si>
  <si>
    <t>CONDENSED CONSOLIDATED STATEMENT OF CHANGES IN EQUITY</t>
  </si>
  <si>
    <t>Retained Profits</t>
  </si>
  <si>
    <t>9 Month Quarter ended 30/9/2002</t>
  </si>
  <si>
    <t>Balance at beginning of year</t>
  </si>
  <si>
    <t>Movements during the period</t>
  </si>
  <si>
    <t>Balance at end of year</t>
  </si>
  <si>
    <t>(The Condensed Consolidated Statement of Changes in Equity should be read in conjunction with the Annual Financial Report for the year ended 31st December 2001)</t>
  </si>
  <si>
    <t>Number of ordinary shares in issue as of 30 September 2002</t>
  </si>
  <si>
    <t>Weighted average number of ordinary shares in issue ('000)</t>
  </si>
  <si>
    <t>There were no corporate proposals announced but not completed as at 8th November 2002.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</si>
</sst>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s>
  <fonts count="10">
    <font>
      <sz val="8"/>
      <name val="Tahoma"/>
      <family val="0"/>
    </font>
    <font>
      <b/>
      <sz val="10"/>
      <name val="Tahoma"/>
      <family val="0"/>
    </font>
    <font>
      <sz val="10"/>
      <name val="Tahoma"/>
      <family val="0"/>
    </font>
    <font>
      <b/>
      <sz val="14"/>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4" fontId="2" fillId="0" borderId="0" xfId="0" applyNumberFormat="1" applyFont="1" applyAlignment="1">
      <alignment horizontal="center"/>
    </xf>
    <xf numFmtId="165" fontId="2" fillId="0" borderId="0" xfId="15" applyNumberFormat="1" applyFont="1" applyAlignment="1">
      <alignment/>
    </xf>
    <xf numFmtId="165" fontId="2" fillId="0" borderId="1" xfId="15" applyNumberFormat="1" applyFont="1" applyBorder="1" applyAlignment="1">
      <alignment/>
    </xf>
    <xf numFmtId="165" fontId="2" fillId="0" borderId="2" xfId="15" applyNumberFormat="1" applyFont="1" applyBorder="1" applyAlignment="1">
      <alignment/>
    </xf>
    <xf numFmtId="0" fontId="2"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0" fillId="0" borderId="2" xfId="15" applyNumberFormat="1" applyFont="1" applyBorder="1" applyAlignment="1">
      <alignment/>
    </xf>
    <xf numFmtId="165" fontId="2" fillId="0" borderId="3" xfId="0" applyNumberFormat="1" applyFont="1" applyBorder="1" applyAlignment="1">
      <alignment/>
    </xf>
    <xf numFmtId="43" fontId="2" fillId="0" borderId="0" xfId="15" applyFont="1" applyAlignment="1">
      <alignment/>
    </xf>
    <xf numFmtId="165" fontId="2" fillId="0" borderId="4" xfId="15" applyNumberFormat="1" applyFont="1" applyBorder="1" applyAlignment="1">
      <alignment/>
    </xf>
    <xf numFmtId="165" fontId="2" fillId="0" borderId="3" xfId="15" applyNumberFormat="1" applyFont="1" applyBorder="1" applyAlignment="1">
      <alignment/>
    </xf>
    <xf numFmtId="165" fontId="2" fillId="0" borderId="5" xfId="15" applyNumberFormat="1" applyFont="1" applyBorder="1" applyAlignment="1">
      <alignment/>
    </xf>
    <xf numFmtId="0" fontId="6" fillId="0" borderId="0" xfId="0" applyFont="1" applyAlignment="1">
      <alignment horizontal="center"/>
    </xf>
    <xf numFmtId="14" fontId="6" fillId="0" borderId="0" xfId="0" applyNumberFormat="1" applyFont="1" applyAlignment="1">
      <alignment horizontal="center"/>
    </xf>
    <xf numFmtId="0" fontId="1" fillId="0" borderId="0" xfId="0" applyFont="1" applyAlignment="1">
      <alignment/>
    </xf>
    <xf numFmtId="165" fontId="2" fillId="0" borderId="0" xfId="15" applyNumberFormat="1" applyFont="1" applyAlignment="1">
      <alignment/>
    </xf>
    <xf numFmtId="165" fontId="6" fillId="0" borderId="0" xfId="15" applyNumberFormat="1" applyFont="1" applyAlignment="1">
      <alignment horizontal="center"/>
    </xf>
    <xf numFmtId="0" fontId="2" fillId="0" borderId="0" xfId="0" applyFont="1" applyAlignment="1" quotePrefix="1">
      <alignment/>
    </xf>
    <xf numFmtId="0" fontId="6" fillId="0" borderId="0" xfId="0" applyFont="1" applyAlignment="1">
      <alignment horizontal="center" vertical="top"/>
    </xf>
    <xf numFmtId="0" fontId="0" fillId="0" borderId="0" xfId="0" applyFont="1" applyAlignment="1">
      <alignment vertical="top"/>
    </xf>
    <xf numFmtId="0" fontId="2" fillId="0" borderId="0" xfId="0" applyFont="1" applyAlignment="1">
      <alignment/>
    </xf>
    <xf numFmtId="165" fontId="2" fillId="0" borderId="0" xfId="15" applyNumberFormat="1" applyFont="1" applyAlignment="1">
      <alignment/>
    </xf>
    <xf numFmtId="0" fontId="6" fillId="0" borderId="0" xfId="0" applyFont="1" applyAlignment="1">
      <alignment vertical="top" wrapText="1"/>
    </xf>
    <xf numFmtId="14" fontId="6" fillId="0" borderId="0" xfId="15" applyNumberFormat="1" applyFont="1" applyAlignment="1">
      <alignment horizontal="center"/>
    </xf>
    <xf numFmtId="0" fontId="6" fillId="0" borderId="0" xfId="0" applyFont="1" applyAlignment="1">
      <alignment/>
    </xf>
    <xf numFmtId="43" fontId="0" fillId="0" borderId="6" xfId="15" applyFont="1" applyBorder="1" applyAlignment="1">
      <alignment/>
    </xf>
    <xf numFmtId="165" fontId="0" fillId="0" borderId="6" xfId="15" applyNumberFormat="1" applyFont="1" applyBorder="1" applyAlignment="1">
      <alignment/>
    </xf>
    <xf numFmtId="0" fontId="6" fillId="0" borderId="0" xfId="0" applyFont="1" applyAlignment="1">
      <alignment vertical="top"/>
    </xf>
    <xf numFmtId="43" fontId="2" fillId="0" borderId="0" xfId="0" applyNumberFormat="1" applyFont="1" applyAlignment="1">
      <alignment/>
    </xf>
    <xf numFmtId="0" fontId="2" fillId="0" borderId="0" xfId="0" applyFont="1" applyFill="1" applyAlignment="1">
      <alignment horizontal="left"/>
    </xf>
    <xf numFmtId="0" fontId="0" fillId="0" borderId="0" xfId="0" applyAlignment="1">
      <alignment horizontal="justify" vertical="top" wrapText="1"/>
    </xf>
    <xf numFmtId="0" fontId="7"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quotePrefix="1">
      <alignment horizontal="center" vertical="top" wrapText="1"/>
    </xf>
    <xf numFmtId="165" fontId="0" fillId="0" borderId="0" xfId="15" applyNumberFormat="1" applyAlignment="1">
      <alignment vertical="top" wrapText="1"/>
    </xf>
    <xf numFmtId="165" fontId="0" fillId="0" borderId="7" xfId="15" applyNumberFormat="1" applyBorder="1" applyAlignment="1">
      <alignment vertical="top" wrapText="1"/>
    </xf>
    <xf numFmtId="0" fontId="0" fillId="0" borderId="0" xfId="0" applyAlignment="1">
      <alignment horizontal="center"/>
    </xf>
    <xf numFmtId="165" fontId="0" fillId="0" borderId="7" xfId="15" applyNumberFormat="1" applyBorder="1" applyAlignment="1">
      <alignment/>
    </xf>
    <xf numFmtId="0" fontId="6" fillId="0" borderId="0" xfId="0" applyFont="1" applyAlignment="1">
      <alignment horizontal="right"/>
    </xf>
    <xf numFmtId="0" fontId="0" fillId="0" borderId="0" xfId="0" applyAlignment="1">
      <alignment/>
    </xf>
    <xf numFmtId="0" fontId="0" fillId="0" borderId="0" xfId="0" applyFont="1" applyAlignment="1">
      <alignment/>
    </xf>
    <xf numFmtId="0" fontId="0" fillId="0" borderId="0" xfId="0" applyAlignment="1">
      <alignment vertical="top"/>
    </xf>
    <xf numFmtId="0" fontId="7" fillId="0" borderId="0" xfId="0" applyFont="1" applyAlignment="1">
      <alignment vertical="top" wrapText="1"/>
    </xf>
    <xf numFmtId="0" fontId="8" fillId="0" borderId="0" xfId="0" applyFont="1" applyAlignment="1">
      <alignment wrapText="1"/>
    </xf>
    <xf numFmtId="0" fontId="0" fillId="0" borderId="0" xfId="0" applyFont="1" applyAlignment="1">
      <alignment wrapText="1"/>
    </xf>
    <xf numFmtId="0" fontId="0" fillId="0" borderId="6" xfId="0" applyBorder="1" applyAlignment="1">
      <alignment/>
    </xf>
    <xf numFmtId="0" fontId="0" fillId="0" borderId="0" xfId="0" applyAlignment="1" quotePrefix="1">
      <alignment horizontal="justify" vertical="top" wrapText="1"/>
    </xf>
    <xf numFmtId="0" fontId="0" fillId="0" borderId="0" xfId="0" applyAlignment="1" quotePrefix="1">
      <alignment/>
    </xf>
    <xf numFmtId="165" fontId="0" fillId="0" borderId="0" xfId="15" applyNumberFormat="1" applyFont="1" applyAlignment="1">
      <alignment horizontal="center"/>
    </xf>
    <xf numFmtId="165" fontId="0" fillId="0" borderId="0" xfId="15" applyNumberFormat="1" applyFont="1" applyAlignment="1">
      <alignment/>
    </xf>
    <xf numFmtId="0" fontId="8" fillId="0" borderId="0" xfId="0" applyFont="1" applyAlignment="1">
      <alignment horizontal="center"/>
    </xf>
    <xf numFmtId="0" fontId="8" fillId="0" borderId="0" xfId="0" applyFont="1" applyAlignment="1">
      <alignment horizontal="right"/>
    </xf>
    <xf numFmtId="41" fontId="8" fillId="0" borderId="0" xfId="0" applyNumberFormat="1" applyFont="1" applyAlignment="1">
      <alignment/>
    </xf>
    <xf numFmtId="0" fontId="9" fillId="0" borderId="0" xfId="0" applyFont="1" applyAlignment="1">
      <alignment/>
    </xf>
    <xf numFmtId="0" fontId="0" fillId="0" borderId="0" xfId="0" applyFont="1" applyAlignment="1">
      <alignment horizontal="right"/>
    </xf>
    <xf numFmtId="41" fontId="0" fillId="0" borderId="0" xfId="0" applyNumberFormat="1" applyFont="1" applyAlignment="1">
      <alignment/>
    </xf>
    <xf numFmtId="165" fontId="0" fillId="0" borderId="0" xfId="15" applyNumberFormat="1" applyFont="1" applyAlignment="1">
      <alignment horizontal="center"/>
    </xf>
    <xf numFmtId="41" fontId="0" fillId="0" borderId="4" xfId="0" applyNumberFormat="1" applyFont="1" applyBorder="1" applyAlignment="1">
      <alignment/>
    </xf>
    <xf numFmtId="41" fontId="0" fillId="0" borderId="7" xfId="0" applyNumberFormat="1" applyFont="1" applyBorder="1" applyAlignment="1">
      <alignment/>
    </xf>
    <xf numFmtId="0" fontId="0" fillId="0" borderId="0" xfId="0" applyFont="1" applyAlignment="1">
      <alignment vertical="top" wrapText="1"/>
    </xf>
    <xf numFmtId="165" fontId="0" fillId="0" borderId="0" xfId="15" applyNumberFormat="1" applyFont="1" applyAlignment="1" quotePrefix="1">
      <alignment horizontal="center"/>
    </xf>
    <xf numFmtId="165" fontId="0" fillId="0" borderId="0" xfId="15" applyNumberFormat="1" applyAlignment="1">
      <alignment horizontal="center"/>
    </xf>
    <xf numFmtId="165" fontId="0" fillId="0" borderId="4" xfId="15" applyNumberFormat="1" applyBorder="1" applyAlignment="1">
      <alignment/>
    </xf>
    <xf numFmtId="43" fontId="0" fillId="0" borderId="2" xfId="15" applyNumberFormat="1" applyBorder="1" applyAlignment="1">
      <alignment/>
    </xf>
    <xf numFmtId="0" fontId="6" fillId="0" borderId="0" xfId="0" applyFont="1" applyAlignment="1">
      <alignment horizontal="center" wrapText="1"/>
    </xf>
    <xf numFmtId="165" fontId="0" fillId="0" borderId="4" xfId="15" applyNumberFormat="1" applyFont="1" applyBorder="1" applyAlignment="1">
      <alignment/>
    </xf>
    <xf numFmtId="0" fontId="0"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0"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justify" vertical="top" wrapText="1"/>
    </xf>
    <xf numFmtId="15" fontId="0" fillId="0" borderId="0" xfId="0" applyNumberFormat="1" applyAlignment="1">
      <alignment horizontal="left"/>
    </xf>
    <xf numFmtId="0" fontId="0" fillId="0" borderId="0" xfId="0" applyFont="1" applyAlignment="1">
      <alignment vertical="top" wrapText="1"/>
    </xf>
    <xf numFmtId="0" fontId="7" fillId="0" borderId="0" xfId="0" applyFont="1" applyAlignment="1">
      <alignment vertical="top" wrapText="1"/>
    </xf>
    <xf numFmtId="0" fontId="0" fillId="0" borderId="0" xfId="0" applyAlignment="1">
      <alignment/>
    </xf>
    <xf numFmtId="0" fontId="0" fillId="0" borderId="0" xfId="0" applyFont="1" applyAlignment="1">
      <alignment horizontal="justify" vertical="top" wrapText="1"/>
    </xf>
    <xf numFmtId="0" fontId="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vertical="top"/>
    </xf>
    <xf numFmtId="0" fontId="6" fillId="0" borderId="0" xfId="0" applyFont="1" applyAlignment="1">
      <alignment vertical="top" wrapText="1"/>
    </xf>
    <xf numFmtId="0" fontId="7" fillId="0" borderId="0" xfId="0" applyFont="1" applyAlignment="1">
      <alignment wrapText="1"/>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N49"/>
  <sheetViews>
    <sheetView workbookViewId="0" topLeftCell="A25">
      <selection activeCell="G39" sqref="G39"/>
    </sheetView>
  </sheetViews>
  <sheetFormatPr defaultColWidth="9.33203125" defaultRowHeight="10.5"/>
  <cols>
    <col min="1" max="1" width="9.33203125" style="2" customWidth="1"/>
    <col min="2" max="2" width="43.5" style="2" customWidth="1"/>
    <col min="3" max="3" width="15.33203125" style="2" customWidth="1"/>
    <col min="4" max="4" width="1.83203125" style="2" customWidth="1"/>
    <col min="5" max="5" width="14.5" style="2" customWidth="1"/>
    <col min="6" max="6" width="2" style="2" customWidth="1"/>
    <col min="7" max="7" width="13.33203125" style="2" customWidth="1"/>
    <col min="8" max="8" width="1.66796875" style="2" customWidth="1"/>
    <col min="9" max="9" width="14.66015625" style="2" customWidth="1"/>
    <col min="10" max="11" width="9.33203125" style="2" customWidth="1"/>
    <col min="12" max="12" width="14.83203125" style="2" customWidth="1"/>
    <col min="13" max="13" width="2.66015625" style="2" customWidth="1"/>
    <col min="14" max="14" width="13.16015625" style="2" customWidth="1"/>
    <col min="15" max="16384" width="9.33203125" style="2" customWidth="1"/>
  </cols>
  <sheetData>
    <row r="1" spans="2:9" ht="18">
      <c r="B1" s="80" t="s">
        <v>19</v>
      </c>
      <c r="C1" s="81"/>
      <c r="D1" s="81"/>
      <c r="E1" s="81"/>
      <c r="F1" s="81"/>
      <c r="G1" s="81"/>
      <c r="H1" s="81"/>
      <c r="I1" s="81"/>
    </row>
    <row r="2" spans="2:9" ht="12.75">
      <c r="B2" s="82" t="s">
        <v>20</v>
      </c>
      <c r="C2" s="82"/>
      <c r="D2" s="82"/>
      <c r="E2" s="82"/>
      <c r="F2" s="82"/>
      <c r="G2" s="82"/>
      <c r="H2" s="82"/>
      <c r="I2" s="82"/>
    </row>
    <row r="3" spans="2:9" ht="12.75">
      <c r="B3" s="82" t="s">
        <v>21</v>
      </c>
      <c r="C3" s="82"/>
      <c r="D3" s="82"/>
      <c r="E3" s="82"/>
      <c r="F3" s="82"/>
      <c r="G3" s="82"/>
      <c r="H3" s="82"/>
      <c r="I3" s="82"/>
    </row>
    <row r="4" spans="2:9" ht="12.75">
      <c r="B4" s="8"/>
      <c r="C4" s="8"/>
      <c r="D4" s="8"/>
      <c r="E4" s="8"/>
      <c r="F4" s="8"/>
      <c r="G4" s="8"/>
      <c r="H4" s="8"/>
      <c r="I4" s="8"/>
    </row>
    <row r="5" ht="12.75">
      <c r="B5" s="1" t="s">
        <v>0</v>
      </c>
    </row>
    <row r="7" spans="2:9" ht="12.75">
      <c r="B7" s="9"/>
      <c r="C7" s="19" t="s">
        <v>1</v>
      </c>
      <c r="D7" s="31"/>
      <c r="E7" s="19" t="s">
        <v>6</v>
      </c>
      <c r="F7" s="31"/>
      <c r="G7" s="19" t="s">
        <v>1</v>
      </c>
      <c r="H7" s="31"/>
      <c r="I7" s="19" t="s">
        <v>6</v>
      </c>
    </row>
    <row r="8" spans="2:14" ht="12.75">
      <c r="B8" s="9"/>
      <c r="C8" s="19" t="s">
        <v>2</v>
      </c>
      <c r="D8" s="31"/>
      <c r="E8" s="19" t="s">
        <v>2</v>
      </c>
      <c r="F8" s="31"/>
      <c r="G8" s="19" t="s">
        <v>7</v>
      </c>
      <c r="H8" s="31"/>
      <c r="I8" s="19" t="s">
        <v>7</v>
      </c>
      <c r="L8" s="3" t="s">
        <v>7</v>
      </c>
      <c r="N8" s="3" t="s">
        <v>7</v>
      </c>
    </row>
    <row r="9" spans="2:14" ht="12.75">
      <c r="B9" s="9"/>
      <c r="C9" s="19" t="s">
        <v>3</v>
      </c>
      <c r="D9" s="31"/>
      <c r="E9" s="19" t="s">
        <v>3</v>
      </c>
      <c r="F9" s="31"/>
      <c r="G9" s="19" t="s">
        <v>3</v>
      </c>
      <c r="H9" s="31"/>
      <c r="I9" s="19" t="s">
        <v>3</v>
      </c>
      <c r="L9" s="3" t="s">
        <v>3</v>
      </c>
      <c r="N9" s="3" t="s">
        <v>3</v>
      </c>
    </row>
    <row r="10" spans="2:14" ht="12.75">
      <c r="B10" s="9"/>
      <c r="C10" s="20">
        <v>37529</v>
      </c>
      <c r="D10" s="31"/>
      <c r="E10" s="20">
        <v>37164</v>
      </c>
      <c r="F10" s="31"/>
      <c r="G10" s="20">
        <v>37529</v>
      </c>
      <c r="H10" s="31"/>
      <c r="I10" s="20">
        <v>37164</v>
      </c>
      <c r="L10" s="4">
        <v>37437</v>
      </c>
      <c r="N10" s="4">
        <v>37072</v>
      </c>
    </row>
    <row r="11" spans="2:14" ht="12.75">
      <c r="B11" s="9"/>
      <c r="C11" s="19" t="s">
        <v>4</v>
      </c>
      <c r="D11" s="31"/>
      <c r="E11" s="19" t="s">
        <v>4</v>
      </c>
      <c r="F11" s="31"/>
      <c r="G11" s="19" t="s">
        <v>4</v>
      </c>
      <c r="H11" s="31"/>
      <c r="I11" s="19" t="s">
        <v>4</v>
      </c>
      <c r="L11" s="3" t="s">
        <v>4</v>
      </c>
      <c r="N11" s="3" t="s">
        <v>4</v>
      </c>
    </row>
    <row r="12" spans="2:9" ht="12.75">
      <c r="B12" s="9"/>
      <c r="C12" s="9"/>
      <c r="D12" s="9"/>
      <c r="E12" s="9"/>
      <c r="F12" s="9"/>
      <c r="G12" s="9"/>
      <c r="H12" s="9"/>
      <c r="I12" s="9"/>
    </row>
    <row r="13" spans="2:14" ht="12.75">
      <c r="B13" s="9" t="s">
        <v>5</v>
      </c>
      <c r="C13" s="10">
        <f>G13-L13</f>
        <v>55615</v>
      </c>
      <c r="D13" s="10"/>
      <c r="E13" s="68"/>
      <c r="F13" s="10"/>
      <c r="G13" s="10">
        <v>117209</v>
      </c>
      <c r="H13" s="10"/>
      <c r="I13" s="10"/>
      <c r="L13" s="5">
        <v>61594</v>
      </c>
      <c r="N13" s="5"/>
    </row>
    <row r="14" spans="2:9" ht="12.75">
      <c r="B14" s="9"/>
      <c r="C14" s="10"/>
      <c r="D14" s="10"/>
      <c r="E14" s="10"/>
      <c r="F14" s="10"/>
      <c r="G14" s="10"/>
      <c r="H14" s="10"/>
      <c r="I14" s="10"/>
    </row>
    <row r="15" spans="2:14" ht="12.75">
      <c r="B15" s="9" t="s">
        <v>8</v>
      </c>
      <c r="C15" s="11">
        <f>G15-L15</f>
        <v>30072</v>
      </c>
      <c r="D15" s="10"/>
      <c r="E15" s="11"/>
      <c r="F15" s="10"/>
      <c r="G15" s="11">
        <v>74695</v>
      </c>
      <c r="H15" s="10"/>
      <c r="I15" s="11"/>
      <c r="L15" s="6">
        <v>44623</v>
      </c>
      <c r="N15" s="6"/>
    </row>
    <row r="16" spans="2:14" ht="5.25" customHeight="1">
      <c r="B16" s="9"/>
      <c r="C16" s="10"/>
      <c r="D16" s="10"/>
      <c r="E16" s="10"/>
      <c r="F16" s="10"/>
      <c r="G16" s="10"/>
      <c r="H16" s="10"/>
      <c r="I16" s="10"/>
      <c r="L16" s="5"/>
      <c r="N16" s="5"/>
    </row>
    <row r="17" spans="2:14" ht="12.75">
      <c r="B17" s="9" t="s">
        <v>9</v>
      </c>
      <c r="C17" s="10">
        <f>C13-C15</f>
        <v>25543</v>
      </c>
      <c r="D17" s="10"/>
      <c r="E17" s="10">
        <f>E13-E15</f>
        <v>0</v>
      </c>
      <c r="F17" s="10"/>
      <c r="G17" s="10">
        <f>G13-G15</f>
        <v>42514</v>
      </c>
      <c r="H17" s="10"/>
      <c r="I17" s="10">
        <f>I13-I15</f>
        <v>0</v>
      </c>
      <c r="L17" s="5">
        <f>L13-L15</f>
        <v>16971</v>
      </c>
      <c r="N17" s="5">
        <f>N13-N15</f>
        <v>0</v>
      </c>
    </row>
    <row r="18" spans="2:14" ht="12.75">
      <c r="B18" s="9"/>
      <c r="C18" s="10"/>
      <c r="D18" s="10"/>
      <c r="E18" s="10"/>
      <c r="F18" s="10"/>
      <c r="G18" s="10"/>
      <c r="H18" s="10"/>
      <c r="I18" s="10"/>
      <c r="L18" s="5"/>
      <c r="N18" s="5"/>
    </row>
    <row r="19" spans="2:14" ht="12.75">
      <c r="B19" s="9" t="s">
        <v>10</v>
      </c>
      <c r="C19" s="10">
        <f>G19-L19</f>
        <v>3250</v>
      </c>
      <c r="D19" s="10"/>
      <c r="E19" s="10"/>
      <c r="F19" s="10"/>
      <c r="G19" s="10">
        <v>5156</v>
      </c>
      <c r="H19" s="10"/>
      <c r="I19" s="10"/>
      <c r="L19" s="5">
        <v>1906</v>
      </c>
      <c r="N19" s="5"/>
    </row>
    <row r="20" spans="2:14" ht="12.75">
      <c r="B20" s="9"/>
      <c r="C20" s="10"/>
      <c r="D20" s="10"/>
      <c r="E20" s="10"/>
      <c r="F20" s="10"/>
      <c r="G20" s="10"/>
      <c r="H20" s="10"/>
      <c r="I20" s="10"/>
      <c r="L20" s="5"/>
      <c r="N20" s="5"/>
    </row>
    <row r="21" spans="2:14" ht="12.75">
      <c r="B21" s="9" t="s">
        <v>11</v>
      </c>
      <c r="C21" s="11">
        <f>G21-L21</f>
        <v>11956</v>
      </c>
      <c r="D21" s="10"/>
      <c r="E21" s="11"/>
      <c r="F21" s="10"/>
      <c r="G21" s="11">
        <v>34683</v>
      </c>
      <c r="H21" s="10"/>
      <c r="I21" s="11"/>
      <c r="L21" s="6">
        <v>22727</v>
      </c>
      <c r="N21" s="6"/>
    </row>
    <row r="22" spans="2:14" ht="6.75" customHeight="1">
      <c r="B22" s="9"/>
      <c r="C22" s="10"/>
      <c r="D22" s="10"/>
      <c r="E22" s="10"/>
      <c r="F22" s="10"/>
      <c r="G22" s="10"/>
      <c r="H22" s="10"/>
      <c r="I22" s="10"/>
      <c r="L22" s="5"/>
      <c r="N22" s="5"/>
    </row>
    <row r="23" spans="2:14" ht="12.75">
      <c r="B23" s="9" t="s">
        <v>12</v>
      </c>
      <c r="C23" s="10">
        <f>C17+C19-C21</f>
        <v>16837</v>
      </c>
      <c r="D23" s="10"/>
      <c r="E23" s="10">
        <f>E17+E19-E21</f>
        <v>0</v>
      </c>
      <c r="F23" s="10"/>
      <c r="G23" s="10">
        <f>G17+G19-G21</f>
        <v>12987</v>
      </c>
      <c r="H23" s="10"/>
      <c r="I23" s="10">
        <f>I17+I19-I21</f>
        <v>0</v>
      </c>
      <c r="L23" s="5">
        <f>L17+L19-L21</f>
        <v>-3850</v>
      </c>
      <c r="N23" s="5">
        <f>N17+N19-N21</f>
        <v>0</v>
      </c>
    </row>
    <row r="24" spans="2:14" ht="12.75">
      <c r="B24" s="9"/>
      <c r="C24" s="10"/>
      <c r="D24" s="10"/>
      <c r="E24" s="10"/>
      <c r="F24" s="10"/>
      <c r="G24" s="10"/>
      <c r="H24" s="10"/>
      <c r="I24" s="10"/>
      <c r="L24" s="5"/>
      <c r="N24" s="5"/>
    </row>
    <row r="25" spans="2:14" ht="12.75">
      <c r="B25" s="9" t="s">
        <v>13</v>
      </c>
      <c r="C25" s="11">
        <f>G25-L25</f>
        <v>5474</v>
      </c>
      <c r="D25" s="10"/>
      <c r="E25" s="11"/>
      <c r="F25" s="11"/>
      <c r="G25" s="11">
        <v>12360</v>
      </c>
      <c r="H25" s="10"/>
      <c r="I25" s="11"/>
      <c r="L25" s="6">
        <v>6886</v>
      </c>
      <c r="N25" s="6"/>
    </row>
    <row r="26" spans="2:14" ht="7.5" customHeight="1">
      <c r="B26" s="9"/>
      <c r="C26" s="10"/>
      <c r="D26" s="10"/>
      <c r="E26" s="10"/>
      <c r="F26" s="10"/>
      <c r="G26" s="10"/>
      <c r="H26" s="10"/>
      <c r="I26" s="10"/>
      <c r="L26" s="5"/>
      <c r="N26" s="5"/>
    </row>
    <row r="27" spans="2:14" ht="12.75">
      <c r="B27" s="12" t="s">
        <v>17</v>
      </c>
      <c r="C27" s="10">
        <f>C23-C25</f>
        <v>11363</v>
      </c>
      <c r="D27" s="10"/>
      <c r="E27" s="10">
        <f>E23-E25</f>
        <v>0</v>
      </c>
      <c r="F27" s="10"/>
      <c r="G27" s="10">
        <f>G23-G25</f>
        <v>627</v>
      </c>
      <c r="H27" s="10"/>
      <c r="I27" s="10">
        <f>I23-I25</f>
        <v>0</v>
      </c>
      <c r="L27" s="5">
        <f>L23-L25</f>
        <v>-10736</v>
      </c>
      <c r="N27" s="5">
        <f>N23-N25</f>
        <v>0</v>
      </c>
    </row>
    <row r="28" spans="2:14" ht="12.75">
      <c r="B28" s="9"/>
      <c r="C28" s="10"/>
      <c r="D28" s="10"/>
      <c r="E28" s="10"/>
      <c r="F28" s="10"/>
      <c r="G28" s="10"/>
      <c r="H28" s="10"/>
      <c r="I28" s="10"/>
      <c r="L28" s="5"/>
      <c r="N28" s="5"/>
    </row>
    <row r="29" spans="2:14" ht="12.75">
      <c r="B29" s="9" t="s">
        <v>14</v>
      </c>
      <c r="C29" s="11">
        <f>G29-L29</f>
        <v>-406</v>
      </c>
      <c r="D29" s="10"/>
      <c r="E29" s="11"/>
      <c r="F29" s="10"/>
      <c r="G29" s="11">
        <v>-406</v>
      </c>
      <c r="H29" s="10"/>
      <c r="I29" s="11"/>
      <c r="L29" s="6">
        <v>0</v>
      </c>
      <c r="N29" s="6">
        <v>0</v>
      </c>
    </row>
    <row r="30" spans="2:14" ht="7.5" customHeight="1">
      <c r="B30" s="9"/>
      <c r="C30" s="10"/>
      <c r="D30" s="10"/>
      <c r="E30" s="10"/>
      <c r="F30" s="10"/>
      <c r="G30" s="10"/>
      <c r="H30" s="10"/>
      <c r="I30" s="10"/>
      <c r="L30" s="5"/>
      <c r="N30" s="5"/>
    </row>
    <row r="31" spans="2:14" ht="12.75">
      <c r="B31" s="9" t="s">
        <v>102</v>
      </c>
      <c r="C31" s="10">
        <f>C27+C29</f>
        <v>10957</v>
      </c>
      <c r="D31" s="10"/>
      <c r="E31" s="10">
        <f>E27+E29</f>
        <v>0</v>
      </c>
      <c r="F31" s="10"/>
      <c r="G31" s="10">
        <f>G27+G29</f>
        <v>221</v>
      </c>
      <c r="H31" s="10"/>
      <c r="I31" s="10">
        <f>I27+I29</f>
        <v>0</v>
      </c>
      <c r="L31" s="5">
        <f>L27+L29</f>
        <v>-10736</v>
      </c>
      <c r="N31" s="5">
        <f>N27+N29</f>
        <v>0</v>
      </c>
    </row>
    <row r="32" spans="2:14" ht="12.75">
      <c r="B32" s="9"/>
      <c r="C32" s="10"/>
      <c r="D32" s="10"/>
      <c r="E32" s="10"/>
      <c r="F32" s="10"/>
      <c r="G32" s="10"/>
      <c r="H32" s="10"/>
      <c r="I32" s="10"/>
      <c r="L32" s="5"/>
      <c r="N32" s="5"/>
    </row>
    <row r="33" spans="2:14" ht="12.75">
      <c r="B33" s="9" t="s">
        <v>15</v>
      </c>
      <c r="C33" s="11">
        <f>G33-L33</f>
        <v>-1408</v>
      </c>
      <c r="D33" s="10"/>
      <c r="E33" s="11"/>
      <c r="F33" s="11"/>
      <c r="G33" s="11">
        <v>-1423</v>
      </c>
      <c r="H33" s="10"/>
      <c r="I33" s="11"/>
      <c r="L33" s="6">
        <v>-15</v>
      </c>
      <c r="N33" s="6"/>
    </row>
    <row r="34" spans="2:14" ht="9.75" customHeight="1">
      <c r="B34" s="9"/>
      <c r="C34" s="10"/>
      <c r="D34" s="10"/>
      <c r="E34" s="10"/>
      <c r="F34" s="10"/>
      <c r="G34" s="10"/>
      <c r="H34" s="10"/>
      <c r="I34" s="10"/>
      <c r="L34" s="5"/>
      <c r="N34" s="5"/>
    </row>
    <row r="35" spans="2:14" ht="12.75">
      <c r="B35" s="9" t="s">
        <v>103</v>
      </c>
      <c r="C35" s="10">
        <f>C31+C33</f>
        <v>9549</v>
      </c>
      <c r="D35" s="10"/>
      <c r="E35" s="10">
        <f>E31+E33</f>
        <v>0</v>
      </c>
      <c r="F35" s="10"/>
      <c r="G35" s="10">
        <f>G31+G33</f>
        <v>-1202</v>
      </c>
      <c r="H35" s="10"/>
      <c r="I35" s="10">
        <f>I31+I33</f>
        <v>0</v>
      </c>
      <c r="L35" s="5">
        <f>L31+L33</f>
        <v>-10751</v>
      </c>
      <c r="N35" s="5">
        <f>N31+N33</f>
        <v>0</v>
      </c>
    </row>
    <row r="36" spans="2:14" ht="12.75">
      <c r="B36" s="9"/>
      <c r="C36" s="10"/>
      <c r="D36" s="10"/>
      <c r="E36" s="10"/>
      <c r="F36" s="10"/>
      <c r="G36" s="10"/>
      <c r="H36" s="10"/>
      <c r="I36" s="10"/>
      <c r="L36" s="5"/>
      <c r="N36" s="5"/>
    </row>
    <row r="37" spans="2:14" ht="12.75">
      <c r="B37" s="9" t="s">
        <v>18</v>
      </c>
      <c r="C37" s="11">
        <f>G37-L37</f>
        <v>-257</v>
      </c>
      <c r="D37" s="10"/>
      <c r="E37" s="11"/>
      <c r="F37" s="10"/>
      <c r="G37" s="11">
        <v>-12</v>
      </c>
      <c r="H37" s="10"/>
      <c r="I37" s="11"/>
      <c r="L37" s="5">
        <v>245</v>
      </c>
      <c r="N37" s="5"/>
    </row>
    <row r="38" spans="2:14" ht="7.5" customHeight="1">
      <c r="B38" s="9"/>
      <c r="C38" s="10"/>
      <c r="D38" s="10"/>
      <c r="E38" s="10"/>
      <c r="F38" s="10"/>
      <c r="G38" s="10"/>
      <c r="H38" s="10"/>
      <c r="I38" s="10"/>
      <c r="L38" s="5"/>
      <c r="N38" s="5"/>
    </row>
    <row r="39" spans="2:14" ht="13.5" thickBot="1">
      <c r="B39" s="9" t="s">
        <v>16</v>
      </c>
      <c r="C39" s="13">
        <f>C35+C37</f>
        <v>9292</v>
      </c>
      <c r="D39" s="10"/>
      <c r="E39" s="13">
        <f>E35+E37</f>
        <v>0</v>
      </c>
      <c r="F39" s="10"/>
      <c r="G39" s="13">
        <f>G35+G37</f>
        <v>-1214</v>
      </c>
      <c r="H39" s="10"/>
      <c r="I39" s="13">
        <f>I35+I37</f>
        <v>0</v>
      </c>
      <c r="L39" s="7">
        <f>L35+L37</f>
        <v>-10506</v>
      </c>
      <c r="N39" s="7">
        <f>N35+N37</f>
        <v>0</v>
      </c>
    </row>
    <row r="40" spans="2:9" ht="12.75">
      <c r="B40" s="9"/>
      <c r="C40" s="10"/>
      <c r="D40" s="10"/>
      <c r="E40" s="10"/>
      <c r="F40" s="10"/>
      <c r="G40" s="10"/>
      <c r="H40" s="10"/>
      <c r="I40" s="10"/>
    </row>
    <row r="41" spans="2:9" ht="12.75">
      <c r="B41" s="9" t="s">
        <v>104</v>
      </c>
      <c r="C41" s="10"/>
      <c r="D41" s="10"/>
      <c r="E41" s="10"/>
      <c r="F41" s="10"/>
      <c r="G41" s="10"/>
      <c r="H41" s="10"/>
      <c r="I41" s="10"/>
    </row>
    <row r="42" spans="2:9" ht="13.5" thickBot="1">
      <c r="B42" s="9" t="s">
        <v>22</v>
      </c>
      <c r="C42" s="32">
        <f>C$39/105999.161*100</f>
        <v>8.766107120413906</v>
      </c>
      <c r="D42" s="10"/>
      <c r="E42" s="33"/>
      <c r="F42" s="10"/>
      <c r="G42" s="32">
        <f>G$39/105999.161*100</f>
        <v>-1.1452920839628156</v>
      </c>
      <c r="H42" s="10"/>
      <c r="I42" s="33"/>
    </row>
    <row r="43" spans="2:9" ht="14.25" thickBot="1" thickTop="1">
      <c r="B43" s="9" t="s">
        <v>23</v>
      </c>
      <c r="C43" s="32">
        <f>C$39/80682.088*100</f>
        <v>11.516806555626076</v>
      </c>
      <c r="D43" s="10"/>
      <c r="E43" s="33"/>
      <c r="F43" s="10"/>
      <c r="G43" s="32">
        <f>G$39/80682.088*100</f>
        <v>-1.5046710243790418</v>
      </c>
      <c r="H43" s="10"/>
      <c r="I43" s="33"/>
    </row>
    <row r="44" spans="3:9" ht="13.5" thickTop="1">
      <c r="C44" s="5"/>
      <c r="D44" s="10"/>
      <c r="E44" s="5"/>
      <c r="F44" s="10"/>
      <c r="G44" s="5"/>
      <c r="H44" s="10"/>
      <c r="I44" s="5"/>
    </row>
    <row r="45" spans="2:9" ht="24.75" customHeight="1">
      <c r="B45" s="78" t="s">
        <v>66</v>
      </c>
      <c r="C45" s="78"/>
      <c r="D45" s="78"/>
      <c r="E45" s="78"/>
      <c r="F45" s="78"/>
      <c r="G45" s="78"/>
      <c r="H45" s="78"/>
      <c r="I45" s="78"/>
    </row>
    <row r="46" spans="2:9" ht="12.75">
      <c r="B46" s="12"/>
      <c r="C46" s="12"/>
      <c r="D46" s="12"/>
      <c r="E46" s="12"/>
      <c r="F46" s="12"/>
      <c r="G46" s="12"/>
      <c r="H46" s="12"/>
      <c r="I46" s="12"/>
    </row>
    <row r="47" spans="3:9" ht="12.75">
      <c r="C47" s="5"/>
      <c r="D47" s="5"/>
      <c r="E47" s="5"/>
      <c r="F47" s="5"/>
      <c r="G47" s="5"/>
      <c r="H47" s="5"/>
      <c r="I47" s="5"/>
    </row>
    <row r="48" spans="2:9" ht="24.75" customHeight="1">
      <c r="B48" s="79" t="s">
        <v>67</v>
      </c>
      <c r="C48" s="79"/>
      <c r="D48" s="79"/>
      <c r="E48" s="79"/>
      <c r="F48" s="79"/>
      <c r="G48" s="79"/>
      <c r="H48" s="79"/>
      <c r="I48" s="79"/>
    </row>
    <row r="49" spans="2:9" ht="12.75">
      <c r="B49" s="29"/>
      <c r="C49" s="29"/>
      <c r="D49" s="29"/>
      <c r="E49" s="29"/>
      <c r="F49" s="29"/>
      <c r="G49" s="29"/>
      <c r="H49" s="29"/>
      <c r="I49" s="29"/>
    </row>
  </sheetData>
  <mergeCells count="5">
    <mergeCell ref="B45:I45"/>
    <mergeCell ref="B48:I48"/>
    <mergeCell ref="B1:I1"/>
    <mergeCell ref="B2:I2"/>
    <mergeCell ref="B3:I3"/>
  </mergeCells>
  <printOptions/>
  <pageMargins left="1.02" right="0.8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I49"/>
  <sheetViews>
    <sheetView workbookViewId="0" topLeftCell="A24">
      <selection activeCell="D37" sqref="D37"/>
    </sheetView>
  </sheetViews>
  <sheetFormatPr defaultColWidth="9.33203125" defaultRowHeight="10.5"/>
  <cols>
    <col min="1" max="1" width="9.33203125" style="2" customWidth="1"/>
    <col min="2" max="2" width="6.83203125" style="2" customWidth="1"/>
    <col min="3" max="3" width="43.5" style="2" customWidth="1"/>
    <col min="4" max="4" width="21.16015625" style="2" customWidth="1"/>
    <col min="5" max="5" width="2" style="2" customWidth="1"/>
    <col min="6" max="6" width="18.33203125" style="2" customWidth="1"/>
    <col min="7" max="16384" width="9.33203125" style="2" customWidth="1"/>
  </cols>
  <sheetData>
    <row r="1" spans="2:6" ht="18">
      <c r="B1" s="80" t="s">
        <v>19</v>
      </c>
      <c r="C1" s="80"/>
      <c r="D1" s="81"/>
      <c r="E1" s="81"/>
      <c r="F1" s="81"/>
    </row>
    <row r="2" spans="2:6" ht="12.75">
      <c r="B2" s="82" t="s">
        <v>20</v>
      </c>
      <c r="C2" s="82"/>
      <c r="D2" s="82"/>
      <c r="E2" s="82"/>
      <c r="F2" s="82"/>
    </row>
    <row r="3" spans="2:6" ht="12.75">
      <c r="B3" s="82" t="s">
        <v>21</v>
      </c>
      <c r="C3" s="82"/>
      <c r="D3" s="82"/>
      <c r="E3" s="82"/>
      <c r="F3" s="82"/>
    </row>
    <row r="4" spans="2:6" ht="12.75">
      <c r="B4" s="8"/>
      <c r="C4" s="8"/>
      <c r="D4" s="8"/>
      <c r="E4" s="8"/>
      <c r="F4" s="8"/>
    </row>
    <row r="5" spans="2:3" ht="12.75">
      <c r="B5" s="1" t="s">
        <v>24</v>
      </c>
      <c r="C5" s="1"/>
    </row>
    <row r="7" spans="2:6" ht="12.75">
      <c r="B7" s="9"/>
      <c r="C7" s="9"/>
      <c r="D7" s="19" t="s">
        <v>25</v>
      </c>
      <c r="E7" s="31"/>
      <c r="F7" s="19" t="s">
        <v>26</v>
      </c>
    </row>
    <row r="8" spans="2:6" ht="12.75">
      <c r="B8" s="9"/>
      <c r="C8" s="9"/>
      <c r="D8" s="20">
        <v>37529</v>
      </c>
      <c r="E8" s="31"/>
      <c r="F8" s="20">
        <v>37256</v>
      </c>
    </row>
    <row r="9" spans="2:6" ht="12.75">
      <c r="B9" s="9"/>
      <c r="C9" s="9"/>
      <c r="D9" s="19" t="s">
        <v>4</v>
      </c>
      <c r="E9" s="31"/>
      <c r="F9" s="19" t="s">
        <v>4</v>
      </c>
    </row>
    <row r="10" spans="2:6" ht="12.75">
      <c r="B10" s="9"/>
      <c r="C10" s="9"/>
      <c r="D10" s="9"/>
      <c r="E10" s="9"/>
      <c r="F10" s="9"/>
    </row>
    <row r="11" spans="2:6" ht="12.75">
      <c r="B11" s="2" t="s">
        <v>27</v>
      </c>
      <c r="D11" s="5">
        <v>625118</v>
      </c>
      <c r="E11" s="5"/>
      <c r="F11" s="5">
        <v>407463</v>
      </c>
    </row>
    <row r="12" spans="4:6" ht="12.75">
      <c r="D12" s="5"/>
      <c r="E12" s="5"/>
      <c r="F12" s="5"/>
    </row>
    <row r="13" spans="2:6" ht="12.75">
      <c r="B13" s="2" t="s">
        <v>28</v>
      </c>
      <c r="D13" s="5">
        <v>1134</v>
      </c>
      <c r="E13" s="5"/>
      <c r="F13" s="5">
        <v>2069</v>
      </c>
    </row>
    <row r="14" spans="4:6" ht="12.75">
      <c r="D14" s="5"/>
      <c r="E14" s="5"/>
      <c r="F14" s="5"/>
    </row>
    <row r="15" spans="2:6" ht="12.75">
      <c r="B15" s="2" t="s">
        <v>29</v>
      </c>
      <c r="D15" s="5"/>
      <c r="E15" s="5"/>
      <c r="F15" s="5"/>
    </row>
    <row r="16" spans="4:6" ht="12.75">
      <c r="D16" s="5"/>
      <c r="E16" s="5"/>
      <c r="F16" s="5"/>
    </row>
    <row r="17" spans="2:6" ht="12.75">
      <c r="B17" s="2" t="s">
        <v>30</v>
      </c>
      <c r="D17" s="5">
        <v>4885</v>
      </c>
      <c r="F17" s="5">
        <v>7106</v>
      </c>
    </row>
    <row r="18" spans="4:6" ht="12.75">
      <c r="D18" s="5"/>
      <c r="F18" s="5"/>
    </row>
    <row r="19" spans="2:6" ht="12.75">
      <c r="B19" s="2" t="s">
        <v>31</v>
      </c>
      <c r="D19" s="5"/>
      <c r="F19" s="5"/>
    </row>
    <row r="20" spans="3:6" ht="12.75">
      <c r="C20" s="2" t="s">
        <v>46</v>
      </c>
      <c r="D20" s="5">
        <v>1616</v>
      </c>
      <c r="F20" s="5">
        <v>3626</v>
      </c>
    </row>
    <row r="21" spans="3:6" ht="12.75">
      <c r="C21" s="2" t="s">
        <v>32</v>
      </c>
      <c r="D21" s="5">
        <v>12554</v>
      </c>
      <c r="F21" s="5">
        <v>11125</v>
      </c>
    </row>
    <row r="22" spans="3:6" ht="12.75">
      <c r="C22" s="2" t="s">
        <v>35</v>
      </c>
      <c r="D22" s="5">
        <v>70949</v>
      </c>
      <c r="F22" s="5">
        <v>65914</v>
      </c>
    </row>
    <row r="23" spans="3:6" ht="12.75">
      <c r="C23" s="2" t="s">
        <v>33</v>
      </c>
      <c r="D23" s="5">
        <v>5352</v>
      </c>
      <c r="F23" s="5">
        <v>3688</v>
      </c>
    </row>
    <row r="24" spans="4:6" ht="12.75">
      <c r="D24" s="16">
        <f>SUM(D20:D23)</f>
        <v>90471</v>
      </c>
      <c r="F24" s="16">
        <f>SUM(F20:F23)</f>
        <v>84353</v>
      </c>
    </row>
    <row r="25" spans="4:6" ht="12.75">
      <c r="D25" s="5"/>
      <c r="F25" s="5"/>
    </row>
    <row r="26" spans="2:6" ht="12.75">
      <c r="B26" s="2" t="s">
        <v>34</v>
      </c>
      <c r="D26" s="5"/>
      <c r="F26" s="5"/>
    </row>
    <row r="27" spans="3:6" ht="12.75">
      <c r="C27" s="2" t="s">
        <v>36</v>
      </c>
      <c r="D27" s="5">
        <v>140581</v>
      </c>
      <c r="F27" s="5">
        <v>132531</v>
      </c>
    </row>
    <row r="28" spans="3:6" ht="12.75">
      <c r="C28" s="2" t="s">
        <v>37</v>
      </c>
      <c r="D28" s="5">
        <v>60641</v>
      </c>
      <c r="F28" s="5">
        <f>62907+2234</f>
        <v>65141</v>
      </c>
    </row>
    <row r="29" spans="3:6" ht="12.75">
      <c r="C29" s="2" t="s">
        <v>15</v>
      </c>
      <c r="D29" s="5">
        <v>751</v>
      </c>
      <c r="F29" s="5">
        <v>2268</v>
      </c>
    </row>
    <row r="30" spans="4:6" ht="12.75">
      <c r="D30" s="16">
        <f>SUM(D27:D29)</f>
        <v>201973</v>
      </c>
      <c r="F30" s="16">
        <f>SUM(F27:F29)</f>
        <v>199940</v>
      </c>
    </row>
    <row r="31" spans="2:6" ht="12.75">
      <c r="B31" s="2" t="s">
        <v>38</v>
      </c>
      <c r="D31" s="16">
        <f>D24-D30</f>
        <v>-111502</v>
      </c>
      <c r="F31" s="16">
        <f>F24-F30</f>
        <v>-115587</v>
      </c>
    </row>
    <row r="32" spans="4:6" ht="13.5" thickBot="1">
      <c r="D32" s="14">
        <f>D31+D11+D13+D15+D17</f>
        <v>519635</v>
      </c>
      <c r="F32" s="17">
        <f>F31+F11+F13+F15+F17</f>
        <v>301051</v>
      </c>
    </row>
    <row r="33" spans="4:6" ht="12.75">
      <c r="D33" s="5"/>
      <c r="F33" s="5"/>
    </row>
    <row r="34" spans="2:6" ht="12.75">
      <c r="B34" s="2" t="s">
        <v>39</v>
      </c>
      <c r="D34" s="5">
        <v>105999</v>
      </c>
      <c r="F34" s="5">
        <v>80682</v>
      </c>
    </row>
    <row r="35" spans="2:6" ht="12.75">
      <c r="B35" s="36" t="s">
        <v>105</v>
      </c>
      <c r="D35" s="5">
        <v>141742</v>
      </c>
      <c r="F35" s="5">
        <v>63259</v>
      </c>
    </row>
    <row r="36" spans="2:6" ht="12.75">
      <c r="B36" s="36" t="s">
        <v>106</v>
      </c>
      <c r="D36" s="5">
        <v>250046</v>
      </c>
      <c r="F36" s="5">
        <v>20638</v>
      </c>
    </row>
    <row r="37" spans="2:6" ht="12.75">
      <c r="B37" s="2" t="s">
        <v>107</v>
      </c>
      <c r="D37" s="5">
        <v>-8</v>
      </c>
      <c r="F37" s="5">
        <v>-2</v>
      </c>
    </row>
    <row r="38" spans="2:7" ht="12.75">
      <c r="B38" s="2" t="s">
        <v>108</v>
      </c>
      <c r="D38" s="5">
        <v>-56404</v>
      </c>
      <c r="F38" s="5">
        <v>-55190</v>
      </c>
      <c r="G38" s="5"/>
    </row>
    <row r="39" spans="2:6" ht="12.75">
      <c r="B39" s="2" t="s">
        <v>40</v>
      </c>
      <c r="D39" s="18">
        <f>SUM(D34:D38)</f>
        <v>441375</v>
      </c>
      <c r="F39" s="18">
        <f>SUM(F34:F38)</f>
        <v>109387</v>
      </c>
    </row>
    <row r="40" spans="2:6" ht="12.75">
      <c r="B40" s="2" t="s">
        <v>41</v>
      </c>
      <c r="D40" s="5">
        <v>262</v>
      </c>
      <c r="F40" s="5">
        <v>481</v>
      </c>
    </row>
    <row r="41" spans="2:6" ht="12.75">
      <c r="B41" s="2" t="s">
        <v>42</v>
      </c>
      <c r="D41" s="5"/>
      <c r="F41" s="5"/>
    </row>
    <row r="42" spans="3:6" ht="12.75">
      <c r="C42" s="2" t="s">
        <v>43</v>
      </c>
      <c r="D42" s="5">
        <v>53734</v>
      </c>
      <c r="F42" s="5">
        <f>162339+578</f>
        <v>162917</v>
      </c>
    </row>
    <row r="43" spans="3:6" ht="12.75">
      <c r="C43" s="2" t="s">
        <v>44</v>
      </c>
      <c r="D43" s="5">
        <v>1878</v>
      </c>
      <c r="F43" s="5">
        <f>1091+1047</f>
        <v>2138</v>
      </c>
    </row>
    <row r="44" spans="3:6" ht="12.75">
      <c r="C44" s="2" t="s">
        <v>45</v>
      </c>
      <c r="D44" s="5">
        <v>22386</v>
      </c>
      <c r="F44" s="5">
        <v>26128</v>
      </c>
    </row>
    <row r="45" spans="4:6" ht="13.5" thickBot="1">
      <c r="D45" s="17">
        <f>SUM(D39:D44)</f>
        <v>519635</v>
      </c>
      <c r="F45" s="17">
        <f>SUM(F39:F44)</f>
        <v>301051</v>
      </c>
    </row>
    <row r="46" spans="4:6" ht="12.75">
      <c r="D46" s="5">
        <f>D32-D45</f>
        <v>0</v>
      </c>
      <c r="F46" s="15">
        <f>F32-F45</f>
        <v>0</v>
      </c>
    </row>
    <row r="47" spans="3:6" ht="12.75">
      <c r="C47" s="2" t="s">
        <v>101</v>
      </c>
      <c r="D47" s="35">
        <f>(D39+D44-D13)/D34</f>
        <v>4.364446834404098</v>
      </c>
      <c r="F47" s="35">
        <f>(F39+F44-F13)/F34</f>
        <v>1.653974864281996</v>
      </c>
    </row>
    <row r="48" spans="2:9" ht="24.75" customHeight="1">
      <c r="B48" s="79" t="s">
        <v>68</v>
      </c>
      <c r="C48" s="79"/>
      <c r="D48" s="79"/>
      <c r="E48" s="79"/>
      <c r="F48" s="79"/>
      <c r="G48" s="25"/>
      <c r="H48" s="25"/>
      <c r="I48" s="25"/>
    </row>
    <row r="49" spans="2:9" ht="12.75">
      <c r="B49" s="29"/>
      <c r="C49" s="29"/>
      <c r="D49" s="29"/>
      <c r="E49" s="29"/>
      <c r="F49" s="29"/>
      <c r="G49" s="25"/>
      <c r="H49" s="25"/>
      <c r="I49" s="25"/>
    </row>
  </sheetData>
  <mergeCells count="4">
    <mergeCell ref="B1:F1"/>
    <mergeCell ref="B2:F2"/>
    <mergeCell ref="B3:F3"/>
    <mergeCell ref="B48:F48"/>
  </mergeCells>
  <printOptions/>
  <pageMargins left="1.02" right="0.85" top="0.76"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I43"/>
  <sheetViews>
    <sheetView workbookViewId="0" topLeftCell="A1">
      <selection activeCell="B13" sqref="B13"/>
    </sheetView>
  </sheetViews>
  <sheetFormatPr defaultColWidth="9.33203125" defaultRowHeight="10.5"/>
  <cols>
    <col min="1" max="1" width="9.33203125" style="2" customWidth="1"/>
    <col min="2" max="2" width="8.5" style="2" customWidth="1"/>
    <col min="3" max="3" width="59.66015625" style="2" customWidth="1"/>
    <col min="4" max="4" width="18.33203125" style="5" customWidth="1"/>
    <col min="5" max="16384" width="9.33203125" style="2" customWidth="1"/>
  </cols>
  <sheetData>
    <row r="1" spans="2:4" ht="18">
      <c r="B1" s="80" t="s">
        <v>19</v>
      </c>
      <c r="C1" s="81"/>
      <c r="D1" s="81"/>
    </row>
    <row r="2" spans="2:4" ht="12.75">
      <c r="B2" s="82" t="s">
        <v>20</v>
      </c>
      <c r="C2" s="82"/>
      <c r="D2" s="82"/>
    </row>
    <row r="3" spans="2:4" ht="12.75">
      <c r="B3" s="82" t="s">
        <v>21</v>
      </c>
      <c r="C3" s="82"/>
      <c r="D3" s="82"/>
    </row>
    <row r="4" spans="2:4" ht="12.75">
      <c r="B4" s="8"/>
      <c r="C4" s="8"/>
      <c r="D4" s="22"/>
    </row>
    <row r="5" ht="12.75">
      <c r="B5" s="1" t="s">
        <v>47</v>
      </c>
    </row>
    <row r="7" spans="2:4" ht="12.75">
      <c r="B7" s="9"/>
      <c r="C7" s="9"/>
      <c r="D7" s="23" t="s">
        <v>1</v>
      </c>
    </row>
    <row r="8" spans="2:4" ht="12.75">
      <c r="B8" s="9"/>
      <c r="C8" s="9"/>
      <c r="D8" s="23" t="s">
        <v>48</v>
      </c>
    </row>
    <row r="9" spans="2:4" ht="12.75">
      <c r="B9" s="9"/>
      <c r="C9" s="9"/>
      <c r="D9" s="30">
        <v>37529</v>
      </c>
    </row>
    <row r="10" spans="2:4" ht="12.75">
      <c r="B10" s="9"/>
      <c r="C10" s="9"/>
      <c r="D10" s="23" t="s">
        <v>4</v>
      </c>
    </row>
    <row r="11" spans="2:4" ht="12.75">
      <c r="B11" s="9"/>
      <c r="C11" s="9"/>
      <c r="D11" s="10"/>
    </row>
    <row r="12" ht="12.75">
      <c r="B12" s="21" t="s">
        <v>49</v>
      </c>
    </row>
    <row r="13" spans="2:4" ht="12.75">
      <c r="B13" s="2" t="s">
        <v>50</v>
      </c>
      <c r="D13" s="5">
        <v>221</v>
      </c>
    </row>
    <row r="14" ht="12.75">
      <c r="B14" s="2" t="s">
        <v>51</v>
      </c>
    </row>
    <row r="16" spans="2:4" ht="12.75">
      <c r="B16" s="2" t="s">
        <v>52</v>
      </c>
      <c r="D16" s="5">
        <v>12413</v>
      </c>
    </row>
    <row r="18" spans="2:4" ht="12.75">
      <c r="B18" s="2" t="s">
        <v>53</v>
      </c>
      <c r="D18" s="5">
        <f>D13+D16</f>
        <v>12634</v>
      </c>
    </row>
    <row r="20" ht="12.75">
      <c r="B20" s="2" t="s">
        <v>54</v>
      </c>
    </row>
    <row r="21" spans="2:4" ht="12.75">
      <c r="B21" s="2" t="s">
        <v>55</v>
      </c>
      <c r="D21" s="5">
        <v>-8224</v>
      </c>
    </row>
    <row r="22" spans="2:4" ht="12.75">
      <c r="B22" s="2" t="s">
        <v>56</v>
      </c>
      <c r="D22" s="5">
        <v>4666</v>
      </c>
    </row>
    <row r="23" spans="2:4" ht="12.75">
      <c r="B23" s="2" t="s">
        <v>57</v>
      </c>
      <c r="D23" s="16">
        <f>SUM(D18:D22)</f>
        <v>9076</v>
      </c>
    </row>
    <row r="25" ht="12.75">
      <c r="B25" s="21" t="s">
        <v>58</v>
      </c>
    </row>
    <row r="26" spans="3:4" ht="12.75">
      <c r="C26" s="24" t="s">
        <v>59</v>
      </c>
      <c r="D26" s="5">
        <v>4479</v>
      </c>
    </row>
    <row r="27" spans="3:4" ht="12.75">
      <c r="C27" s="24" t="s">
        <v>60</v>
      </c>
      <c r="D27" s="5">
        <v>-6042</v>
      </c>
    </row>
    <row r="28" ht="12.75">
      <c r="D28" s="16">
        <f>SUM(D26:D27)</f>
        <v>-1563</v>
      </c>
    </row>
    <row r="30" ht="12.75">
      <c r="B30" s="21" t="s">
        <v>61</v>
      </c>
    </row>
    <row r="31" spans="3:4" ht="12.75">
      <c r="C31" s="24" t="s">
        <v>62</v>
      </c>
      <c r="D31" s="5">
        <v>-5174</v>
      </c>
    </row>
    <row r="32" ht="12.75">
      <c r="D32" s="16">
        <f>SUM(D31)</f>
        <v>-5174</v>
      </c>
    </row>
    <row r="34" spans="2:4" ht="12.75">
      <c r="B34" s="2" t="s">
        <v>63</v>
      </c>
      <c r="D34" s="5">
        <f>D32+D28+D23</f>
        <v>2339</v>
      </c>
    </row>
    <row r="36" spans="2:4" ht="12.75">
      <c r="B36" s="2" t="s">
        <v>64</v>
      </c>
      <c r="D36" s="5">
        <v>-9093</v>
      </c>
    </row>
    <row r="37" spans="2:4" ht="23.25" customHeight="1">
      <c r="B37" s="2" t="s">
        <v>65</v>
      </c>
      <c r="D37" s="16">
        <f>D34+D36</f>
        <v>-6754</v>
      </c>
    </row>
    <row r="39" spans="2:9" ht="25.5" customHeight="1">
      <c r="B39" s="83" t="s">
        <v>66</v>
      </c>
      <c r="C39" s="83"/>
      <c r="D39" s="83"/>
      <c r="E39" s="26"/>
      <c r="F39" s="26"/>
      <c r="G39" s="26"/>
      <c r="H39" s="26"/>
      <c r="I39" s="26"/>
    </row>
    <row r="40" spans="2:9" ht="12.75">
      <c r="B40" s="26"/>
      <c r="C40" s="26"/>
      <c r="D40" s="26"/>
      <c r="E40" s="26"/>
      <c r="F40" s="26"/>
      <c r="G40" s="26"/>
      <c r="H40" s="26"/>
      <c r="I40" s="26"/>
    </row>
    <row r="41" spans="2:9" ht="12.75">
      <c r="B41" s="27"/>
      <c r="C41" s="27"/>
      <c r="D41" s="28"/>
      <c r="E41" s="27"/>
      <c r="F41" s="27"/>
      <c r="G41" s="27"/>
      <c r="H41" s="27"/>
      <c r="I41" s="27"/>
    </row>
    <row r="42" spans="2:9" ht="24.75" customHeight="1">
      <c r="B42" s="79" t="s">
        <v>69</v>
      </c>
      <c r="C42" s="79"/>
      <c r="D42" s="79"/>
      <c r="E42" s="25"/>
      <c r="F42" s="25"/>
      <c r="G42" s="27"/>
      <c r="H42" s="27"/>
      <c r="I42" s="27"/>
    </row>
    <row r="43" spans="2:9" ht="12.75">
      <c r="B43" s="25"/>
      <c r="C43" s="25"/>
      <c r="D43" s="25"/>
      <c r="E43" s="25"/>
      <c r="F43" s="25"/>
      <c r="G43" s="27"/>
      <c r="H43" s="27"/>
      <c r="I43" s="27"/>
    </row>
  </sheetData>
  <mergeCells count="5">
    <mergeCell ref="B42:D42"/>
    <mergeCell ref="B1:D1"/>
    <mergeCell ref="B2:D2"/>
    <mergeCell ref="B3:D3"/>
    <mergeCell ref="B39:D39"/>
  </mergeCells>
  <printOptions/>
  <pageMargins left="1.02" right="0.8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R21"/>
  <sheetViews>
    <sheetView tabSelected="1" workbookViewId="0" topLeftCell="A3">
      <selection activeCell="A14" sqref="A14"/>
    </sheetView>
  </sheetViews>
  <sheetFormatPr defaultColWidth="9.33203125" defaultRowHeight="10.5"/>
  <cols>
    <col min="1" max="1" width="9.33203125" style="2" customWidth="1"/>
    <col min="2" max="2" width="33.83203125" style="2" customWidth="1"/>
    <col min="3" max="3" width="11.33203125"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1.33203125" style="2" customWidth="1"/>
    <col min="12" max="12" width="1.66796875" style="2" customWidth="1"/>
    <col min="13" max="13" width="13.16015625" style="2" customWidth="1"/>
    <col min="14" max="15" width="9.33203125" style="2" customWidth="1"/>
    <col min="16" max="16" width="14.83203125" style="2" customWidth="1"/>
    <col min="17" max="17" width="2.66015625" style="2" customWidth="1"/>
    <col min="18" max="18" width="13.16015625" style="2" customWidth="1"/>
    <col min="19" max="16384" width="9.33203125" style="2" customWidth="1"/>
  </cols>
  <sheetData>
    <row r="1" spans="2:13" ht="18">
      <c r="B1" s="80" t="s">
        <v>19</v>
      </c>
      <c r="C1" s="81"/>
      <c r="D1" s="81"/>
      <c r="E1" s="81"/>
      <c r="F1" s="81"/>
      <c r="G1" s="81"/>
      <c r="H1" s="81"/>
      <c r="I1" s="81"/>
      <c r="J1" s="81"/>
      <c r="K1" s="81"/>
      <c r="L1" s="81"/>
      <c r="M1" s="81"/>
    </row>
    <row r="2" spans="2:13" ht="12.75">
      <c r="B2" s="82" t="s">
        <v>20</v>
      </c>
      <c r="C2" s="82"/>
      <c r="D2" s="82"/>
      <c r="E2" s="82"/>
      <c r="F2" s="82"/>
      <c r="G2" s="82"/>
      <c r="H2" s="82"/>
      <c r="I2" s="82"/>
      <c r="J2" s="82"/>
      <c r="K2" s="82"/>
      <c r="L2" s="82"/>
      <c r="M2" s="82"/>
    </row>
    <row r="3" spans="2:13" ht="12.75">
      <c r="B3" s="82" t="s">
        <v>21</v>
      </c>
      <c r="C3" s="82"/>
      <c r="D3" s="82"/>
      <c r="E3" s="82"/>
      <c r="F3" s="82"/>
      <c r="G3" s="82"/>
      <c r="H3" s="82"/>
      <c r="I3" s="82"/>
      <c r="J3" s="82"/>
      <c r="K3" s="82"/>
      <c r="L3" s="82"/>
      <c r="M3" s="82"/>
    </row>
    <row r="4" spans="2:13" ht="12.75">
      <c r="B4" s="8"/>
      <c r="C4" s="8"/>
      <c r="D4" s="8"/>
      <c r="E4" s="8"/>
      <c r="F4" s="8"/>
      <c r="G4" s="8"/>
      <c r="H4" s="8"/>
      <c r="I4" s="8"/>
      <c r="J4" s="8"/>
      <c r="K4" s="8"/>
      <c r="L4" s="8"/>
      <c r="M4" s="8"/>
    </row>
    <row r="5" ht="12.75">
      <c r="B5" s="1" t="s">
        <v>183</v>
      </c>
    </row>
    <row r="7" spans="2:13" ht="12.75">
      <c r="B7" s="9"/>
      <c r="C7" s="19"/>
      <c r="D7" s="31"/>
      <c r="E7" s="19"/>
      <c r="F7" s="31"/>
      <c r="G7" s="31"/>
      <c r="H7" s="31"/>
      <c r="I7" s="31"/>
      <c r="J7" s="31"/>
      <c r="K7" s="19"/>
      <c r="L7" s="31"/>
      <c r="M7" s="19"/>
    </row>
    <row r="8" spans="2:18" ht="36.75" customHeight="1">
      <c r="B8" s="9"/>
      <c r="C8" s="76" t="s">
        <v>39</v>
      </c>
      <c r="D8" s="31"/>
      <c r="E8" s="76" t="s">
        <v>105</v>
      </c>
      <c r="F8" s="31"/>
      <c r="G8" s="76" t="s">
        <v>106</v>
      </c>
      <c r="H8" s="31"/>
      <c r="I8" s="76" t="s">
        <v>107</v>
      </c>
      <c r="J8" s="31"/>
      <c r="K8" s="76" t="s">
        <v>184</v>
      </c>
      <c r="L8" s="31"/>
      <c r="M8" s="76" t="s">
        <v>154</v>
      </c>
      <c r="P8" s="3" t="s">
        <v>7</v>
      </c>
      <c r="R8" s="3" t="s">
        <v>7</v>
      </c>
    </row>
    <row r="9" spans="2:18" ht="12.75">
      <c r="B9" s="9"/>
      <c r="C9" s="19" t="s">
        <v>4</v>
      </c>
      <c r="D9" s="31"/>
      <c r="E9" s="19" t="s">
        <v>4</v>
      </c>
      <c r="F9" s="31"/>
      <c r="G9" s="19" t="s">
        <v>4</v>
      </c>
      <c r="H9" s="31"/>
      <c r="I9" s="19" t="s">
        <v>4</v>
      </c>
      <c r="J9" s="31"/>
      <c r="K9" s="19" t="s">
        <v>4</v>
      </c>
      <c r="L9" s="31"/>
      <c r="M9" s="19" t="s">
        <v>4</v>
      </c>
      <c r="P9" s="3" t="s">
        <v>4</v>
      </c>
      <c r="R9" s="3" t="s">
        <v>4</v>
      </c>
    </row>
    <row r="10" spans="2:13" ht="12.75">
      <c r="B10" s="31" t="s">
        <v>185</v>
      </c>
      <c r="C10" s="9"/>
      <c r="D10" s="9"/>
      <c r="E10" s="9"/>
      <c r="F10" s="9"/>
      <c r="G10" s="9"/>
      <c r="H10" s="9"/>
      <c r="I10" s="9"/>
      <c r="J10" s="9"/>
      <c r="K10" s="9"/>
      <c r="L10" s="9"/>
      <c r="M10" s="9"/>
    </row>
    <row r="11" spans="2:13" ht="12.75">
      <c r="B11" s="9"/>
      <c r="C11" s="9"/>
      <c r="D11" s="9"/>
      <c r="E11" s="9"/>
      <c r="F11" s="9"/>
      <c r="G11" s="9"/>
      <c r="H11" s="9"/>
      <c r="I11" s="9"/>
      <c r="J11" s="9"/>
      <c r="K11" s="9"/>
      <c r="L11" s="9"/>
      <c r="M11" s="9"/>
    </row>
    <row r="12" spans="2:13" ht="12.75">
      <c r="B12" s="9" t="s">
        <v>186</v>
      </c>
      <c r="C12" s="10">
        <v>80682</v>
      </c>
      <c r="D12" s="10"/>
      <c r="E12" s="10">
        <v>63259</v>
      </c>
      <c r="F12" s="10"/>
      <c r="G12" s="10">
        <v>20638</v>
      </c>
      <c r="H12" s="10"/>
      <c r="I12" s="10">
        <v>-2</v>
      </c>
      <c r="J12" s="10"/>
      <c r="K12" s="10">
        <v>-55190</v>
      </c>
      <c r="L12" s="10"/>
      <c r="M12" s="10">
        <f>SUM(C12:K12)</f>
        <v>109387</v>
      </c>
    </row>
    <row r="13" spans="2:13" ht="12.75">
      <c r="B13" s="9" t="s">
        <v>187</v>
      </c>
      <c r="C13" s="42">
        <v>25317</v>
      </c>
      <c r="D13" s="10"/>
      <c r="E13" s="10">
        <v>78483</v>
      </c>
      <c r="F13" s="10"/>
      <c r="G13" s="10">
        <v>229408</v>
      </c>
      <c r="H13" s="10"/>
      <c r="I13" s="10">
        <v>-6</v>
      </c>
      <c r="J13" s="10"/>
      <c r="K13" s="10">
        <v>-1214</v>
      </c>
      <c r="L13" s="10"/>
      <c r="M13" s="10">
        <f>SUM(C13:K13)</f>
        <v>331988</v>
      </c>
    </row>
    <row r="14" spans="2:13" ht="20.25" customHeight="1">
      <c r="B14" s="9" t="s">
        <v>188</v>
      </c>
      <c r="C14" s="77">
        <f>SUM(C12:C13)</f>
        <v>105999</v>
      </c>
      <c r="D14" s="10"/>
      <c r="E14" s="77">
        <f>SUM(E12:E13)</f>
        <v>141742</v>
      </c>
      <c r="F14" s="10"/>
      <c r="G14" s="77">
        <f>SUM(G12:G13)</f>
        <v>250046</v>
      </c>
      <c r="H14" s="10"/>
      <c r="I14" s="77">
        <f>SUM(I12:I13)</f>
        <v>-8</v>
      </c>
      <c r="J14" s="10"/>
      <c r="K14" s="77">
        <f>SUM(K12:K13)</f>
        <v>-56404</v>
      </c>
      <c r="L14" s="10"/>
      <c r="M14" s="77">
        <f>SUM(M12:M13)</f>
        <v>441375</v>
      </c>
    </row>
    <row r="15" spans="2:13" ht="12.75">
      <c r="B15" s="9"/>
      <c r="C15" s="9"/>
      <c r="D15" s="9"/>
      <c r="E15" s="9"/>
      <c r="F15" s="9"/>
      <c r="G15" s="9"/>
      <c r="H15" s="9"/>
      <c r="I15" s="9"/>
      <c r="J15" s="9"/>
      <c r="K15" s="9"/>
      <c r="L15" s="9"/>
      <c r="M15" s="9"/>
    </row>
    <row r="16" spans="3:13" ht="12.75">
      <c r="C16" s="5"/>
      <c r="D16" s="10"/>
      <c r="E16" s="5"/>
      <c r="F16" s="10"/>
      <c r="G16" s="10"/>
      <c r="H16" s="10"/>
      <c r="I16" s="10"/>
      <c r="J16" s="10"/>
      <c r="K16" s="5"/>
      <c r="L16" s="10"/>
      <c r="M16" s="5"/>
    </row>
    <row r="17" spans="2:13" ht="24.75" customHeight="1">
      <c r="B17" s="78" t="s">
        <v>66</v>
      </c>
      <c r="C17" s="78"/>
      <c r="D17" s="78"/>
      <c r="E17" s="78"/>
      <c r="F17" s="78"/>
      <c r="G17" s="78"/>
      <c r="H17" s="78"/>
      <c r="I17" s="78"/>
      <c r="J17" s="78"/>
      <c r="K17" s="78"/>
      <c r="L17" s="78"/>
      <c r="M17" s="78"/>
    </row>
    <row r="18" spans="2:13" ht="12.75">
      <c r="B18" s="12"/>
      <c r="C18" s="12"/>
      <c r="D18" s="12"/>
      <c r="E18" s="12"/>
      <c r="F18" s="12"/>
      <c r="G18" s="12"/>
      <c r="H18" s="12"/>
      <c r="I18" s="12"/>
      <c r="J18" s="12"/>
      <c r="K18" s="12"/>
      <c r="L18" s="12"/>
      <c r="M18" s="12"/>
    </row>
    <row r="19" spans="3:13" ht="12.75">
      <c r="C19" s="5"/>
      <c r="D19" s="5"/>
      <c r="E19" s="5"/>
      <c r="F19" s="5"/>
      <c r="G19" s="5"/>
      <c r="H19" s="5"/>
      <c r="I19" s="5"/>
      <c r="J19" s="5"/>
      <c r="K19" s="5"/>
      <c r="L19" s="5"/>
      <c r="M19" s="5"/>
    </row>
    <row r="20" spans="2:13" ht="24.75" customHeight="1">
      <c r="B20" s="79" t="s">
        <v>189</v>
      </c>
      <c r="C20" s="79"/>
      <c r="D20" s="79"/>
      <c r="E20" s="79"/>
      <c r="F20" s="79"/>
      <c r="G20" s="79"/>
      <c r="H20" s="79"/>
      <c r="I20" s="79"/>
      <c r="J20" s="79"/>
      <c r="K20" s="79"/>
      <c r="L20" s="79"/>
      <c r="M20" s="79"/>
    </row>
    <row r="21" spans="2:13" ht="12.75">
      <c r="B21" s="29"/>
      <c r="C21" s="29"/>
      <c r="D21" s="29"/>
      <c r="E21" s="29"/>
      <c r="F21" s="29"/>
      <c r="G21" s="29"/>
      <c r="H21" s="29"/>
      <c r="I21" s="29"/>
      <c r="J21" s="29"/>
      <c r="K21" s="29"/>
      <c r="L21" s="29"/>
      <c r="M21" s="29"/>
    </row>
  </sheetData>
  <mergeCells count="5">
    <mergeCell ref="B17:M17"/>
    <mergeCell ref="B20:M20"/>
    <mergeCell ref="B1:M1"/>
    <mergeCell ref="B2:M2"/>
    <mergeCell ref="B3:M3"/>
  </mergeCells>
  <printOptions/>
  <pageMargins left="0.57" right="0.5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197"/>
  <sheetViews>
    <sheetView workbookViewId="0" topLeftCell="A113">
      <selection activeCell="C129" sqref="C129"/>
    </sheetView>
  </sheetViews>
  <sheetFormatPr defaultColWidth="9.33203125" defaultRowHeight="10.5"/>
  <cols>
    <col min="2" max="2" width="4.16015625" style="0" customWidth="1"/>
    <col min="3" max="3" width="52.66015625" style="0" customWidth="1"/>
    <col min="4" max="4" width="1.66796875" style="0" customWidth="1"/>
    <col min="5" max="5" width="13" style="0" customWidth="1"/>
    <col min="6" max="6" width="1.83203125" style="0" customWidth="1"/>
    <col min="7" max="7" width="11.5" style="0" customWidth="1"/>
    <col min="8" max="8" width="1.83203125" style="0" customWidth="1"/>
    <col min="9" max="9" width="11.66015625" style="0" customWidth="1"/>
    <col min="10" max="10" width="1.83203125" style="0" customWidth="1"/>
    <col min="11" max="11" width="12.16015625" style="0" customWidth="1"/>
    <col min="14" max="14" width="12.5" style="0" customWidth="1"/>
  </cols>
  <sheetData>
    <row r="1" spans="2:11" ht="18">
      <c r="B1" s="93" t="s">
        <v>19</v>
      </c>
      <c r="C1" s="93"/>
      <c r="D1" s="93"/>
      <c r="E1" s="93"/>
      <c r="F1" s="93"/>
      <c r="G1" s="93"/>
      <c r="H1" s="93"/>
      <c r="I1" s="93"/>
      <c r="J1" s="93"/>
      <c r="K1" s="93"/>
    </row>
    <row r="2" spans="2:11" ht="12.75">
      <c r="B2" s="82" t="s">
        <v>20</v>
      </c>
      <c r="C2" s="82"/>
      <c r="D2" s="82"/>
      <c r="E2" s="82"/>
      <c r="F2" s="82"/>
      <c r="G2" s="82"/>
      <c r="H2" s="82"/>
      <c r="I2" s="82"/>
      <c r="J2" s="82"/>
      <c r="K2" s="82"/>
    </row>
    <row r="3" spans="2:11" ht="12.75">
      <c r="B3" s="82" t="s">
        <v>21</v>
      </c>
      <c r="C3" s="82"/>
      <c r="D3" s="82"/>
      <c r="E3" s="82"/>
      <c r="F3" s="82"/>
      <c r="G3" s="82"/>
      <c r="H3" s="82"/>
      <c r="I3" s="82"/>
      <c r="J3" s="82"/>
      <c r="K3" s="82"/>
    </row>
    <row r="5" ht="10.5">
      <c r="B5" t="s">
        <v>70</v>
      </c>
    </row>
    <row r="6" spans="2:11" ht="10.5">
      <c r="B6" s="31">
        <v>1</v>
      </c>
      <c r="C6" s="91" t="s">
        <v>71</v>
      </c>
      <c r="D6" s="91"/>
      <c r="E6" s="91"/>
      <c r="F6" s="91"/>
      <c r="G6" s="91"/>
      <c r="H6" s="91"/>
      <c r="I6" s="91"/>
      <c r="J6" s="91"/>
      <c r="K6" s="91"/>
    </row>
    <row r="7" spans="2:11" ht="36" customHeight="1">
      <c r="B7" s="31"/>
      <c r="C7" s="85" t="s">
        <v>100</v>
      </c>
      <c r="D7" s="85"/>
      <c r="E7" s="85"/>
      <c r="F7" s="85"/>
      <c r="G7" s="85"/>
      <c r="H7" s="85"/>
      <c r="I7" s="85"/>
      <c r="J7" s="85"/>
      <c r="K7" s="85"/>
    </row>
    <row r="8" ht="10.5">
      <c r="B8" s="31"/>
    </row>
    <row r="9" ht="10.5">
      <c r="B9" s="31"/>
    </row>
    <row r="10" spans="2:11" ht="10.5">
      <c r="B10" s="31">
        <v>2</v>
      </c>
      <c r="C10" s="91" t="s">
        <v>72</v>
      </c>
      <c r="D10" s="91"/>
      <c r="E10" s="91"/>
      <c r="F10" s="91"/>
      <c r="G10" s="92"/>
      <c r="H10" s="92"/>
      <c r="I10" s="92"/>
      <c r="J10" s="92"/>
      <c r="K10" s="92"/>
    </row>
    <row r="11" spans="2:11" ht="10.5" customHeight="1">
      <c r="B11" s="31"/>
      <c r="C11" s="85" t="s">
        <v>115</v>
      </c>
      <c r="D11" s="85"/>
      <c r="E11" s="85"/>
      <c r="F11" s="85"/>
      <c r="G11" s="85"/>
      <c r="H11" s="85"/>
      <c r="I11" s="85"/>
      <c r="J11" s="85"/>
      <c r="K11" s="85"/>
    </row>
    <row r="12" ht="10.5">
      <c r="B12" s="31"/>
    </row>
    <row r="13" ht="10.5">
      <c r="B13" s="31"/>
    </row>
    <row r="14" spans="2:11" ht="10.5">
      <c r="B14" s="31">
        <v>3</v>
      </c>
      <c r="C14" s="91" t="s">
        <v>109</v>
      </c>
      <c r="D14" s="91"/>
      <c r="E14" s="91"/>
      <c r="F14" s="91"/>
      <c r="G14" s="92"/>
      <c r="H14" s="92"/>
      <c r="I14" s="92"/>
      <c r="J14" s="92"/>
      <c r="K14" s="92"/>
    </row>
    <row r="15" spans="2:11" ht="10.5" customHeight="1">
      <c r="B15" s="31"/>
      <c r="C15" s="85" t="s">
        <v>110</v>
      </c>
      <c r="D15" s="85"/>
      <c r="E15" s="85"/>
      <c r="F15" s="85"/>
      <c r="G15" s="85"/>
      <c r="H15" s="85"/>
      <c r="I15" s="85"/>
      <c r="J15" s="85"/>
      <c r="K15" s="85"/>
    </row>
    <row r="16" ht="10.5">
      <c r="B16" s="31"/>
    </row>
    <row r="17" ht="10.5">
      <c r="B17" s="31"/>
    </row>
    <row r="18" spans="2:11" ht="20.25" customHeight="1">
      <c r="B18" s="34">
        <v>4</v>
      </c>
      <c r="C18" s="84" t="s">
        <v>73</v>
      </c>
      <c r="D18" s="84"/>
      <c r="E18" s="84"/>
      <c r="F18" s="84"/>
      <c r="G18" s="84"/>
      <c r="H18" s="84"/>
      <c r="I18" s="84"/>
      <c r="J18" s="84"/>
      <c r="K18" s="84"/>
    </row>
    <row r="19" spans="2:11" ht="21" customHeight="1">
      <c r="B19" s="31"/>
      <c r="C19" s="85" t="s">
        <v>111</v>
      </c>
      <c r="D19" s="85"/>
      <c r="E19" s="85"/>
      <c r="F19" s="85"/>
      <c r="G19" s="85"/>
      <c r="H19" s="85"/>
      <c r="I19" s="85"/>
      <c r="J19" s="85"/>
      <c r="K19" s="85"/>
    </row>
    <row r="20" spans="2:11" ht="10.5">
      <c r="B20" s="31"/>
      <c r="E20" s="96" t="s">
        <v>112</v>
      </c>
      <c r="F20" s="96"/>
      <c r="G20" s="96"/>
      <c r="I20" s="96" t="s">
        <v>113</v>
      </c>
      <c r="J20" s="96"/>
      <c r="K20" s="96"/>
    </row>
    <row r="21" spans="2:11" ht="10.5">
      <c r="B21" s="31"/>
      <c r="E21" s="39" t="s">
        <v>1</v>
      </c>
      <c r="F21" s="40"/>
      <c r="G21" s="39" t="s">
        <v>6</v>
      </c>
      <c r="H21" s="40"/>
      <c r="I21" s="39" t="s">
        <v>1</v>
      </c>
      <c r="J21" s="40"/>
      <c r="K21" s="39" t="s">
        <v>6</v>
      </c>
    </row>
    <row r="22" spans="2:11" ht="10.5">
      <c r="B22" s="31"/>
      <c r="E22" s="39" t="s">
        <v>2</v>
      </c>
      <c r="F22" s="40"/>
      <c r="G22" s="39" t="s">
        <v>2</v>
      </c>
      <c r="H22" s="40"/>
      <c r="I22" s="39" t="s">
        <v>7</v>
      </c>
      <c r="J22" s="40"/>
      <c r="K22" s="39" t="s">
        <v>7</v>
      </c>
    </row>
    <row r="23" spans="2:11" ht="10.5">
      <c r="B23" s="31"/>
      <c r="E23" s="39" t="s">
        <v>3</v>
      </c>
      <c r="F23" s="40"/>
      <c r="G23" s="39" t="s">
        <v>3</v>
      </c>
      <c r="H23" s="40"/>
      <c r="I23" s="39" t="s">
        <v>3</v>
      </c>
      <c r="J23" s="40"/>
      <c r="K23" s="39" t="s">
        <v>3</v>
      </c>
    </row>
    <row r="24" spans="2:11" ht="10.5">
      <c r="B24" s="31"/>
      <c r="E24" s="41">
        <v>37529</v>
      </c>
      <c r="F24" s="40"/>
      <c r="G24" s="41">
        <v>37164</v>
      </c>
      <c r="H24" s="40"/>
      <c r="I24" s="41">
        <v>37529</v>
      </c>
      <c r="J24" s="40"/>
      <c r="K24" s="41">
        <v>37164</v>
      </c>
    </row>
    <row r="25" spans="2:11" ht="10.5">
      <c r="B25" s="31"/>
      <c r="E25" s="39" t="s">
        <v>4</v>
      </c>
      <c r="F25" s="40"/>
      <c r="G25" s="39" t="s">
        <v>4</v>
      </c>
      <c r="H25" s="40"/>
      <c r="I25" s="39" t="s">
        <v>4</v>
      </c>
      <c r="J25" s="40"/>
      <c r="K25" s="39" t="s">
        <v>4</v>
      </c>
    </row>
    <row r="26" spans="2:11" ht="10.5">
      <c r="B26" s="31"/>
      <c r="C26" t="s">
        <v>114</v>
      </c>
      <c r="E26" s="42">
        <v>1200</v>
      </c>
      <c r="F26" s="42"/>
      <c r="G26" s="42"/>
      <c r="H26" s="42"/>
      <c r="I26" s="42">
        <v>2400</v>
      </c>
      <c r="J26" s="42"/>
      <c r="K26" s="42"/>
    </row>
    <row r="27" spans="2:11" ht="10.5">
      <c r="B27" s="31"/>
      <c r="C27" t="s">
        <v>170</v>
      </c>
      <c r="E27" s="42">
        <v>-206</v>
      </c>
      <c r="F27" s="42"/>
      <c r="G27" s="42">
        <v>18721</v>
      </c>
      <c r="H27" s="42"/>
      <c r="I27" s="42">
        <v>-206</v>
      </c>
      <c r="J27" s="42"/>
      <c r="K27" s="42">
        <v>18710</v>
      </c>
    </row>
    <row r="28" spans="2:11" ht="10.5">
      <c r="B28" s="31"/>
      <c r="C28" t="s">
        <v>175</v>
      </c>
      <c r="E28" s="42">
        <v>229408</v>
      </c>
      <c r="F28" s="42"/>
      <c r="G28" s="42"/>
      <c r="H28" s="42"/>
      <c r="I28" s="42">
        <v>229408</v>
      </c>
      <c r="J28" s="42"/>
      <c r="K28" s="42"/>
    </row>
    <row r="29" spans="2:11" ht="10.5">
      <c r="B29" s="31"/>
      <c r="E29" s="42"/>
      <c r="F29" s="42"/>
      <c r="G29" s="42"/>
      <c r="H29" s="42"/>
      <c r="I29" s="42"/>
      <c r="J29" s="42"/>
      <c r="K29" s="42"/>
    </row>
    <row r="30" ht="9.75" customHeight="1">
      <c r="B30" s="31"/>
    </row>
    <row r="31" spans="2:11" ht="22.5" customHeight="1">
      <c r="B31" s="34">
        <v>5</v>
      </c>
      <c r="C31" s="84" t="s">
        <v>74</v>
      </c>
      <c r="D31" s="84"/>
      <c r="E31" s="84"/>
      <c r="F31" s="84"/>
      <c r="G31" s="85"/>
      <c r="H31" s="85"/>
      <c r="I31" s="85"/>
      <c r="J31" s="85"/>
      <c r="K31" s="85"/>
    </row>
    <row r="32" spans="2:11" ht="10.5">
      <c r="B32" s="31"/>
      <c r="C32" s="85" t="s">
        <v>75</v>
      </c>
      <c r="D32" s="85"/>
      <c r="E32" s="85"/>
      <c r="F32" s="85"/>
      <c r="G32" s="85"/>
      <c r="H32" s="85"/>
      <c r="I32" s="85"/>
      <c r="J32" s="85"/>
      <c r="K32" s="85"/>
    </row>
    <row r="33" ht="10.5">
      <c r="B33" s="31"/>
    </row>
    <row r="34" ht="10.5">
      <c r="B34" s="31"/>
    </row>
    <row r="35" spans="2:11" ht="10.5" customHeight="1">
      <c r="B35" s="31">
        <v>6</v>
      </c>
      <c r="C35" s="84" t="s">
        <v>82</v>
      </c>
      <c r="D35" s="84"/>
      <c r="E35" s="84"/>
      <c r="F35" s="84"/>
      <c r="G35" s="85"/>
      <c r="H35" s="85"/>
      <c r="I35" s="85"/>
      <c r="J35" s="85"/>
      <c r="K35" s="85"/>
    </row>
    <row r="36" spans="2:11" ht="30.75" customHeight="1">
      <c r="B36" s="31"/>
      <c r="C36" s="85" t="s">
        <v>176</v>
      </c>
      <c r="D36" s="85"/>
      <c r="E36" s="85"/>
      <c r="F36" s="85"/>
      <c r="G36" s="85"/>
      <c r="H36" s="85"/>
      <c r="I36" s="85"/>
      <c r="J36" s="85"/>
      <c r="K36" s="85"/>
    </row>
    <row r="37" spans="2:11" ht="10.5" customHeight="1">
      <c r="B37" s="31"/>
      <c r="C37" s="94" t="s">
        <v>116</v>
      </c>
      <c r="D37" s="94"/>
      <c r="E37" s="94"/>
      <c r="F37" s="43"/>
      <c r="G37" s="43"/>
      <c r="H37" s="43"/>
      <c r="I37" s="43"/>
      <c r="J37" s="43"/>
      <c r="K37" s="43"/>
    </row>
    <row r="38" spans="2:11" ht="10.5" customHeight="1">
      <c r="B38" s="31"/>
      <c r="C38" s="43"/>
      <c r="D38" s="43"/>
      <c r="E38" s="43"/>
      <c r="F38" s="43"/>
      <c r="G38" s="43"/>
      <c r="H38" s="43"/>
      <c r="I38" s="44" t="s">
        <v>118</v>
      </c>
      <c r="J38" s="44"/>
      <c r="K38" s="44" t="s">
        <v>117</v>
      </c>
    </row>
    <row r="39" spans="2:11" ht="10.5" customHeight="1">
      <c r="B39" s="31"/>
      <c r="C39" s="43"/>
      <c r="D39" s="43"/>
      <c r="E39" s="43"/>
      <c r="F39" s="43"/>
      <c r="G39" s="43"/>
      <c r="H39" s="43"/>
      <c r="I39" s="44" t="s">
        <v>119</v>
      </c>
      <c r="J39" s="44"/>
      <c r="K39" s="44"/>
    </row>
    <row r="40" spans="2:11" ht="10.5" customHeight="1">
      <c r="B40" s="31"/>
      <c r="C40" s="43"/>
      <c r="D40" s="43"/>
      <c r="E40" s="43"/>
      <c r="F40" s="43"/>
      <c r="G40" s="43"/>
      <c r="H40" s="43"/>
      <c r="I40" s="45" t="s">
        <v>121</v>
      </c>
      <c r="J40" s="44"/>
      <c r="K40" s="45" t="s">
        <v>121</v>
      </c>
    </row>
    <row r="41" spans="2:11" ht="10.5" customHeight="1">
      <c r="B41" s="31"/>
      <c r="C41" s="43" t="s">
        <v>120</v>
      </c>
      <c r="D41" s="43"/>
      <c r="E41" s="43"/>
      <c r="F41" s="43"/>
      <c r="G41" s="43"/>
      <c r="H41" s="43"/>
      <c r="I41" s="46">
        <v>80682</v>
      </c>
      <c r="J41" s="46"/>
      <c r="K41" s="46">
        <v>80682</v>
      </c>
    </row>
    <row r="42" spans="2:11" ht="10.5" customHeight="1">
      <c r="B42" s="31"/>
      <c r="C42" s="43" t="s">
        <v>122</v>
      </c>
      <c r="D42" s="43"/>
      <c r="E42" s="43"/>
      <c r="F42" s="43"/>
      <c r="G42" s="43"/>
      <c r="H42" s="43"/>
      <c r="I42" s="46">
        <v>25317</v>
      </c>
      <c r="J42" s="46"/>
      <c r="K42" s="46">
        <v>25317</v>
      </c>
    </row>
    <row r="43" spans="2:11" ht="10.5" customHeight="1" thickBot="1">
      <c r="B43" s="31"/>
      <c r="C43" s="43" t="s">
        <v>124</v>
      </c>
      <c r="D43" s="43"/>
      <c r="E43" s="43"/>
      <c r="F43" s="43"/>
      <c r="G43" s="43"/>
      <c r="H43" s="43"/>
      <c r="I43" s="47">
        <f>I41+I42</f>
        <v>105999</v>
      </c>
      <c r="J43" s="46"/>
      <c r="K43" s="47">
        <f>K41+K42</f>
        <v>105999</v>
      </c>
    </row>
    <row r="44" spans="2:11" ht="11.25" thickTop="1">
      <c r="B44" s="31"/>
      <c r="I44" s="42"/>
      <c r="J44" s="42"/>
      <c r="K44" s="42"/>
    </row>
    <row r="45" spans="2:11" ht="10.5" customHeight="1">
      <c r="B45" s="31"/>
      <c r="C45" s="94" t="s">
        <v>139</v>
      </c>
      <c r="D45" s="94"/>
      <c r="E45" s="94"/>
      <c r="I45" s="42"/>
      <c r="J45" s="42"/>
      <c r="K45" s="42"/>
    </row>
    <row r="46" spans="2:11" ht="10.5">
      <c r="B46" s="31"/>
      <c r="I46" s="42"/>
      <c r="J46" s="42"/>
      <c r="K46" s="44" t="s">
        <v>117</v>
      </c>
    </row>
    <row r="47" spans="2:11" ht="10.5">
      <c r="B47" s="31"/>
      <c r="I47" s="42"/>
      <c r="J47" s="42"/>
      <c r="K47" s="44"/>
    </row>
    <row r="48" spans="2:11" ht="10.5">
      <c r="B48" s="31"/>
      <c r="I48" s="42"/>
      <c r="J48" s="42"/>
      <c r="K48" s="45" t="s">
        <v>121</v>
      </c>
    </row>
    <row r="49" spans="2:11" ht="10.5">
      <c r="B49" s="31"/>
      <c r="C49" s="43" t="s">
        <v>120</v>
      </c>
      <c r="I49" s="42"/>
      <c r="J49" s="42"/>
      <c r="K49" s="42">
        <v>103800</v>
      </c>
    </row>
    <row r="50" spans="2:11" ht="10.5">
      <c r="B50" s="31"/>
      <c r="C50" t="s">
        <v>123</v>
      </c>
      <c r="I50" s="42"/>
      <c r="J50" s="42"/>
      <c r="K50" s="42">
        <v>-103800</v>
      </c>
    </row>
    <row r="51" spans="2:11" ht="11.25" thickBot="1">
      <c r="B51" s="31"/>
      <c r="C51" s="43" t="s">
        <v>124</v>
      </c>
      <c r="I51" s="42"/>
      <c r="J51" s="42"/>
      <c r="K51" s="49">
        <f>SUM(K49:K50)</f>
        <v>0</v>
      </c>
    </row>
    <row r="52" ht="11.25" thickTop="1">
      <c r="B52" s="31"/>
    </row>
    <row r="53" ht="10.5">
      <c r="B53" s="31"/>
    </row>
    <row r="54" spans="2:11" ht="10.5">
      <c r="B54" s="34">
        <v>7</v>
      </c>
      <c r="C54" s="84" t="s">
        <v>88</v>
      </c>
      <c r="D54" s="84"/>
      <c r="E54" s="84"/>
      <c r="F54" s="84"/>
      <c r="G54" s="85"/>
      <c r="H54" s="85"/>
      <c r="I54" s="85"/>
      <c r="J54" s="85"/>
      <c r="K54" s="85"/>
    </row>
    <row r="55" spans="3:11" ht="10.5">
      <c r="C55" s="85"/>
      <c r="D55" s="85"/>
      <c r="E55" s="85"/>
      <c r="F55" s="85"/>
      <c r="G55" s="85"/>
      <c r="H55" s="85"/>
      <c r="I55" s="85"/>
      <c r="J55" s="85"/>
      <c r="K55" s="85"/>
    </row>
    <row r="56" spans="2:11" ht="10.5">
      <c r="B56" s="31"/>
      <c r="G56" s="48" t="s">
        <v>5</v>
      </c>
      <c r="H56" s="48"/>
      <c r="I56" s="48" t="s">
        <v>125</v>
      </c>
      <c r="J56" s="48"/>
      <c r="K56" s="48" t="s">
        <v>127</v>
      </c>
    </row>
    <row r="57" spans="2:11" ht="10.5">
      <c r="B57" s="31"/>
      <c r="G57" s="48"/>
      <c r="H57" s="48"/>
      <c r="I57" s="48" t="s">
        <v>126</v>
      </c>
      <c r="J57" s="48"/>
      <c r="K57" s="48" t="s">
        <v>128</v>
      </c>
    </row>
    <row r="58" spans="2:11" ht="10.5">
      <c r="B58" s="31"/>
      <c r="G58" s="48" t="s">
        <v>4</v>
      </c>
      <c r="I58" s="48" t="s">
        <v>4</v>
      </c>
      <c r="J58" s="48"/>
      <c r="K58" s="48" t="s">
        <v>4</v>
      </c>
    </row>
    <row r="59" spans="2:11" ht="10.5">
      <c r="B59" s="31"/>
      <c r="C59" t="s">
        <v>129</v>
      </c>
      <c r="G59" s="42">
        <v>79899</v>
      </c>
      <c r="H59" s="42"/>
      <c r="I59" s="42">
        <v>9512</v>
      </c>
      <c r="J59" s="42"/>
      <c r="K59" s="42">
        <v>643053</v>
      </c>
    </row>
    <row r="60" spans="2:11" ht="10.5">
      <c r="B60" s="31"/>
      <c r="C60" t="s">
        <v>130</v>
      </c>
      <c r="G60" s="42">
        <v>18431</v>
      </c>
      <c r="H60" s="42"/>
      <c r="I60" s="42">
        <v>-357</v>
      </c>
      <c r="J60" s="42"/>
      <c r="K60" s="42">
        <v>15409</v>
      </c>
    </row>
    <row r="61" spans="2:11" ht="10.5">
      <c r="B61" s="31"/>
      <c r="C61" t="s">
        <v>131</v>
      </c>
      <c r="G61" s="42">
        <v>15278</v>
      </c>
      <c r="H61" s="42"/>
      <c r="I61" s="42">
        <v>-1691</v>
      </c>
      <c r="J61" s="42"/>
      <c r="K61" s="42">
        <v>28952</v>
      </c>
    </row>
    <row r="62" spans="2:11" ht="10.5">
      <c r="B62" s="31"/>
      <c r="C62" t="s">
        <v>132</v>
      </c>
      <c r="G62" s="42">
        <v>3601</v>
      </c>
      <c r="H62" s="42"/>
      <c r="I62" s="42">
        <v>-7243</v>
      </c>
      <c r="J62" s="42"/>
      <c r="K62" s="42">
        <v>34194</v>
      </c>
    </row>
    <row r="63" spans="2:11" ht="11.25" thickBot="1">
      <c r="B63" s="31"/>
      <c r="G63" s="49">
        <f>SUM(G59:G62)</f>
        <v>117209</v>
      </c>
      <c r="H63" s="42"/>
      <c r="I63" s="49">
        <f>SUM(I59:I62)</f>
        <v>221</v>
      </c>
      <c r="J63" s="42"/>
      <c r="K63" s="49">
        <f>SUM(K59:K62)</f>
        <v>721608</v>
      </c>
    </row>
    <row r="64" spans="2:11" ht="11.25" thickTop="1">
      <c r="B64" s="31"/>
      <c r="G64" s="42"/>
      <c r="H64" s="42"/>
      <c r="I64" s="42"/>
      <c r="J64" s="42"/>
      <c r="K64" s="42"/>
    </row>
    <row r="65" ht="10.5">
      <c r="B65" s="31"/>
    </row>
    <row r="66" spans="2:11" ht="10.5">
      <c r="B66" s="34">
        <v>8</v>
      </c>
      <c r="C66" s="84" t="s">
        <v>133</v>
      </c>
      <c r="D66" s="84"/>
      <c r="E66" s="84"/>
      <c r="F66" s="84"/>
      <c r="G66" s="85"/>
      <c r="H66" s="85"/>
      <c r="I66" s="85"/>
      <c r="J66" s="85"/>
      <c r="K66" s="85"/>
    </row>
    <row r="67" spans="2:11" ht="26.25" customHeight="1">
      <c r="B67" s="31"/>
      <c r="C67" s="85" t="s">
        <v>134</v>
      </c>
      <c r="D67" s="85"/>
      <c r="E67" s="85"/>
      <c r="F67" s="85"/>
      <c r="G67" s="85"/>
      <c r="H67" s="85"/>
      <c r="I67" s="85"/>
      <c r="J67" s="85"/>
      <c r="K67" s="85"/>
    </row>
    <row r="68" spans="2:11" ht="10.5">
      <c r="B68" s="31"/>
      <c r="C68" s="37"/>
      <c r="D68" s="37"/>
      <c r="E68" s="37"/>
      <c r="F68" s="37"/>
      <c r="G68" s="37"/>
      <c r="H68" s="37"/>
      <c r="I68" s="37"/>
      <c r="J68" s="37"/>
      <c r="K68" s="37"/>
    </row>
    <row r="69" spans="2:11" ht="10.5">
      <c r="B69" s="31"/>
      <c r="C69" s="37"/>
      <c r="D69" s="37"/>
      <c r="E69" s="37"/>
      <c r="F69" s="37"/>
      <c r="G69" s="37"/>
      <c r="H69" s="37"/>
      <c r="I69" s="37"/>
      <c r="J69" s="37"/>
      <c r="K69" s="37"/>
    </row>
    <row r="70" spans="2:11" ht="10.5">
      <c r="B70" s="34">
        <v>9</v>
      </c>
      <c r="C70" s="84" t="s">
        <v>135</v>
      </c>
      <c r="D70" s="84"/>
      <c r="E70" s="84"/>
      <c r="F70" s="84"/>
      <c r="G70" s="85"/>
      <c r="H70" s="85"/>
      <c r="I70" s="85"/>
      <c r="J70" s="85"/>
      <c r="K70" s="85"/>
    </row>
    <row r="71" spans="2:11" ht="21" customHeight="1">
      <c r="B71" s="34"/>
      <c r="C71" s="90" t="s">
        <v>179</v>
      </c>
      <c r="D71" s="90"/>
      <c r="E71" s="90"/>
      <c r="F71" s="90"/>
      <c r="G71" s="90"/>
      <c r="H71" s="90"/>
      <c r="I71" s="90"/>
      <c r="J71" s="90"/>
      <c r="K71" s="90"/>
    </row>
    <row r="72" spans="2:11" ht="10.5">
      <c r="B72" s="34"/>
      <c r="C72" s="38"/>
      <c r="D72" s="38"/>
      <c r="E72" s="38"/>
      <c r="F72" s="38"/>
      <c r="G72" s="37"/>
      <c r="H72" s="37"/>
      <c r="I72" s="37"/>
      <c r="J72" s="37"/>
      <c r="K72" s="37"/>
    </row>
    <row r="73" spans="2:11" ht="10.5">
      <c r="B73" s="34"/>
      <c r="C73" s="38"/>
      <c r="D73" s="38"/>
      <c r="E73" s="38"/>
      <c r="F73" s="38"/>
      <c r="G73" s="37"/>
      <c r="H73" s="37"/>
      <c r="I73" s="37"/>
      <c r="J73" s="37"/>
      <c r="K73" s="37"/>
    </row>
    <row r="74" spans="2:11" ht="10.5">
      <c r="B74" s="34">
        <v>10</v>
      </c>
      <c r="C74" s="84" t="s">
        <v>85</v>
      </c>
      <c r="D74" s="84"/>
      <c r="E74" s="84"/>
      <c r="F74" s="84"/>
      <c r="G74" s="85"/>
      <c r="H74" s="85"/>
      <c r="I74" s="85"/>
      <c r="J74" s="85"/>
      <c r="K74" s="85"/>
    </row>
    <row r="75" spans="3:11" ht="10.5">
      <c r="C75" s="85" t="s">
        <v>136</v>
      </c>
      <c r="D75" s="85"/>
      <c r="E75" s="85"/>
      <c r="F75" s="85"/>
      <c r="G75" s="85"/>
      <c r="H75" s="85"/>
      <c r="I75" s="85"/>
      <c r="J75" s="85"/>
      <c r="K75" s="85"/>
    </row>
    <row r="76" ht="10.5">
      <c r="B76" s="31"/>
    </row>
    <row r="77" ht="10.5">
      <c r="B77" s="31"/>
    </row>
    <row r="78" ht="10.5">
      <c r="B78" s="31" t="s">
        <v>137</v>
      </c>
    </row>
    <row r="79" ht="10.5">
      <c r="B79" s="31"/>
    </row>
    <row r="80" spans="2:11" ht="21.75" customHeight="1">
      <c r="B80" s="34">
        <v>11</v>
      </c>
      <c r="C80" s="84" t="s">
        <v>90</v>
      </c>
      <c r="D80" s="84"/>
      <c r="E80" s="84"/>
      <c r="F80" s="84"/>
      <c r="G80" s="85"/>
      <c r="H80" s="85"/>
      <c r="I80" s="85"/>
      <c r="J80" s="85"/>
      <c r="K80" s="85"/>
    </row>
    <row r="81" spans="3:11" ht="33" customHeight="1">
      <c r="C81" s="85" t="s">
        <v>140</v>
      </c>
      <c r="D81" s="85"/>
      <c r="E81" s="85"/>
      <c r="F81" s="85"/>
      <c r="G81" s="85"/>
      <c r="H81" s="85"/>
      <c r="I81" s="85"/>
      <c r="J81" s="85"/>
      <c r="K81" s="85"/>
    </row>
    <row r="82" ht="10.5">
      <c r="B82" s="31"/>
    </row>
    <row r="83" ht="10.5">
      <c r="B83" s="31"/>
    </row>
    <row r="84" spans="2:11" ht="21" customHeight="1">
      <c r="B84" s="34">
        <v>12</v>
      </c>
      <c r="C84" s="84" t="s">
        <v>89</v>
      </c>
      <c r="D84" s="84"/>
      <c r="E84" s="84"/>
      <c r="F84" s="84"/>
      <c r="G84" s="85"/>
      <c r="H84" s="85"/>
      <c r="I84" s="85"/>
      <c r="J84" s="85"/>
      <c r="K84" s="85"/>
    </row>
    <row r="85" spans="3:11" ht="33" customHeight="1">
      <c r="C85" s="85" t="s">
        <v>177</v>
      </c>
      <c r="D85" s="85"/>
      <c r="E85" s="85"/>
      <c r="F85" s="85"/>
      <c r="G85" s="85"/>
      <c r="H85" s="85"/>
      <c r="I85" s="85"/>
      <c r="J85" s="85"/>
      <c r="K85" s="85"/>
    </row>
    <row r="86" ht="10.5">
      <c r="B86" s="31"/>
    </row>
    <row r="87" ht="10.5">
      <c r="B87" s="31"/>
    </row>
    <row r="88" spans="2:11" ht="21" customHeight="1">
      <c r="B88" s="34">
        <v>13</v>
      </c>
      <c r="C88" s="84" t="s">
        <v>91</v>
      </c>
      <c r="D88" s="84"/>
      <c r="E88" s="84"/>
      <c r="F88" s="84"/>
      <c r="G88" s="85"/>
      <c r="H88" s="85"/>
      <c r="I88" s="85"/>
      <c r="J88" s="85"/>
      <c r="K88" s="85"/>
    </row>
    <row r="89" spans="2:3" ht="10.5">
      <c r="B89" s="31"/>
      <c r="C89" t="s">
        <v>141</v>
      </c>
    </row>
    <row r="90" ht="10.5">
      <c r="B90" s="31"/>
    </row>
    <row r="91" ht="10.5">
      <c r="B91" s="31"/>
    </row>
    <row r="92" spans="2:11" ht="21" customHeight="1">
      <c r="B92" s="34" t="s">
        <v>171</v>
      </c>
      <c r="C92" s="84" t="s">
        <v>92</v>
      </c>
      <c r="D92" s="84"/>
      <c r="E92" s="84"/>
      <c r="F92" s="84"/>
      <c r="G92" s="84"/>
      <c r="H92" s="84"/>
      <c r="I92" s="84"/>
      <c r="J92" s="84"/>
      <c r="K92" s="84"/>
    </row>
    <row r="93" spans="2:3" ht="10.5">
      <c r="B93" s="31"/>
      <c r="C93" t="s">
        <v>81</v>
      </c>
    </row>
    <row r="94" ht="10.5">
      <c r="B94" s="31"/>
    </row>
    <row r="95" spans="2:7" ht="10.5">
      <c r="B95" s="50" t="s">
        <v>138</v>
      </c>
      <c r="C95" s="95" t="s">
        <v>93</v>
      </c>
      <c r="D95" s="95"/>
      <c r="E95" s="95"/>
      <c r="F95" s="95"/>
      <c r="G95" s="95"/>
    </row>
    <row r="96" spans="2:3" ht="10.5">
      <c r="B96" s="31"/>
      <c r="C96" t="s">
        <v>81</v>
      </c>
    </row>
    <row r="97" ht="10.5">
      <c r="B97" s="31"/>
    </row>
    <row r="98" ht="10.5">
      <c r="B98" s="31"/>
    </row>
    <row r="99" spans="2:11" ht="22.5" customHeight="1">
      <c r="B99" s="34">
        <v>15</v>
      </c>
      <c r="C99" s="84" t="s">
        <v>76</v>
      </c>
      <c r="D99" s="84"/>
      <c r="E99" s="84"/>
      <c r="F99" s="84"/>
      <c r="G99" s="85"/>
      <c r="H99" s="85"/>
      <c r="I99" s="85"/>
      <c r="J99" s="85"/>
      <c r="K99" s="85"/>
    </row>
    <row r="100" spans="3:11" ht="10.5" customHeight="1">
      <c r="C100" s="85" t="s">
        <v>146</v>
      </c>
      <c r="D100" s="85"/>
      <c r="E100" s="85"/>
      <c r="F100" s="85"/>
      <c r="G100" s="85"/>
      <c r="H100" s="85"/>
      <c r="I100" s="85"/>
      <c r="J100" s="85"/>
      <c r="K100" s="85"/>
    </row>
    <row r="101" spans="3:11" ht="10.5" customHeight="1">
      <c r="C101" s="37"/>
      <c r="D101" s="37"/>
      <c r="E101" s="96" t="s">
        <v>112</v>
      </c>
      <c r="F101" s="96"/>
      <c r="G101" s="96"/>
      <c r="I101" s="96" t="s">
        <v>113</v>
      </c>
      <c r="J101" s="96"/>
      <c r="K101" s="96"/>
    </row>
    <row r="102" spans="3:14" ht="10.5" customHeight="1">
      <c r="C102" s="37"/>
      <c r="D102" s="37"/>
      <c r="E102" s="39" t="s">
        <v>1</v>
      </c>
      <c r="F102" s="40"/>
      <c r="G102" s="39" t="s">
        <v>6</v>
      </c>
      <c r="H102" s="40"/>
      <c r="I102" s="39" t="s">
        <v>1</v>
      </c>
      <c r="J102" s="40"/>
      <c r="K102" s="39" t="s">
        <v>6</v>
      </c>
      <c r="N102" s="39" t="s">
        <v>1</v>
      </c>
    </row>
    <row r="103" spans="3:14" ht="10.5" customHeight="1">
      <c r="C103" s="37"/>
      <c r="D103" s="37"/>
      <c r="E103" s="39" t="s">
        <v>2</v>
      </c>
      <c r="F103" s="40"/>
      <c r="G103" s="39" t="s">
        <v>2</v>
      </c>
      <c r="H103" s="40"/>
      <c r="I103" s="39" t="s">
        <v>7</v>
      </c>
      <c r="J103" s="40"/>
      <c r="K103" s="39" t="s">
        <v>7</v>
      </c>
      <c r="N103" s="39" t="s">
        <v>7</v>
      </c>
    </row>
    <row r="104" spans="3:14" ht="10.5" customHeight="1">
      <c r="C104" s="37"/>
      <c r="D104" s="37"/>
      <c r="E104" s="39" t="s">
        <v>3</v>
      </c>
      <c r="F104" s="40"/>
      <c r="G104" s="39" t="s">
        <v>3</v>
      </c>
      <c r="H104" s="40"/>
      <c r="I104" s="39" t="s">
        <v>3</v>
      </c>
      <c r="J104" s="40"/>
      <c r="K104" s="39" t="s">
        <v>3</v>
      </c>
      <c r="N104" s="39" t="s">
        <v>3</v>
      </c>
    </row>
    <row r="105" spans="3:14" ht="10.5" customHeight="1">
      <c r="C105" s="37"/>
      <c r="D105" s="37"/>
      <c r="E105" s="41">
        <v>37529</v>
      </c>
      <c r="F105" s="40"/>
      <c r="G105" s="41">
        <v>37164</v>
      </c>
      <c r="H105" s="40"/>
      <c r="I105" s="41">
        <v>37529</v>
      </c>
      <c r="J105" s="40"/>
      <c r="K105" s="41">
        <v>37164</v>
      </c>
      <c r="N105" s="41">
        <v>37437</v>
      </c>
    </row>
    <row r="106" spans="3:14" ht="10.5" customHeight="1">
      <c r="C106" s="37"/>
      <c r="D106" s="37"/>
      <c r="E106" s="39" t="s">
        <v>4</v>
      </c>
      <c r="F106" s="40"/>
      <c r="G106" s="39" t="s">
        <v>4</v>
      </c>
      <c r="H106" s="40"/>
      <c r="I106" s="39" t="s">
        <v>4</v>
      </c>
      <c r="J106" s="40"/>
      <c r="K106" s="39" t="s">
        <v>4</v>
      </c>
      <c r="N106" s="48" t="s">
        <v>4</v>
      </c>
    </row>
    <row r="107" spans="3:14" ht="10.5" customHeight="1">
      <c r="C107" s="37" t="s">
        <v>147</v>
      </c>
      <c r="D107" s="37"/>
      <c r="E107" s="60"/>
      <c r="F107" s="40"/>
      <c r="H107" s="61"/>
      <c r="I107" s="60"/>
      <c r="J107" s="61"/>
      <c r="K107" s="60"/>
      <c r="N107" s="60"/>
    </row>
    <row r="108" spans="3:14" ht="10.5" customHeight="1">
      <c r="C108" s="58" t="s">
        <v>148</v>
      </c>
      <c r="D108" s="37"/>
      <c r="E108" s="60">
        <f>I108-N108</f>
        <v>23</v>
      </c>
      <c r="F108" s="40"/>
      <c r="G108">
        <v>157</v>
      </c>
      <c r="H108" s="61"/>
      <c r="I108" s="60">
        <v>95</v>
      </c>
      <c r="J108" s="61"/>
      <c r="K108" s="60">
        <v>240</v>
      </c>
      <c r="N108" s="60">
        <v>72</v>
      </c>
    </row>
    <row r="109" spans="3:14" ht="10.5">
      <c r="C109" s="59" t="s">
        <v>150</v>
      </c>
      <c r="E109" s="42">
        <f>I109-N109</f>
        <v>1385</v>
      </c>
      <c r="G109">
        <v>622</v>
      </c>
      <c r="H109" s="42"/>
      <c r="I109" s="42">
        <v>1328</v>
      </c>
      <c r="J109" s="42"/>
      <c r="K109" s="42">
        <v>622</v>
      </c>
      <c r="N109" s="42">
        <v>-57</v>
      </c>
    </row>
    <row r="110" spans="3:14" ht="10.5">
      <c r="C110" s="37" t="s">
        <v>149</v>
      </c>
      <c r="E110" s="42"/>
      <c r="H110" s="42"/>
      <c r="I110" s="42"/>
      <c r="J110" s="42"/>
      <c r="K110" s="42"/>
      <c r="N110" s="42"/>
    </row>
    <row r="111" spans="3:14" ht="11.25" thickBot="1">
      <c r="C111" s="59"/>
      <c r="E111" s="49">
        <f>SUM(E108:E110)</f>
        <v>1408</v>
      </c>
      <c r="G111" s="49">
        <f>SUM(G108:G110)</f>
        <v>779</v>
      </c>
      <c r="H111" s="42"/>
      <c r="I111" s="49">
        <f>SUM(I108:I110)</f>
        <v>1423</v>
      </c>
      <c r="J111" s="42"/>
      <c r="K111" s="49">
        <f>SUM(K108:K110)</f>
        <v>862</v>
      </c>
      <c r="N111" s="49">
        <f>SUM(N108:N110)</f>
        <v>15</v>
      </c>
    </row>
    <row r="112" spans="3:11" ht="11.25" thickTop="1">
      <c r="C112" s="59"/>
      <c r="G112" s="42"/>
      <c r="H112" s="42"/>
      <c r="I112" s="42"/>
      <c r="J112" s="42"/>
      <c r="K112" s="42"/>
    </row>
    <row r="113" spans="2:11" ht="10.5">
      <c r="B113" s="34">
        <v>16</v>
      </c>
      <c r="C113" s="84" t="s">
        <v>77</v>
      </c>
      <c r="D113" s="84"/>
      <c r="E113" s="84"/>
      <c r="F113" s="84"/>
      <c r="G113" s="85"/>
      <c r="H113" s="85"/>
      <c r="I113" s="85"/>
      <c r="J113" s="85"/>
      <c r="K113" s="85"/>
    </row>
    <row r="114" spans="3:11" ht="21" customHeight="1">
      <c r="C114" s="85" t="s">
        <v>173</v>
      </c>
      <c r="D114" s="85"/>
      <c r="E114" s="85"/>
      <c r="F114" s="85"/>
      <c r="G114" s="85"/>
      <c r="H114" s="85"/>
      <c r="I114" s="85"/>
      <c r="J114" s="85"/>
      <c r="K114" s="85"/>
    </row>
    <row r="117" spans="2:11" ht="10.5">
      <c r="B117" s="34">
        <v>17</v>
      </c>
      <c r="C117" s="84" t="s">
        <v>78</v>
      </c>
      <c r="D117" s="84"/>
      <c r="E117" s="84"/>
      <c r="F117" s="84"/>
      <c r="G117" s="85"/>
      <c r="H117" s="85"/>
      <c r="I117" s="85"/>
      <c r="J117" s="85"/>
      <c r="K117" s="85"/>
    </row>
    <row r="118" spans="2:11" ht="10.5">
      <c r="B118" s="50" t="s">
        <v>142</v>
      </c>
      <c r="C118" s="85" t="s">
        <v>180</v>
      </c>
      <c r="D118" s="85"/>
      <c r="E118" s="85"/>
      <c r="F118" s="85"/>
      <c r="G118" s="85"/>
      <c r="H118" s="85"/>
      <c r="I118" s="85"/>
      <c r="J118" s="85"/>
      <c r="K118" s="85"/>
    </row>
    <row r="120" spans="2:3" ht="10.5">
      <c r="B120" s="50" t="s">
        <v>138</v>
      </c>
      <c r="C120" s="40" t="s">
        <v>174</v>
      </c>
    </row>
    <row r="121" spans="2:9" ht="10.5">
      <c r="B121" s="50"/>
      <c r="C121" s="40"/>
      <c r="I121" s="48" t="s">
        <v>4</v>
      </c>
    </row>
    <row r="122" spans="3:9" ht="11.25" thickBot="1">
      <c r="C122" s="40" t="s">
        <v>143</v>
      </c>
      <c r="D122" s="40"/>
      <c r="E122" s="40"/>
      <c r="F122" s="40"/>
      <c r="G122" s="40"/>
      <c r="I122" s="57">
        <v>895</v>
      </c>
    </row>
    <row r="123" spans="3:9" ht="12" thickBot="1" thickTop="1">
      <c r="C123" s="40" t="s">
        <v>144</v>
      </c>
      <c r="D123" s="40"/>
      <c r="E123" s="40"/>
      <c r="F123" s="40"/>
      <c r="G123" s="40"/>
      <c r="I123" s="57">
        <v>185</v>
      </c>
    </row>
    <row r="124" spans="3:9" ht="10.5" customHeight="1" thickBot="1" thickTop="1">
      <c r="C124" s="56" t="s">
        <v>145</v>
      </c>
      <c r="D124" s="56"/>
      <c r="E124" s="56"/>
      <c r="F124" s="56"/>
      <c r="G124" s="56"/>
      <c r="I124" s="57">
        <v>163</v>
      </c>
    </row>
    <row r="125" spans="3:7" ht="12" thickTop="1">
      <c r="C125" s="55"/>
      <c r="D125" s="55"/>
      <c r="E125" s="55"/>
      <c r="F125" s="55"/>
      <c r="G125" s="55"/>
    </row>
    <row r="126" spans="3:7" ht="11.25">
      <c r="C126" s="55"/>
      <c r="D126" s="55"/>
      <c r="E126" s="55"/>
      <c r="F126" s="55"/>
      <c r="G126" s="55"/>
    </row>
    <row r="127" spans="1:11" ht="12.75" customHeight="1">
      <c r="A127" s="53"/>
      <c r="B127" s="34" t="s">
        <v>172</v>
      </c>
      <c r="C127" s="88" t="s">
        <v>79</v>
      </c>
      <c r="D127" s="88"/>
      <c r="E127" s="88"/>
      <c r="F127" s="88"/>
      <c r="G127" s="88"/>
      <c r="H127" s="88"/>
      <c r="I127" s="88"/>
      <c r="J127" s="88"/>
      <c r="K127" s="88"/>
    </row>
    <row r="128" spans="1:11" ht="10.5" customHeight="1">
      <c r="A128" s="53"/>
      <c r="B128" s="34"/>
      <c r="C128" s="89" t="s">
        <v>192</v>
      </c>
      <c r="D128" s="89"/>
      <c r="E128" s="89"/>
      <c r="F128" s="89"/>
      <c r="G128" s="89"/>
      <c r="H128" s="89"/>
      <c r="I128" s="89"/>
      <c r="J128" s="89"/>
      <c r="K128" s="89"/>
    </row>
    <row r="129" spans="1:11" ht="10.5" customHeight="1">
      <c r="A129" s="53"/>
      <c r="B129" s="34"/>
      <c r="D129" s="54"/>
      <c r="E129" s="54"/>
      <c r="F129" s="54"/>
      <c r="G129" s="54"/>
      <c r="H129" s="54"/>
      <c r="I129" s="54"/>
      <c r="J129" s="54"/>
      <c r="K129" s="54"/>
    </row>
    <row r="130" spans="2:11" ht="10.5" customHeight="1">
      <c r="B130" s="50" t="s">
        <v>138</v>
      </c>
      <c r="C130" s="95" t="s">
        <v>80</v>
      </c>
      <c r="D130" s="95"/>
      <c r="E130" s="95"/>
      <c r="F130" s="95"/>
      <c r="G130" s="95"/>
      <c r="H130" s="95"/>
      <c r="I130" s="95"/>
      <c r="J130" s="95"/>
      <c r="K130" s="95"/>
    </row>
    <row r="131" ht="10.5">
      <c r="C131" t="s">
        <v>81</v>
      </c>
    </row>
    <row r="134" spans="2:11" ht="10.5">
      <c r="B134" s="34">
        <v>19</v>
      </c>
      <c r="C134" s="84" t="s">
        <v>83</v>
      </c>
      <c r="D134" s="84"/>
      <c r="E134" s="84"/>
      <c r="F134" s="84"/>
      <c r="G134" s="85"/>
      <c r="H134" s="85"/>
      <c r="I134" s="85"/>
      <c r="J134" s="85"/>
      <c r="K134" s="85"/>
    </row>
    <row r="135" spans="3:11" ht="10.5">
      <c r="C135" s="85" t="s">
        <v>84</v>
      </c>
      <c r="D135" s="85"/>
      <c r="E135" s="85"/>
      <c r="F135" s="85"/>
      <c r="G135" s="85"/>
      <c r="H135" s="85"/>
      <c r="I135" s="85"/>
      <c r="J135" s="85"/>
      <c r="K135" s="85"/>
    </row>
    <row r="137" spans="3:13" ht="11.25">
      <c r="C137" s="31"/>
      <c r="D137" s="40"/>
      <c r="E137" s="40"/>
      <c r="F137" s="40"/>
      <c r="G137" s="39" t="s">
        <v>152</v>
      </c>
      <c r="H137" s="40"/>
      <c r="I137" s="39" t="s">
        <v>153</v>
      </c>
      <c r="J137" s="39"/>
      <c r="K137" s="39" t="s">
        <v>154</v>
      </c>
      <c r="M137" s="62"/>
    </row>
    <row r="138" spans="3:13" ht="11.25">
      <c r="C138" s="65" t="s">
        <v>151</v>
      </c>
      <c r="D138" s="40"/>
      <c r="E138" s="40"/>
      <c r="F138" s="40"/>
      <c r="G138" s="39" t="s">
        <v>4</v>
      </c>
      <c r="H138" s="40"/>
      <c r="I138" s="39" t="s">
        <v>4</v>
      </c>
      <c r="J138" s="66"/>
      <c r="K138" s="39" t="s">
        <v>4</v>
      </c>
      <c r="M138" s="63"/>
    </row>
    <row r="139" spans="3:13" ht="11.25">
      <c r="C139" s="65"/>
      <c r="D139" s="40"/>
      <c r="E139" s="40"/>
      <c r="F139" s="40"/>
      <c r="G139" s="39"/>
      <c r="H139" s="40"/>
      <c r="I139" s="39"/>
      <c r="J139" s="66"/>
      <c r="K139" s="39"/>
      <c r="M139" s="63"/>
    </row>
    <row r="140" spans="3:13" ht="11.25">
      <c r="C140" s="40" t="s">
        <v>155</v>
      </c>
      <c r="D140" s="40"/>
      <c r="E140" s="40"/>
      <c r="F140" s="40"/>
      <c r="G140" s="67">
        <v>12106</v>
      </c>
      <c r="H140" s="40"/>
      <c r="I140" s="67"/>
      <c r="J140" s="67"/>
      <c r="K140" s="67">
        <f>SUM(G140:I140)</f>
        <v>12106</v>
      </c>
      <c r="M140" s="64"/>
    </row>
    <row r="141" spans="3:13" ht="11.25">
      <c r="C141" s="40" t="s">
        <v>156</v>
      </c>
      <c r="D141" s="40"/>
      <c r="E141" s="40"/>
      <c r="F141" s="40"/>
      <c r="G141" s="67">
        <v>10970</v>
      </c>
      <c r="H141" s="40"/>
      <c r="I141" s="67"/>
      <c r="J141" s="67"/>
      <c r="K141" s="67">
        <f>SUM(G141:I141)</f>
        <v>10970</v>
      </c>
      <c r="M141" s="64"/>
    </row>
    <row r="142" spans="3:13" ht="11.25">
      <c r="C142" s="40" t="s">
        <v>157</v>
      </c>
      <c r="D142" s="40"/>
      <c r="E142" s="40"/>
      <c r="F142" s="40"/>
      <c r="G142" s="67"/>
      <c r="H142" s="40"/>
      <c r="I142" s="67"/>
      <c r="J142" s="67"/>
      <c r="K142" s="67">
        <f>SUM(G142:I142)</f>
        <v>0</v>
      </c>
      <c r="M142" s="64"/>
    </row>
    <row r="143" spans="3:13" ht="11.25">
      <c r="C143" s="40" t="s">
        <v>158</v>
      </c>
      <c r="D143" s="40"/>
      <c r="E143" s="40"/>
      <c r="F143" s="40"/>
      <c r="G143" s="67">
        <v>35975</v>
      </c>
      <c r="H143" s="40"/>
      <c r="I143" s="67">
        <v>53047</v>
      </c>
      <c r="J143" s="67"/>
      <c r="K143" s="67">
        <f>SUM(G143:I143)</f>
        <v>89022</v>
      </c>
      <c r="M143" s="64"/>
    </row>
    <row r="144" spans="3:13" ht="11.25">
      <c r="C144" s="40"/>
      <c r="D144" s="40"/>
      <c r="E144" s="40"/>
      <c r="F144" s="40"/>
      <c r="G144" s="69">
        <f>SUM(G140:G143)</f>
        <v>59051</v>
      </c>
      <c r="H144" s="40"/>
      <c r="I144" s="69">
        <f>SUM(I140:I143)</f>
        <v>53047</v>
      </c>
      <c r="J144" s="67"/>
      <c r="K144" s="69">
        <f>SUM(K140:K143)</f>
        <v>112098</v>
      </c>
      <c r="M144" s="64"/>
    </row>
    <row r="145" spans="3:13" ht="11.25">
      <c r="C145" s="65" t="s">
        <v>159</v>
      </c>
      <c r="D145" s="40"/>
      <c r="E145" s="40"/>
      <c r="F145" s="40"/>
      <c r="G145" s="67"/>
      <c r="H145" s="40"/>
      <c r="I145" s="67"/>
      <c r="J145" s="67"/>
      <c r="K145" s="67"/>
      <c r="M145" s="64"/>
    </row>
    <row r="146" spans="3:13" ht="11.25">
      <c r="C146" s="40" t="s">
        <v>160</v>
      </c>
      <c r="D146" s="40"/>
      <c r="E146" s="40"/>
      <c r="F146" s="40"/>
      <c r="G146" s="67"/>
      <c r="H146" s="40"/>
      <c r="I146" s="67">
        <v>500</v>
      </c>
      <c r="J146" s="67"/>
      <c r="K146" s="67">
        <f>SUM(G146:I146)</f>
        <v>500</v>
      </c>
      <c r="M146" s="64"/>
    </row>
    <row r="147" spans="3:13" ht="11.25">
      <c r="C147" s="40"/>
      <c r="D147" s="40"/>
      <c r="E147" s="40"/>
      <c r="F147" s="40"/>
      <c r="G147" s="67"/>
      <c r="H147" s="40"/>
      <c r="I147" s="67"/>
      <c r="J147" s="67"/>
      <c r="K147" s="67">
        <f>SUM(G147:I147)</f>
        <v>0</v>
      </c>
      <c r="M147" s="64"/>
    </row>
    <row r="148" spans="3:13" ht="11.25">
      <c r="C148" s="40"/>
      <c r="D148" s="40"/>
      <c r="E148" s="40"/>
      <c r="F148" s="40"/>
      <c r="G148" s="69">
        <f>SUM(G146:G147)</f>
        <v>0</v>
      </c>
      <c r="H148" s="40"/>
      <c r="I148" s="69">
        <f>SUM(I146:I147)</f>
        <v>500</v>
      </c>
      <c r="J148" s="67"/>
      <c r="K148" s="69">
        <f>SUM(K146:K147)</f>
        <v>500</v>
      </c>
      <c r="M148" s="64"/>
    </row>
    <row r="149" spans="3:13" ht="12" thickBot="1">
      <c r="C149" s="40" t="s">
        <v>161</v>
      </c>
      <c r="D149" s="40"/>
      <c r="E149" s="40"/>
      <c r="F149" s="40"/>
      <c r="G149" s="70">
        <f>G148+G144</f>
        <v>59051</v>
      </c>
      <c r="H149" s="40"/>
      <c r="I149" s="70">
        <f>I148+I144</f>
        <v>53547</v>
      </c>
      <c r="J149" s="67"/>
      <c r="K149" s="70">
        <f>K148+K144</f>
        <v>112598</v>
      </c>
      <c r="M149" s="64"/>
    </row>
    <row r="150" spans="7:9" ht="11.25" thickTop="1">
      <c r="G150" s="51"/>
      <c r="H150" s="52"/>
      <c r="I150" s="51"/>
    </row>
    <row r="151" spans="7:9" ht="10.5">
      <c r="G151" s="51"/>
      <c r="H151" s="52"/>
      <c r="I151" s="51"/>
    </row>
    <row r="152" spans="2:11" ht="10.5" customHeight="1">
      <c r="B152" s="34">
        <v>20</v>
      </c>
      <c r="C152" s="84" t="s">
        <v>86</v>
      </c>
      <c r="D152" s="84"/>
      <c r="E152" s="84"/>
      <c r="F152" s="84"/>
      <c r="G152" s="84"/>
      <c r="H152" s="84"/>
      <c r="I152" s="84"/>
      <c r="J152" s="84"/>
      <c r="K152" s="84"/>
    </row>
    <row r="153" spans="3:14" ht="21.75" customHeight="1">
      <c r="C153" s="90" t="s">
        <v>162</v>
      </c>
      <c r="D153" s="90"/>
      <c r="E153" s="90"/>
      <c r="F153" s="90"/>
      <c r="G153" s="90"/>
      <c r="H153" s="90"/>
      <c r="I153" s="90"/>
      <c r="J153" s="90"/>
      <c r="K153" s="90"/>
      <c r="L153" s="71"/>
      <c r="M153" s="71"/>
      <c r="N153" s="71"/>
    </row>
    <row r="154" spans="3:11" ht="10.5">
      <c r="C154" s="37"/>
      <c r="D154" s="37"/>
      <c r="E154" s="37"/>
      <c r="F154" s="37"/>
      <c r="G154" s="37"/>
      <c r="H154" s="37"/>
      <c r="I154" s="37"/>
      <c r="J154" s="37"/>
      <c r="K154" s="37"/>
    </row>
    <row r="156" spans="2:11" ht="21" customHeight="1">
      <c r="B156" s="34">
        <v>21</v>
      </c>
      <c r="C156" s="84" t="s">
        <v>87</v>
      </c>
      <c r="D156" s="84"/>
      <c r="E156" s="84"/>
      <c r="F156" s="84"/>
      <c r="G156" s="84"/>
      <c r="H156" s="84"/>
      <c r="I156" s="84"/>
      <c r="J156" s="84"/>
      <c r="K156" s="84"/>
    </row>
    <row r="157" spans="2:11" ht="10.5" customHeight="1">
      <c r="B157" s="34"/>
      <c r="C157" s="87" t="s">
        <v>178</v>
      </c>
      <c r="D157" s="87"/>
      <c r="E157" s="87"/>
      <c r="F157" s="87"/>
      <c r="G157" s="87"/>
      <c r="H157" s="87"/>
      <c r="I157" s="87"/>
      <c r="J157" s="87"/>
      <c r="K157" s="87"/>
    </row>
    <row r="160" spans="2:11" ht="10.5">
      <c r="B160" s="34">
        <v>22</v>
      </c>
      <c r="C160" s="84" t="s">
        <v>94</v>
      </c>
      <c r="D160" s="84"/>
      <c r="E160" s="84"/>
      <c r="F160" s="84"/>
      <c r="G160" s="84"/>
      <c r="H160" s="84"/>
      <c r="I160" s="84"/>
      <c r="J160" s="84"/>
      <c r="K160" s="84"/>
    </row>
    <row r="161" spans="3:11" ht="10.5" customHeight="1">
      <c r="C161" s="85" t="s">
        <v>95</v>
      </c>
      <c r="D161" s="85"/>
      <c r="E161" s="85"/>
      <c r="F161" s="85"/>
      <c r="G161" s="85"/>
      <c r="H161" s="85"/>
      <c r="I161" s="85"/>
      <c r="J161" s="85"/>
      <c r="K161" s="85"/>
    </row>
    <row r="164" spans="2:11" ht="10.5">
      <c r="B164" s="34">
        <v>23</v>
      </c>
      <c r="C164" s="84" t="s">
        <v>96</v>
      </c>
      <c r="D164" s="84"/>
      <c r="E164" s="84"/>
      <c r="F164" s="84"/>
      <c r="G164" s="84"/>
      <c r="H164" s="84"/>
      <c r="I164" s="84"/>
      <c r="J164" s="84"/>
      <c r="K164" s="84"/>
    </row>
    <row r="165" spans="7:9" ht="10.5">
      <c r="G165" s="39" t="s">
        <v>1</v>
      </c>
      <c r="H165" s="40"/>
      <c r="I165" s="39" t="s">
        <v>1</v>
      </c>
    </row>
    <row r="166" spans="7:9" ht="10.5">
      <c r="G166" s="39" t="s">
        <v>2</v>
      </c>
      <c r="H166" s="40"/>
      <c r="I166" s="39" t="s">
        <v>7</v>
      </c>
    </row>
    <row r="167" spans="7:9" ht="10.5">
      <c r="G167" s="39" t="s">
        <v>3</v>
      </c>
      <c r="H167" s="40"/>
      <c r="I167" s="39" t="s">
        <v>3</v>
      </c>
    </row>
    <row r="168" spans="7:9" ht="10.5">
      <c r="G168" s="41">
        <v>37529</v>
      </c>
      <c r="H168" s="40"/>
      <c r="I168" s="41">
        <v>37529</v>
      </c>
    </row>
    <row r="169" spans="7:9" ht="10.5">
      <c r="G169" s="48" t="s">
        <v>4</v>
      </c>
      <c r="H169" s="40"/>
      <c r="I169" s="48" t="s">
        <v>4</v>
      </c>
    </row>
    <row r="170" spans="3:6" ht="10.5">
      <c r="C170" s="31" t="s">
        <v>97</v>
      </c>
      <c r="D170" s="31"/>
      <c r="E170" s="31"/>
      <c r="F170" s="31"/>
    </row>
    <row r="171" spans="3:9" ht="10.5">
      <c r="C171" t="s">
        <v>163</v>
      </c>
      <c r="G171" s="42">
        <v>9292</v>
      </c>
      <c r="H171" s="42"/>
      <c r="I171" s="42">
        <v>-1214</v>
      </c>
    </row>
    <row r="172" spans="7:9" ht="10.5">
      <c r="G172" s="42"/>
      <c r="H172" s="42"/>
      <c r="I172" s="42"/>
    </row>
    <row r="173" spans="7:9" ht="10.5">
      <c r="G173" s="72" t="s">
        <v>121</v>
      </c>
      <c r="H173" s="73"/>
      <c r="I173" s="72" t="s">
        <v>121</v>
      </c>
    </row>
    <row r="174" spans="3:9" ht="10.5">
      <c r="C174" t="s">
        <v>98</v>
      </c>
      <c r="G174" s="46">
        <v>80682</v>
      </c>
      <c r="H174" s="42"/>
      <c r="I174" s="46">
        <v>80682</v>
      </c>
    </row>
    <row r="175" spans="3:9" ht="10.5">
      <c r="C175" t="s">
        <v>164</v>
      </c>
      <c r="G175" s="42">
        <v>25317</v>
      </c>
      <c r="H175" s="42"/>
      <c r="I175" s="42">
        <v>25317</v>
      </c>
    </row>
    <row r="176" spans="3:9" ht="10.5">
      <c r="C176" t="s">
        <v>190</v>
      </c>
      <c r="G176" s="74">
        <f>SUM(G174:G175)</f>
        <v>105999</v>
      </c>
      <c r="H176" s="42"/>
      <c r="I176" s="74">
        <f>SUM(I174:I175)</f>
        <v>105999</v>
      </c>
    </row>
    <row r="177" spans="7:9" ht="10.5">
      <c r="G177" s="42"/>
      <c r="H177" s="42"/>
      <c r="I177" s="42"/>
    </row>
    <row r="178" spans="3:9" ht="11.25" thickBot="1">
      <c r="C178" t="s">
        <v>182</v>
      </c>
      <c r="G178" s="75">
        <f>G171/G176*100</f>
        <v>8.766120435098443</v>
      </c>
      <c r="H178" s="42"/>
      <c r="I178" s="75">
        <f>I171/I176*100</f>
        <v>-1.145293823526637</v>
      </c>
    </row>
    <row r="179" spans="7:9" ht="10.5">
      <c r="G179" s="42"/>
      <c r="H179" s="42"/>
      <c r="I179" s="42"/>
    </row>
    <row r="180" spans="3:9" ht="10.5">
      <c r="C180" s="31" t="s">
        <v>99</v>
      </c>
      <c r="D180" s="31"/>
      <c r="E180" s="31"/>
      <c r="F180" s="31"/>
      <c r="G180" s="42"/>
      <c r="H180" s="42"/>
      <c r="I180" s="42"/>
    </row>
    <row r="181" spans="7:9" ht="10.5">
      <c r="G181" s="42"/>
      <c r="H181" s="42"/>
      <c r="I181" s="42"/>
    </row>
    <row r="182" spans="3:9" ht="10.5">
      <c r="C182" t="s">
        <v>163</v>
      </c>
      <c r="G182" s="42">
        <f>G171</f>
        <v>9292</v>
      </c>
      <c r="H182" s="42"/>
      <c r="I182" s="42">
        <f>I171</f>
        <v>-1214</v>
      </c>
    </row>
    <row r="183" spans="7:9" ht="10.5">
      <c r="G183" s="42"/>
      <c r="H183" s="42"/>
      <c r="I183" s="42"/>
    </row>
    <row r="184" spans="3:9" ht="10.5">
      <c r="C184" t="s">
        <v>191</v>
      </c>
      <c r="G184" s="42">
        <f>G174</f>
        <v>80682</v>
      </c>
      <c r="H184" s="42"/>
      <c r="I184" s="42">
        <f>I174</f>
        <v>80682</v>
      </c>
    </row>
    <row r="186" spans="3:9" ht="11.25" thickBot="1">
      <c r="C186" t="s">
        <v>181</v>
      </c>
      <c r="G186" s="75">
        <f>G182/G184*100</f>
        <v>11.516819117027342</v>
      </c>
      <c r="I186" s="75">
        <f>I182/I184*100</f>
        <v>-1.5046726655263876</v>
      </c>
    </row>
    <row r="189" ht="10.5">
      <c r="B189" s="31" t="s">
        <v>165</v>
      </c>
    </row>
    <row r="192" ht="10.5">
      <c r="B192" t="s">
        <v>166</v>
      </c>
    </row>
    <row r="193" ht="10.5">
      <c r="B193" t="s">
        <v>167</v>
      </c>
    </row>
    <row r="194" ht="10.5">
      <c r="B194" t="s">
        <v>168</v>
      </c>
    </row>
    <row r="196" ht="10.5">
      <c r="B196" t="s">
        <v>169</v>
      </c>
    </row>
    <row r="197" spans="2:3" ht="10.5">
      <c r="B197" s="86">
        <v>37575</v>
      </c>
      <c r="C197" s="86"/>
    </row>
  </sheetData>
  <mergeCells count="55">
    <mergeCell ref="C80:K80"/>
    <mergeCell ref="C81:K81"/>
    <mergeCell ref="C14:K14"/>
    <mergeCell ref="C15:K15"/>
    <mergeCell ref="I20:K20"/>
    <mergeCell ref="E20:G20"/>
    <mergeCell ref="C66:K66"/>
    <mergeCell ref="C67:K67"/>
    <mergeCell ref="C32:K32"/>
    <mergeCell ref="C37:E37"/>
    <mergeCell ref="C134:K134"/>
    <mergeCell ref="C70:K70"/>
    <mergeCell ref="C71:K71"/>
    <mergeCell ref="C74:K74"/>
    <mergeCell ref="C75:K75"/>
    <mergeCell ref="C92:K92"/>
    <mergeCell ref="C130:K130"/>
    <mergeCell ref="C113:K113"/>
    <mergeCell ref="C84:K84"/>
    <mergeCell ref="C118:K118"/>
    <mergeCell ref="C114:K114"/>
    <mergeCell ref="C100:K100"/>
    <mergeCell ref="C99:K99"/>
    <mergeCell ref="C88:K88"/>
    <mergeCell ref="C95:G95"/>
    <mergeCell ref="E101:G101"/>
    <mergeCell ref="I101:K101"/>
    <mergeCell ref="C45:E45"/>
    <mergeCell ref="C54:K54"/>
    <mergeCell ref="C55:K55"/>
    <mergeCell ref="C7:K7"/>
    <mergeCell ref="B1:K1"/>
    <mergeCell ref="B2:K2"/>
    <mergeCell ref="B3:K3"/>
    <mergeCell ref="C6:K6"/>
    <mergeCell ref="C156:K156"/>
    <mergeCell ref="C153:K153"/>
    <mergeCell ref="C10:K10"/>
    <mergeCell ref="C18:K18"/>
    <mergeCell ref="C31:K31"/>
    <mergeCell ref="C11:K11"/>
    <mergeCell ref="C19:K19"/>
    <mergeCell ref="C85:K85"/>
    <mergeCell ref="C35:K35"/>
    <mergeCell ref="C36:K36"/>
    <mergeCell ref="C117:K117"/>
    <mergeCell ref="C135:K135"/>
    <mergeCell ref="B197:C197"/>
    <mergeCell ref="C152:K152"/>
    <mergeCell ref="C157:K157"/>
    <mergeCell ref="C127:K127"/>
    <mergeCell ref="C128:K128"/>
    <mergeCell ref="C164:K164"/>
    <mergeCell ref="C161:K161"/>
    <mergeCell ref="C160:K160"/>
  </mergeCells>
  <printOptions/>
  <pageMargins left="0.75" right="0.75" top="0.64" bottom="0.62" header="0.5" footer="0.5"/>
  <pageSetup horizontalDpi="600" verticalDpi="600" orientation="portrait" r:id="rId1"/>
  <rowBreaks count="3" manualBreakCount="3">
    <brk id="51" min="1" max="10" man="1"/>
    <brk id="96" min="1" max="10" man="1"/>
    <brk id="149"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Jenny</cp:lastModifiedBy>
  <cp:lastPrinted>2002-11-15T08:58:58Z</cp:lastPrinted>
  <dcterms:created xsi:type="dcterms:W3CDTF">2002-10-30T08:52:48Z</dcterms:created>
  <dcterms:modified xsi:type="dcterms:W3CDTF">2002-11-14T07:00:12Z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