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<sst xmlns="http://schemas.openxmlformats.org/spreadsheetml/2006/main" count="176" uniqueCount="130">
  <si>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</si>
  <si>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</si>
  <si>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</si>
  <si>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</si>
  <si>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</si>
  <si>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</si>
  <si>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</si>
  <si>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Note :</t>
  </si>
  <si>
    <t>Revenue</t>
  </si>
  <si>
    <t>Property, Plant and Equipment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</si>
  <si>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</si>
  <si>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</si>
  <si>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</si>
  <si>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</si>
  <si>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</si>
  <si>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</si>
  <si>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</si>
  <si>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</si>
  <si>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</si>
  <si>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</si>
  <si>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</si>
  <si>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>Other Investments</t>
  </si>
  <si>
    <t>Retained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</si>
  <si>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</si>
  <si>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</si>
  <si>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</si>
  <si>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</si>
  <si>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</si>
  <si>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</si>
  <si>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</si>
  <si>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</si>
  <si>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</si>
  <si>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</si>
  <si>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</si>
  <si>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</si>
  <si>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</si>
  <si>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</si>
  <si>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</si>
  <si>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</si>
  <si>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Tax Expense</t>
  </si>
  <si>
    <t>Financing Costs</t>
  </si>
  <si>
    <t>Cash &amp; Cash Equivalents at beginning of period</t>
  </si>
  <si>
    <t>Cash &amp; Cash Equivalents at end of period</t>
  </si>
  <si>
    <t xml:space="preserve">Net profit for the </t>
  </si>
  <si>
    <t>Net profit for the</t>
  </si>
  <si>
    <t>Profit Before Taxation</t>
  </si>
  <si>
    <t>Land Held for Property Development</t>
  </si>
  <si>
    <t>Deferred Tax Assets</t>
  </si>
  <si>
    <t>Deposits placed with licensed banks (excluding</t>
  </si>
  <si>
    <t xml:space="preserve">   deposit pledged)</t>
  </si>
  <si>
    <t>Company's share price at the balance sheet date.</t>
  </si>
  <si>
    <t>Net cash outflow from investing activities</t>
  </si>
  <si>
    <t>The diluted earnings per share figures are not shown as the conversion price of warrants is higher than the</t>
  </si>
  <si>
    <t xml:space="preserve">      the financial statements</t>
  </si>
  <si>
    <t>Attributable to:</t>
  </si>
  <si>
    <t xml:space="preserve">     Minority Interest</t>
  </si>
  <si>
    <t xml:space="preserve">     Shareholders Of The Company</t>
  </si>
  <si>
    <t>Total Equity</t>
  </si>
  <si>
    <t>Minority</t>
  </si>
  <si>
    <t>Interest</t>
  </si>
  <si>
    <t>Equity</t>
  </si>
  <si>
    <t>Investment Property</t>
  </si>
  <si>
    <t>Net Assets Per Share</t>
  </si>
  <si>
    <t>Results from Operating Activities</t>
  </si>
  <si>
    <t>Operating Profit</t>
  </si>
  <si>
    <t>Profit for The Period</t>
  </si>
  <si>
    <t>Total Equity Attributable to Shareholders of the Company</t>
  </si>
  <si>
    <t>|</t>
  </si>
  <si>
    <t>Distributable</t>
  </si>
  <si>
    <t>Shares repurchased</t>
  </si>
  <si>
    <t>Treasury</t>
  </si>
  <si>
    <t>Shares</t>
  </si>
  <si>
    <t xml:space="preserve">                     Attributable to Shareholders of the Company</t>
  </si>
  <si>
    <t>Share of Profit/(Loss) After Tax and</t>
  </si>
  <si>
    <t>Accounted Associate</t>
  </si>
  <si>
    <t>Minority Interest of Equity</t>
  </si>
  <si>
    <t>Net loss not recognised in</t>
  </si>
  <si>
    <t>30/06/2007</t>
  </si>
  <si>
    <t xml:space="preserve">  for the year ended 30 June 2007)</t>
  </si>
  <si>
    <t>AUDITED</t>
  </si>
  <si>
    <t xml:space="preserve">  Report for the year ended 30 June 2007)</t>
  </si>
  <si>
    <t xml:space="preserve">  the Annual Financial Report for the year ended 30 June 2007)</t>
  </si>
  <si>
    <t>At 1 July 2007</t>
  </si>
  <si>
    <t>At 1 July 2006</t>
  </si>
  <si>
    <t>Prepaid Lease Payments</t>
  </si>
  <si>
    <t>Investment in Associates</t>
  </si>
  <si>
    <t>Intangible Assets</t>
  </si>
  <si>
    <t>Receivables, Deposits and Prepayments</t>
  </si>
  <si>
    <t>Assets</t>
  </si>
  <si>
    <t>Property Development Costs</t>
  </si>
  <si>
    <t>Inventories</t>
  </si>
  <si>
    <t>Current Tax Assets</t>
  </si>
  <si>
    <t>Cash and Cash Equivalents</t>
  </si>
  <si>
    <t>Total Non-Curent Assets</t>
  </si>
  <si>
    <t>Total Current Assets</t>
  </si>
  <si>
    <t>Total Assets</t>
  </si>
  <si>
    <t>Share Capital</t>
  </si>
  <si>
    <t>Treasury Shares</t>
  </si>
  <si>
    <t>Reserves</t>
  </si>
  <si>
    <t>Minority Interest</t>
  </si>
  <si>
    <t>Liabilities</t>
  </si>
  <si>
    <t>Total Non-Current Liabilities</t>
  </si>
  <si>
    <t>Total Current Liabilities</t>
  </si>
  <si>
    <t>Total Liabilites</t>
  </si>
  <si>
    <t>Total Equity and Liabilities</t>
  </si>
  <si>
    <t>Loans and Borrowings</t>
  </si>
  <si>
    <t>Deferred Income</t>
  </si>
  <si>
    <t>Payables and Accruals</t>
  </si>
  <si>
    <t>Deferred Tax Liabilities</t>
  </si>
  <si>
    <t>Current Tax Liabilities</t>
  </si>
  <si>
    <t>Net cash inflow from financing activities</t>
  </si>
  <si>
    <t>Earnings</t>
  </si>
  <si>
    <t xml:space="preserve">                    Non-distributable</t>
  </si>
  <si>
    <t>FOR THE SIX MONTHS ENDED 31 DECEMBER 2007</t>
  </si>
  <si>
    <t>Quarterly report on consolidated results for the second quarter ended 31/12/2007.</t>
  </si>
  <si>
    <t>31/12/2007</t>
  </si>
  <si>
    <t>31/12/2006</t>
  </si>
  <si>
    <t>6 MONTHS</t>
  </si>
  <si>
    <t>AT 31 DECEMBER 2007</t>
  </si>
  <si>
    <t>6 Months</t>
  </si>
  <si>
    <t>ended 31 December 2007</t>
  </si>
  <si>
    <t>At 31 December 2007</t>
  </si>
  <si>
    <t>ended 31 December 2006</t>
  </si>
  <si>
    <t>At 31 December 2006</t>
  </si>
  <si>
    <t>31/12/07</t>
  </si>
  <si>
    <t>31/12/06</t>
  </si>
  <si>
    <t>Net cash inflow/(outflow) from operating activities</t>
  </si>
  <si>
    <t xml:space="preserve">     six months period</t>
  </si>
  <si>
    <t>Dividends</t>
  </si>
  <si>
    <t>Net decrease in Cash &amp; Cash Equivalents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</si>
</sst>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1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3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43" fontId="6" fillId="0" borderId="1" xfId="15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571500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162175" y="1038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114300</xdr:rowOff>
    </xdr:from>
    <xdr:to>
      <xdr:col>10</xdr:col>
      <xdr:colOff>723900</xdr:colOff>
      <xdr:row>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181725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114300</xdr:rowOff>
    </xdr:from>
    <xdr:to>
      <xdr:col>5</xdr:col>
      <xdr:colOff>314325</xdr:colOff>
      <xdr:row>6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152650" y="1238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6</xdr:row>
      <xdr:rowOff>104775</xdr:rowOff>
    </xdr:from>
    <xdr:to>
      <xdr:col>8</xdr:col>
      <xdr:colOff>866775</xdr:colOff>
      <xdr:row>6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4886325" y="1228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J43" sqref="J43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1" t="s">
        <v>3</v>
      </c>
    </row>
    <row r="2" ht="15.75">
      <c r="A2" s="11" t="s">
        <v>23</v>
      </c>
    </row>
    <row r="3" ht="15.75">
      <c r="A3" s="11" t="s">
        <v>113</v>
      </c>
    </row>
    <row r="5" ht="15">
      <c r="A5" s="2" t="s">
        <v>114</v>
      </c>
    </row>
    <row r="6" ht="15">
      <c r="A6" s="2" t="s">
        <v>4</v>
      </c>
    </row>
    <row r="9" spans="7:11" ht="15">
      <c r="G9" s="13"/>
      <c r="I9" s="10"/>
      <c r="J9" s="1"/>
      <c r="K9" s="10" t="s">
        <v>25</v>
      </c>
    </row>
    <row r="10" spans="7:11" ht="15">
      <c r="G10" s="10" t="s">
        <v>5</v>
      </c>
      <c r="H10" s="10" t="s">
        <v>25</v>
      </c>
      <c r="I10" s="10"/>
      <c r="J10" s="14" t="s">
        <v>117</v>
      </c>
      <c r="K10" s="10" t="str">
        <f>J10</f>
        <v>6 MONTHS</v>
      </c>
    </row>
    <row r="11" spans="7:11" ht="15">
      <c r="G11" s="10" t="s">
        <v>0</v>
      </c>
      <c r="H11" s="10" t="s">
        <v>0</v>
      </c>
      <c r="I11" s="10"/>
      <c r="J11" s="14" t="s">
        <v>26</v>
      </c>
      <c r="K11" s="10" t="s">
        <v>26</v>
      </c>
    </row>
    <row r="12" spans="7:11" ht="15">
      <c r="G12" s="10" t="s">
        <v>24</v>
      </c>
      <c r="H12" s="10" t="s">
        <v>24</v>
      </c>
      <c r="I12" s="10"/>
      <c r="J12" s="14" t="s">
        <v>2</v>
      </c>
      <c r="K12" s="10" t="s">
        <v>2</v>
      </c>
    </row>
    <row r="13" spans="7:11" ht="15">
      <c r="G13" s="4" t="s">
        <v>115</v>
      </c>
      <c r="H13" s="4" t="s">
        <v>116</v>
      </c>
      <c r="I13" s="4"/>
      <c r="J13" s="21" t="str">
        <f>G13</f>
        <v>31/12/2007</v>
      </c>
      <c r="K13" s="4" t="str">
        <f>H13</f>
        <v>31/12/2006</v>
      </c>
    </row>
    <row r="14" spans="7:11" ht="15">
      <c r="G14" s="10" t="s">
        <v>1</v>
      </c>
      <c r="H14" s="10" t="s">
        <v>1</v>
      </c>
      <c r="I14" s="10"/>
      <c r="J14" s="14" t="s">
        <v>1</v>
      </c>
      <c r="K14" s="10" t="s">
        <v>1</v>
      </c>
    </row>
    <row r="15" spans="8:9" ht="15">
      <c r="H15" s="3"/>
      <c r="I15" s="3"/>
    </row>
    <row r="16" spans="2:11" ht="15.75" thickBot="1">
      <c r="B16" s="2" t="s">
        <v>8</v>
      </c>
      <c r="G16" s="12">
        <v>187465</v>
      </c>
      <c r="H16" s="12">
        <v>132056</v>
      </c>
      <c r="I16" s="3"/>
      <c r="J16" s="12">
        <f>+G16+168567</f>
        <v>356032</v>
      </c>
      <c r="K16" s="12">
        <v>252498</v>
      </c>
    </row>
    <row r="17" spans="8:10" ht="15">
      <c r="H17" s="3"/>
      <c r="I17" s="3"/>
      <c r="J17" s="3"/>
    </row>
    <row r="18" spans="2:11" ht="15">
      <c r="B18" s="2" t="s">
        <v>63</v>
      </c>
      <c r="G18" s="3">
        <v>22337</v>
      </c>
      <c r="H18" s="22">
        <v>13020</v>
      </c>
      <c r="I18" s="7"/>
      <c r="J18" s="3">
        <f>G18+21674</f>
        <v>44011</v>
      </c>
      <c r="K18" s="22">
        <v>23881</v>
      </c>
    </row>
    <row r="19" spans="8:10" ht="15">
      <c r="H19" s="3"/>
      <c r="I19" s="7"/>
      <c r="J19" s="3"/>
    </row>
    <row r="20" spans="2:11" ht="15">
      <c r="B20" s="2" t="s">
        <v>40</v>
      </c>
      <c r="G20" s="3">
        <v>-3379</v>
      </c>
      <c r="H20" s="3">
        <v>-3061</v>
      </c>
      <c r="I20" s="7"/>
      <c r="J20" s="3">
        <f>G20-3203</f>
        <v>-6582</v>
      </c>
      <c r="K20" s="3">
        <v>-6120</v>
      </c>
    </row>
    <row r="21" spans="2:11" ht="15.75" thickBot="1">
      <c r="B21" s="2" t="s">
        <v>27</v>
      </c>
      <c r="G21" s="12">
        <v>222</v>
      </c>
      <c r="H21" s="12">
        <v>365</v>
      </c>
      <c r="I21" s="7"/>
      <c r="J21" s="12">
        <f>+G21+196</f>
        <v>418</v>
      </c>
      <c r="K21" s="12">
        <v>612</v>
      </c>
    </row>
    <row r="22" spans="8:10" ht="6.75" customHeight="1">
      <c r="H22" s="3"/>
      <c r="I22" s="7"/>
      <c r="J22" s="3"/>
    </row>
    <row r="23" spans="2:11" ht="15">
      <c r="B23" s="2" t="s">
        <v>64</v>
      </c>
      <c r="G23" s="3">
        <f>SUM(G18:G21)</f>
        <v>19180</v>
      </c>
      <c r="H23" s="3">
        <f>SUM(H18:H21)</f>
        <v>10324</v>
      </c>
      <c r="I23" s="7"/>
      <c r="J23" s="3">
        <f>SUM(J18:J21)</f>
        <v>37847</v>
      </c>
      <c r="K23" s="3">
        <f>SUM(K18:K21)</f>
        <v>18373</v>
      </c>
    </row>
    <row r="24" spans="8:10" ht="15">
      <c r="H24" s="3"/>
      <c r="I24" s="7"/>
      <c r="J24" s="3"/>
    </row>
    <row r="25" spans="2:10" ht="15">
      <c r="B25" s="2" t="s">
        <v>73</v>
      </c>
      <c r="H25" s="3"/>
      <c r="I25" s="7"/>
      <c r="J25" s="3"/>
    </row>
    <row r="26" spans="3:10" ht="15">
      <c r="C26" s="2" t="s">
        <v>75</v>
      </c>
      <c r="H26" s="3"/>
      <c r="I26" s="7"/>
      <c r="J26" s="3"/>
    </row>
    <row r="27" spans="3:11" ht="15">
      <c r="C27" s="2" t="s">
        <v>74</v>
      </c>
      <c r="G27" s="3">
        <v>48126</v>
      </c>
      <c r="H27" s="3">
        <v>603</v>
      </c>
      <c r="I27" s="7"/>
      <c r="J27" s="3">
        <f>G27+572</f>
        <v>48698</v>
      </c>
      <c r="K27" s="3">
        <v>611</v>
      </c>
    </row>
    <row r="28" spans="7:11" ht="6.75" customHeight="1">
      <c r="G28" s="8"/>
      <c r="H28" s="8"/>
      <c r="I28" s="7"/>
      <c r="J28" s="8"/>
      <c r="K28" s="8"/>
    </row>
    <row r="29" spans="7:10" ht="6.75" customHeight="1">
      <c r="G29" s="7"/>
      <c r="H29" s="3"/>
      <c r="I29" s="7"/>
      <c r="J29" s="7"/>
    </row>
    <row r="30" spans="2:11" ht="15">
      <c r="B30" s="2" t="s">
        <v>45</v>
      </c>
      <c r="G30" s="3">
        <f>SUM(G23:G27)</f>
        <v>67306</v>
      </c>
      <c r="H30" s="3">
        <f>SUM(H23:H27)</f>
        <v>10927</v>
      </c>
      <c r="I30" s="3"/>
      <c r="J30" s="3">
        <f>SUM(J23:J27)</f>
        <v>86545</v>
      </c>
      <c r="K30" s="3">
        <f>SUM(K23:K27)</f>
        <v>18984</v>
      </c>
    </row>
    <row r="31" spans="8:10" ht="15">
      <c r="H31" s="3"/>
      <c r="I31" s="7"/>
      <c r="J31" s="3"/>
    </row>
    <row r="32" spans="2:11" ht="15">
      <c r="B32" s="2" t="s">
        <v>39</v>
      </c>
      <c r="G32" s="3">
        <v>-6208</v>
      </c>
      <c r="H32" s="3">
        <v>-1587</v>
      </c>
      <c r="I32" s="7"/>
      <c r="J32" s="3">
        <f>G32-4614</f>
        <v>-10822</v>
      </c>
      <c r="K32" s="3">
        <v>-3208</v>
      </c>
    </row>
    <row r="33" spans="7:11" ht="6.75" customHeight="1">
      <c r="G33" s="8"/>
      <c r="H33" s="8"/>
      <c r="I33" s="7"/>
      <c r="J33" s="8"/>
      <c r="K33" s="8"/>
    </row>
    <row r="34" spans="8:10" ht="6.75" customHeight="1">
      <c r="H34" s="3"/>
      <c r="I34" s="7"/>
      <c r="J34" s="3"/>
    </row>
    <row r="35" spans="2:11" ht="15.75" thickBot="1">
      <c r="B35" s="2" t="s">
        <v>65</v>
      </c>
      <c r="G35" s="15">
        <f>SUM(G30:G33)</f>
        <v>61098</v>
      </c>
      <c r="H35" s="15">
        <f>SUM(H30:H33)</f>
        <v>9340</v>
      </c>
      <c r="I35" s="7"/>
      <c r="J35" s="15">
        <f>SUM(J30:J33)</f>
        <v>75723</v>
      </c>
      <c r="K35" s="15">
        <f>SUM(K30:K33)</f>
        <v>15776</v>
      </c>
    </row>
    <row r="36" spans="8:10" ht="15.75" thickTop="1">
      <c r="H36" s="3"/>
      <c r="I36" s="7"/>
      <c r="J36" s="3"/>
    </row>
    <row r="37" spans="2:10" ht="15">
      <c r="B37" s="2" t="s">
        <v>54</v>
      </c>
      <c r="H37" s="3"/>
      <c r="I37" s="7"/>
      <c r="J37" s="3"/>
    </row>
    <row r="38" spans="2:11" ht="15">
      <c r="B38" s="2" t="s">
        <v>56</v>
      </c>
      <c r="G38" s="3">
        <v>60990</v>
      </c>
      <c r="H38" s="3">
        <v>9305</v>
      </c>
      <c r="I38" s="7"/>
      <c r="J38" s="3">
        <f>+G38+14270</f>
        <v>75260</v>
      </c>
      <c r="K38" s="3">
        <v>15728</v>
      </c>
    </row>
    <row r="39" spans="2:11" ht="15">
      <c r="B39" s="2" t="s">
        <v>55</v>
      </c>
      <c r="G39" s="3">
        <v>108</v>
      </c>
      <c r="H39" s="3">
        <v>35</v>
      </c>
      <c r="I39" s="7"/>
      <c r="J39" s="3">
        <f>+G39+355</f>
        <v>463</v>
      </c>
      <c r="K39" s="3">
        <v>48</v>
      </c>
    </row>
    <row r="40" spans="7:11" ht="15.75" thickBot="1">
      <c r="G40" s="20">
        <f>SUM(G38:G39)</f>
        <v>61098</v>
      </c>
      <c r="H40" s="20">
        <f>SUM(H38:H39)</f>
        <v>9340</v>
      </c>
      <c r="I40" s="7"/>
      <c r="J40" s="20">
        <f>SUM(J38:J39)</f>
        <v>75723</v>
      </c>
      <c r="K40" s="20">
        <f>SUM(K38:K39)</f>
        <v>15776</v>
      </c>
    </row>
    <row r="41" spans="8:10" ht="15.75" thickTop="1">
      <c r="H41" s="3"/>
      <c r="I41" s="7"/>
      <c r="J41" s="3"/>
    </row>
    <row r="42" spans="2:11" ht="15">
      <c r="B42" s="2" t="s">
        <v>28</v>
      </c>
      <c r="G42" s="16">
        <f>(+G38/456032)*100</f>
        <v>13.374061469370572</v>
      </c>
      <c r="H42" s="16">
        <f>(+H38/456132)*100</f>
        <v>2.0399796550121456</v>
      </c>
      <c r="I42" s="17"/>
      <c r="J42" s="16">
        <f>(+J38/456032)*100</f>
        <v>16.503227843660092</v>
      </c>
      <c r="K42" s="16">
        <f>(+K38/456132)*100</f>
        <v>3.4481246656669557</v>
      </c>
    </row>
    <row r="43" spans="8:10" ht="15">
      <c r="H43" s="3"/>
      <c r="I43" s="7"/>
      <c r="J43" s="3"/>
    </row>
    <row r="44" spans="2:11" ht="15">
      <c r="B44" s="2" t="s">
        <v>29</v>
      </c>
      <c r="G44" s="8">
        <v>0</v>
      </c>
      <c r="H44" s="8">
        <v>0</v>
      </c>
      <c r="I44" s="7"/>
      <c r="J44" s="8">
        <v>0</v>
      </c>
      <c r="K44" s="8">
        <v>0</v>
      </c>
    </row>
    <row r="46" spans="2:3" ht="15">
      <c r="B46" s="2" t="s">
        <v>7</v>
      </c>
      <c r="C46" s="2" t="s">
        <v>52</v>
      </c>
    </row>
    <row r="47" ht="15">
      <c r="C47" s="2" t="s">
        <v>50</v>
      </c>
    </row>
    <row r="48" ht="8.25" customHeight="1"/>
    <row r="50" ht="15">
      <c r="B50" s="9" t="s">
        <v>30</v>
      </c>
    </row>
    <row r="51" ht="15">
      <c r="B51" s="1" t="s">
        <v>78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25">
      <selection activeCell="K25" sqref="K25"/>
    </sheetView>
  </sheetViews>
  <sheetFormatPr defaultColWidth="9.33203125" defaultRowHeight="12.75"/>
  <cols>
    <col min="1" max="2" width="4.33203125" style="2" customWidth="1"/>
    <col min="3" max="6" width="9.33203125" style="2" customWidth="1"/>
    <col min="7" max="7" width="6" style="2" customWidth="1"/>
    <col min="8" max="8" width="16.33203125" style="2" customWidth="1"/>
    <col min="9" max="9" width="18.83203125" style="3" customWidth="1"/>
    <col min="10" max="10" width="1.83203125" style="2" customWidth="1"/>
    <col min="11" max="11" width="18.83203125" style="3" customWidth="1"/>
    <col min="12" max="16384" width="9.33203125" style="2" customWidth="1"/>
  </cols>
  <sheetData>
    <row r="1" spans="1:2" ht="15.75">
      <c r="A1" s="11" t="s">
        <v>3</v>
      </c>
      <c r="B1" s="11"/>
    </row>
    <row r="2" spans="1:2" ht="18" customHeight="1">
      <c r="A2" s="11" t="s">
        <v>18</v>
      </c>
      <c r="B2" s="11"/>
    </row>
    <row r="3" spans="1:2" ht="18" customHeight="1">
      <c r="A3" s="11" t="s">
        <v>118</v>
      </c>
      <c r="B3" s="11"/>
    </row>
    <row r="4" ht="10.5" customHeight="1"/>
    <row r="5" spans="9:11" ht="15">
      <c r="I5" s="4" t="s">
        <v>6</v>
      </c>
      <c r="K5" s="10" t="s">
        <v>79</v>
      </c>
    </row>
    <row r="6" spans="7:11" ht="15">
      <c r="G6" s="5"/>
      <c r="I6" s="10" t="s">
        <v>20</v>
      </c>
      <c r="K6" s="10" t="s">
        <v>20</v>
      </c>
    </row>
    <row r="7" spans="9:11" ht="15">
      <c r="I7" s="4" t="s">
        <v>115</v>
      </c>
      <c r="K7" s="4" t="s">
        <v>77</v>
      </c>
    </row>
    <row r="8" spans="9:11" ht="15">
      <c r="I8" s="10" t="s">
        <v>1</v>
      </c>
      <c r="K8" s="10" t="s">
        <v>1</v>
      </c>
    </row>
    <row r="9" ht="15">
      <c r="B9" s="1" t="s">
        <v>88</v>
      </c>
    </row>
    <row r="10" spans="3:11" ht="15">
      <c r="C10" s="2" t="s">
        <v>9</v>
      </c>
      <c r="I10" s="3">
        <v>381498</v>
      </c>
      <c r="K10" s="3">
        <v>380835</v>
      </c>
    </row>
    <row r="11" spans="3:11" ht="15">
      <c r="C11" s="2" t="s">
        <v>86</v>
      </c>
      <c r="I11" s="3">
        <v>6615</v>
      </c>
      <c r="K11" s="3">
        <v>6615</v>
      </c>
    </row>
    <row r="12" spans="3:11" ht="15">
      <c r="C12" s="2" t="s">
        <v>84</v>
      </c>
      <c r="I12" s="3">
        <v>7802</v>
      </c>
      <c r="K12" s="3">
        <v>5909</v>
      </c>
    </row>
    <row r="13" spans="3:11" ht="15">
      <c r="C13" s="2" t="s">
        <v>61</v>
      </c>
      <c r="I13" s="3">
        <v>6786</v>
      </c>
      <c r="K13" s="3">
        <v>6852</v>
      </c>
    </row>
    <row r="14" spans="3:11" ht="15">
      <c r="C14" s="2" t="s">
        <v>85</v>
      </c>
      <c r="I14" s="3">
        <v>86338</v>
      </c>
      <c r="K14" s="3">
        <v>37432</v>
      </c>
    </row>
    <row r="15" spans="3:11" ht="15">
      <c r="C15" s="2" t="s">
        <v>21</v>
      </c>
      <c r="I15" s="3">
        <v>53442</v>
      </c>
      <c r="K15" s="3">
        <v>50519</v>
      </c>
    </row>
    <row r="16" spans="3:11" ht="15">
      <c r="C16" s="2" t="s">
        <v>46</v>
      </c>
      <c r="I16" s="3">
        <v>119071</v>
      </c>
      <c r="K16" s="3">
        <v>79895</v>
      </c>
    </row>
    <row r="17" spans="3:11" ht="15">
      <c r="C17" s="2" t="s">
        <v>47</v>
      </c>
      <c r="I17" s="7">
        <v>4362</v>
      </c>
      <c r="J17" s="6"/>
      <c r="K17" s="7">
        <v>4362</v>
      </c>
    </row>
    <row r="18" spans="3:11" ht="15">
      <c r="C18" s="2" t="s">
        <v>87</v>
      </c>
      <c r="I18" s="8">
        <v>24307</v>
      </c>
      <c r="K18" s="8">
        <v>20678</v>
      </c>
    </row>
    <row r="19" spans="2:11" ht="15">
      <c r="B19" s="1" t="s">
        <v>93</v>
      </c>
      <c r="I19" s="54">
        <f>SUM(I10:I18)</f>
        <v>690221</v>
      </c>
      <c r="K19" s="54">
        <f>SUM(K10:K18)</f>
        <v>593097</v>
      </c>
    </row>
    <row r="21" spans="3:11" ht="15">
      <c r="C21" s="2" t="s">
        <v>89</v>
      </c>
      <c r="I21" s="7">
        <v>256683</v>
      </c>
      <c r="K21" s="7">
        <v>261166</v>
      </c>
    </row>
    <row r="22" spans="3:11" ht="15">
      <c r="C22" s="2" t="s">
        <v>87</v>
      </c>
      <c r="I22" s="7">
        <v>304476</v>
      </c>
      <c r="K22" s="7">
        <v>266290</v>
      </c>
    </row>
    <row r="23" spans="3:11" ht="15">
      <c r="C23" s="2" t="s">
        <v>90</v>
      </c>
      <c r="I23" s="7">
        <v>18930</v>
      </c>
      <c r="K23" s="7">
        <v>29556</v>
      </c>
    </row>
    <row r="24" spans="3:11" ht="15">
      <c r="C24" s="2" t="s">
        <v>91</v>
      </c>
      <c r="I24" s="7">
        <v>2951</v>
      </c>
      <c r="K24" s="7">
        <v>4379</v>
      </c>
    </row>
    <row r="25" spans="3:11" ht="15">
      <c r="C25" s="2" t="s">
        <v>92</v>
      </c>
      <c r="I25" s="7">
        <v>47007</v>
      </c>
      <c r="K25" s="7">
        <v>32621</v>
      </c>
    </row>
    <row r="26" spans="2:11" ht="15">
      <c r="B26" s="1" t="s">
        <v>94</v>
      </c>
      <c r="I26" s="54">
        <f>SUM(I21:I25)</f>
        <v>630047</v>
      </c>
      <c r="J26" s="6"/>
      <c r="K26" s="54">
        <f>SUM(K21:K25)</f>
        <v>594012</v>
      </c>
    </row>
    <row r="27" spans="9:11" ht="8.25" customHeight="1">
      <c r="I27" s="7"/>
      <c r="J27" s="6"/>
      <c r="K27" s="7"/>
    </row>
    <row r="28" spans="2:11" ht="15.75" thickBot="1">
      <c r="B28" s="1" t="s">
        <v>95</v>
      </c>
      <c r="I28" s="12">
        <f>+I19+I26</f>
        <v>1320268</v>
      </c>
      <c r="K28" s="12">
        <f>+K19+K26</f>
        <v>1187109</v>
      </c>
    </row>
    <row r="29" spans="9:11" ht="15">
      <c r="I29" s="7"/>
      <c r="K29" s="7"/>
    </row>
    <row r="30" ht="15">
      <c r="B30" s="1" t="s">
        <v>60</v>
      </c>
    </row>
    <row r="31" spans="3:11" ht="15">
      <c r="C31" s="2" t="s">
        <v>96</v>
      </c>
      <c r="I31" s="3">
        <v>456132</v>
      </c>
      <c r="K31" s="3">
        <v>456132</v>
      </c>
    </row>
    <row r="32" spans="3:11" ht="15">
      <c r="C32" s="2" t="s">
        <v>97</v>
      </c>
      <c r="I32" s="7">
        <v>-40</v>
      </c>
      <c r="J32" s="6"/>
      <c r="K32" s="7">
        <v>-40</v>
      </c>
    </row>
    <row r="33" spans="3:11" ht="15">
      <c r="C33" s="2" t="s">
        <v>98</v>
      </c>
      <c r="I33" s="8">
        <v>303510</v>
      </c>
      <c r="J33" s="6"/>
      <c r="K33" s="8">
        <v>245694</v>
      </c>
    </row>
    <row r="34" spans="2:11" ht="15">
      <c r="B34" s="1" t="s">
        <v>66</v>
      </c>
      <c r="I34" s="3">
        <f>SUM(I31:I33)</f>
        <v>759602</v>
      </c>
      <c r="K34" s="3">
        <f>SUM(K31:K33)</f>
        <v>701786</v>
      </c>
    </row>
    <row r="35" ht="6" customHeight="1"/>
    <row r="36" spans="2:11" ht="15">
      <c r="B36" s="1" t="s">
        <v>99</v>
      </c>
      <c r="I36" s="8">
        <v>635</v>
      </c>
      <c r="K36" s="8">
        <v>299</v>
      </c>
    </row>
    <row r="37" ht="8.25" customHeight="1"/>
    <row r="38" spans="2:11" ht="15">
      <c r="B38" s="1" t="s">
        <v>57</v>
      </c>
      <c r="I38" s="8">
        <f>SUM(I34:I36)</f>
        <v>760237</v>
      </c>
      <c r="K38" s="8">
        <f>SUM(K34:K36)</f>
        <v>702085</v>
      </c>
    </row>
    <row r="40" ht="15">
      <c r="B40" s="1" t="s">
        <v>100</v>
      </c>
    </row>
    <row r="41" spans="3:11" ht="15">
      <c r="C41" s="2" t="s">
        <v>105</v>
      </c>
      <c r="I41" s="7">
        <v>85431</v>
      </c>
      <c r="J41" s="6"/>
      <c r="K41" s="7">
        <v>81788</v>
      </c>
    </row>
    <row r="42" spans="3:11" ht="15">
      <c r="C42" s="2" t="s">
        <v>106</v>
      </c>
      <c r="I42" s="7">
        <v>34735</v>
      </c>
      <c r="J42" s="6"/>
      <c r="K42" s="7">
        <v>30200</v>
      </c>
    </row>
    <row r="43" spans="3:11" ht="15">
      <c r="C43" s="2" t="s">
        <v>107</v>
      </c>
      <c r="I43" s="7">
        <v>16654</v>
      </c>
      <c r="J43" s="6"/>
      <c r="K43" s="7">
        <v>12154</v>
      </c>
    </row>
    <row r="44" spans="3:11" ht="15">
      <c r="C44" s="2" t="s">
        <v>108</v>
      </c>
      <c r="I44" s="7">
        <v>7134</v>
      </c>
      <c r="J44" s="6"/>
      <c r="K44" s="7">
        <v>7062</v>
      </c>
    </row>
    <row r="45" spans="2:11" ht="15">
      <c r="B45" s="1" t="s">
        <v>101</v>
      </c>
      <c r="I45" s="54">
        <f>SUM(I41:I44)</f>
        <v>143954</v>
      </c>
      <c r="J45" s="6"/>
      <c r="K45" s="54">
        <f>SUM(K41:K44)</f>
        <v>131204</v>
      </c>
    </row>
    <row r="46" spans="9:11" ht="15">
      <c r="I46" s="7"/>
      <c r="J46" s="6"/>
      <c r="K46" s="7"/>
    </row>
    <row r="47" spans="3:11" ht="15">
      <c r="C47" s="2" t="s">
        <v>106</v>
      </c>
      <c r="I47" s="7">
        <v>51697</v>
      </c>
      <c r="J47" s="6"/>
      <c r="K47" s="7">
        <v>53723</v>
      </c>
    </row>
    <row r="48" spans="3:11" ht="15">
      <c r="C48" s="2" t="s">
        <v>107</v>
      </c>
      <c r="I48" s="7">
        <v>141923</v>
      </c>
      <c r="J48" s="6"/>
      <c r="K48" s="7">
        <v>113259</v>
      </c>
    </row>
    <row r="49" spans="3:11" ht="14.25" customHeight="1">
      <c r="C49" s="2" t="s">
        <v>105</v>
      </c>
      <c r="I49" s="7">
        <v>214003</v>
      </c>
      <c r="J49" s="6"/>
      <c r="K49" s="7">
        <v>182614</v>
      </c>
    </row>
    <row r="50" spans="3:11" ht="15">
      <c r="C50" s="2" t="s">
        <v>109</v>
      </c>
      <c r="I50" s="7">
        <v>8454</v>
      </c>
      <c r="J50" s="6"/>
      <c r="K50" s="7">
        <v>4224</v>
      </c>
    </row>
    <row r="51" spans="2:11" ht="15">
      <c r="B51" s="1" t="s">
        <v>102</v>
      </c>
      <c r="I51" s="54">
        <f>SUM(I47:I50)</f>
        <v>416077</v>
      </c>
      <c r="J51" s="6"/>
      <c r="K51" s="54">
        <f>SUM(K47:K50)</f>
        <v>353820</v>
      </c>
    </row>
    <row r="52" ht="8.25" customHeight="1">
      <c r="J52" s="6"/>
    </row>
    <row r="53" spans="2:11" ht="15">
      <c r="B53" s="1" t="s">
        <v>103</v>
      </c>
      <c r="I53" s="3">
        <f>+I45+I51</f>
        <v>560031</v>
      </c>
      <c r="J53" s="6"/>
      <c r="K53" s="3">
        <f>+K45+K51</f>
        <v>485024</v>
      </c>
    </row>
    <row r="54" ht="8.25" customHeight="1">
      <c r="J54" s="6"/>
    </row>
    <row r="55" spans="2:11" ht="15.75" thickBot="1">
      <c r="B55" s="1" t="s">
        <v>104</v>
      </c>
      <c r="I55" s="55">
        <f>+I38+I53</f>
        <v>1320268</v>
      </c>
      <c r="J55" s="6"/>
      <c r="K55" s="55">
        <f>+K38+K53</f>
        <v>1187109</v>
      </c>
    </row>
    <row r="56" spans="9:11" ht="15">
      <c r="I56" s="7"/>
      <c r="K56" s="7"/>
    </row>
    <row r="57" spans="2:12" ht="15">
      <c r="B57" s="2" t="s">
        <v>62</v>
      </c>
      <c r="H57" s="3"/>
      <c r="I57" s="25">
        <f>+I34/I31</f>
        <v>1.66531179570826</v>
      </c>
      <c r="K57" s="25">
        <f>+K34/K31</f>
        <v>1.5385590136188647</v>
      </c>
      <c r="L57" s="3"/>
    </row>
    <row r="59" ht="15">
      <c r="B59" s="9" t="s">
        <v>19</v>
      </c>
    </row>
    <row r="60" ht="15">
      <c r="B60" s="1" t="s">
        <v>80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workbookViewId="0" topLeftCell="A4">
      <selection activeCell="I23" sqref="I23"/>
    </sheetView>
  </sheetViews>
  <sheetFormatPr defaultColWidth="9.33203125" defaultRowHeight="12.75"/>
  <cols>
    <col min="1" max="1" width="5.16015625" style="26" customWidth="1"/>
    <col min="2" max="2" width="10.5" style="26" customWidth="1"/>
    <col min="3" max="3" width="11" style="26" bestFit="1" customWidth="1"/>
    <col min="4" max="4" width="10.33203125" style="26" customWidth="1"/>
    <col min="5" max="5" width="11.83203125" style="26" customWidth="1"/>
    <col min="6" max="6" width="12.83203125" style="26" customWidth="1"/>
    <col min="7" max="8" width="14" style="26" customWidth="1"/>
    <col min="9" max="9" width="15.83203125" style="26" customWidth="1"/>
    <col min="10" max="10" width="15.66015625" style="26" customWidth="1"/>
    <col min="11" max="11" width="13.33203125" style="26" customWidth="1"/>
    <col min="12" max="12" width="11" style="26" bestFit="1" customWidth="1"/>
    <col min="13" max="13" width="15" style="26" bestFit="1" customWidth="1"/>
    <col min="14" max="16384" width="9.33203125" style="26" customWidth="1"/>
  </cols>
  <sheetData>
    <row r="1" ht="15.75">
      <c r="B1" s="11" t="s">
        <v>3</v>
      </c>
    </row>
    <row r="2" ht="15.75">
      <c r="B2" s="11" t="s">
        <v>17</v>
      </c>
    </row>
    <row r="3" ht="15.75">
      <c r="B3" s="11" t="s">
        <v>113</v>
      </c>
    </row>
    <row r="6" spans="5:11" ht="15.75">
      <c r="E6" s="27" t="s">
        <v>67</v>
      </c>
      <c r="F6" s="27" t="s">
        <v>72</v>
      </c>
      <c r="G6" s="27"/>
      <c r="H6" s="27"/>
      <c r="K6" s="28" t="s">
        <v>67</v>
      </c>
    </row>
    <row r="7" spans="5:10" ht="15.75">
      <c r="E7" s="26" t="s">
        <v>67</v>
      </c>
      <c r="F7" s="27" t="s">
        <v>112</v>
      </c>
      <c r="G7" s="29"/>
      <c r="H7" s="29"/>
      <c r="I7" s="28" t="s">
        <v>67</v>
      </c>
      <c r="J7" s="30" t="s">
        <v>68</v>
      </c>
    </row>
    <row r="8" spans="5:13" ht="15.75">
      <c r="E8" s="31" t="s">
        <v>10</v>
      </c>
      <c r="F8" s="31" t="s">
        <v>10</v>
      </c>
      <c r="G8" s="31" t="s">
        <v>11</v>
      </c>
      <c r="H8" s="31" t="s">
        <v>12</v>
      </c>
      <c r="I8" s="31" t="s">
        <v>70</v>
      </c>
      <c r="J8" s="31" t="s">
        <v>22</v>
      </c>
      <c r="K8" s="31"/>
      <c r="L8" s="31" t="s">
        <v>58</v>
      </c>
      <c r="M8" s="32" t="s">
        <v>16</v>
      </c>
    </row>
    <row r="9" spans="5:13" ht="15.75">
      <c r="E9" s="31" t="s">
        <v>13</v>
      </c>
      <c r="F9" s="31" t="s">
        <v>14</v>
      </c>
      <c r="G9" s="31" t="s">
        <v>15</v>
      </c>
      <c r="H9" s="31" t="s">
        <v>15</v>
      </c>
      <c r="I9" s="31" t="s">
        <v>71</v>
      </c>
      <c r="J9" s="31" t="s">
        <v>111</v>
      </c>
      <c r="K9" s="32" t="s">
        <v>16</v>
      </c>
      <c r="L9" s="31" t="s">
        <v>59</v>
      </c>
      <c r="M9" s="32" t="s">
        <v>60</v>
      </c>
    </row>
    <row r="10" spans="5:13" ht="15.75"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4" t="s">
        <v>34</v>
      </c>
      <c r="L10" s="33" t="s">
        <v>34</v>
      </c>
      <c r="M10" s="34" t="s">
        <v>34</v>
      </c>
    </row>
    <row r="11" spans="5:13" ht="8.25" customHeight="1">
      <c r="E11" s="35"/>
      <c r="F11" s="35"/>
      <c r="G11" s="35"/>
      <c r="H11" s="35"/>
      <c r="I11" s="35"/>
      <c r="J11" s="35"/>
      <c r="K11" s="36"/>
      <c r="M11" s="11"/>
    </row>
    <row r="12" spans="2:13" ht="15.75">
      <c r="B12" s="11" t="s">
        <v>119</v>
      </c>
      <c r="E12" s="35"/>
      <c r="F12" s="35"/>
      <c r="G12" s="35"/>
      <c r="H12" s="35"/>
      <c r="I12" s="35"/>
      <c r="J12" s="35"/>
      <c r="K12" s="36"/>
      <c r="M12" s="11"/>
    </row>
    <row r="13" spans="2:13" ht="15.75">
      <c r="B13" s="52" t="s">
        <v>120</v>
      </c>
      <c r="C13" s="37"/>
      <c r="D13" s="37"/>
      <c r="E13" s="35"/>
      <c r="F13" s="35"/>
      <c r="G13" s="35"/>
      <c r="H13" s="35"/>
      <c r="I13" s="35"/>
      <c r="J13" s="35"/>
      <c r="K13" s="36"/>
      <c r="M13" s="11"/>
    </row>
    <row r="14" spans="2:13" ht="15.75">
      <c r="B14" s="37"/>
      <c r="C14" s="37"/>
      <c r="D14" s="37"/>
      <c r="E14" s="35"/>
      <c r="F14" s="35"/>
      <c r="G14" s="35"/>
      <c r="H14" s="35"/>
      <c r="I14" s="35"/>
      <c r="J14" s="35"/>
      <c r="K14" s="36"/>
      <c r="M14" s="11"/>
    </row>
    <row r="15" spans="2:13" ht="15.75">
      <c r="B15" s="11" t="s">
        <v>82</v>
      </c>
      <c r="E15" s="38">
        <v>456132</v>
      </c>
      <c r="F15" s="38">
        <v>39773</v>
      </c>
      <c r="G15" s="38">
        <v>0</v>
      </c>
      <c r="H15" s="38">
        <v>-1459</v>
      </c>
      <c r="I15" s="38">
        <v>-40</v>
      </c>
      <c r="J15" s="38">
        <v>207380</v>
      </c>
      <c r="K15" s="39">
        <f>SUM(E15:J15)</f>
        <v>701786</v>
      </c>
      <c r="L15" s="38">
        <v>299</v>
      </c>
      <c r="M15" s="39">
        <f>SUM(K15:L15)</f>
        <v>702085</v>
      </c>
    </row>
    <row r="16" spans="2:13" ht="15.75">
      <c r="B16" s="11"/>
      <c r="E16" s="38"/>
      <c r="F16" s="38"/>
      <c r="G16" s="38"/>
      <c r="H16" s="38"/>
      <c r="I16" s="38"/>
      <c r="J16" s="38"/>
      <c r="K16" s="38"/>
      <c r="L16" s="38"/>
      <c r="M16" s="38"/>
    </row>
    <row r="17" spans="2:13" ht="15.75">
      <c r="B17" s="26" t="s">
        <v>76</v>
      </c>
      <c r="E17" s="38"/>
      <c r="F17" s="38"/>
      <c r="G17" s="38"/>
      <c r="H17" s="38"/>
      <c r="I17" s="38"/>
      <c r="J17" s="38"/>
      <c r="K17" s="39"/>
      <c r="M17" s="11"/>
    </row>
    <row r="18" spans="2:13" ht="15.75">
      <c r="B18" s="26" t="s">
        <v>53</v>
      </c>
      <c r="E18" s="38">
        <v>0</v>
      </c>
      <c r="F18" s="38">
        <v>0</v>
      </c>
      <c r="G18" s="38">
        <v>0</v>
      </c>
      <c r="H18" s="38">
        <v>-571</v>
      </c>
      <c r="I18" s="38">
        <v>0</v>
      </c>
      <c r="J18" s="38">
        <v>0</v>
      </c>
      <c r="K18" s="39">
        <f>SUM(E18:J18)</f>
        <v>-571</v>
      </c>
      <c r="L18" s="38">
        <v>-127</v>
      </c>
      <c r="M18" s="44">
        <f>SUM(K18:L18)</f>
        <v>-698</v>
      </c>
    </row>
    <row r="19" spans="2:13" ht="15.75">
      <c r="B19" s="26" t="s">
        <v>44</v>
      </c>
      <c r="E19" s="38"/>
      <c r="F19" s="38"/>
      <c r="G19" s="38"/>
      <c r="H19" s="38"/>
      <c r="I19" s="38"/>
      <c r="J19" s="38"/>
      <c r="K19" s="39"/>
      <c r="M19" s="44"/>
    </row>
    <row r="20" spans="2:13" ht="15.75">
      <c r="B20" s="26" t="s">
        <v>127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75260</v>
      </c>
      <c r="K20" s="39">
        <f>SUM(E20:J20)</f>
        <v>75260</v>
      </c>
      <c r="L20" s="38">
        <v>463</v>
      </c>
      <c r="M20" s="44">
        <f>SUM(K20:L20)</f>
        <v>75723</v>
      </c>
    </row>
    <row r="21" spans="2:13" ht="15.75">
      <c r="B21" s="26" t="s">
        <v>128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-16873</v>
      </c>
      <c r="K21" s="39">
        <f>SUM(E21:J21)</f>
        <v>-16873</v>
      </c>
      <c r="L21" s="38">
        <v>0</v>
      </c>
      <c r="M21" s="44">
        <f>SUM(K21:L21)</f>
        <v>-16873</v>
      </c>
    </row>
    <row r="22" spans="5:13" ht="15.75">
      <c r="E22" s="42"/>
      <c r="F22" s="53"/>
      <c r="G22" s="53"/>
      <c r="H22" s="53"/>
      <c r="I22" s="42"/>
      <c r="J22" s="53"/>
      <c r="K22" s="43"/>
      <c r="L22" s="53"/>
      <c r="M22" s="45"/>
    </row>
    <row r="23" spans="5:13" ht="15.75">
      <c r="E23" s="40"/>
      <c r="F23" s="40"/>
      <c r="G23" s="40"/>
      <c r="H23" s="40"/>
      <c r="I23" s="40"/>
      <c r="J23" s="40"/>
      <c r="K23" s="41"/>
      <c r="M23" s="44"/>
    </row>
    <row r="24" spans="2:13" ht="15.75">
      <c r="B24" s="11" t="s">
        <v>121</v>
      </c>
      <c r="E24" s="38">
        <f aca="true" t="shared" si="0" ref="E24:M24">SUM(E15:E22)</f>
        <v>456132</v>
      </c>
      <c r="F24" s="38">
        <f t="shared" si="0"/>
        <v>39773</v>
      </c>
      <c r="G24" s="38">
        <f t="shared" si="0"/>
        <v>0</v>
      </c>
      <c r="H24" s="38">
        <f t="shared" si="0"/>
        <v>-2030</v>
      </c>
      <c r="I24" s="38">
        <f t="shared" si="0"/>
        <v>-40</v>
      </c>
      <c r="J24" s="38">
        <f t="shared" si="0"/>
        <v>265767</v>
      </c>
      <c r="K24" s="39">
        <f t="shared" si="0"/>
        <v>759602</v>
      </c>
      <c r="L24" s="38">
        <f t="shared" si="0"/>
        <v>635</v>
      </c>
      <c r="M24" s="39">
        <f t="shared" si="0"/>
        <v>760237</v>
      </c>
    </row>
    <row r="25" spans="2:13" ht="6.75" customHeight="1" thickBot="1">
      <c r="B25" s="11"/>
      <c r="E25" s="46"/>
      <c r="F25" s="46"/>
      <c r="G25" s="46"/>
      <c r="H25" s="46"/>
      <c r="I25" s="46"/>
      <c r="J25" s="46"/>
      <c r="K25" s="47"/>
      <c r="L25" s="48"/>
      <c r="M25" s="49"/>
    </row>
    <row r="26" spans="2:11" ht="15.75">
      <c r="B26" s="50"/>
      <c r="C26" s="50"/>
      <c r="D26" s="50"/>
      <c r="E26" s="40"/>
      <c r="F26" s="40"/>
      <c r="G26" s="40"/>
      <c r="H26" s="40"/>
      <c r="I26" s="40"/>
      <c r="J26" s="40"/>
      <c r="K26" s="40"/>
    </row>
    <row r="27" spans="2:11" ht="15.75">
      <c r="B27" s="50"/>
      <c r="C27" s="50"/>
      <c r="D27" s="50"/>
      <c r="E27" s="40"/>
      <c r="F27" s="40"/>
      <c r="G27" s="40"/>
      <c r="H27" s="40"/>
      <c r="I27" s="40"/>
      <c r="J27" s="40"/>
      <c r="K27" s="40"/>
    </row>
    <row r="28" spans="2:11" ht="15.75">
      <c r="B28" s="11" t="s">
        <v>119</v>
      </c>
      <c r="E28" s="35"/>
      <c r="F28" s="35"/>
      <c r="G28" s="35"/>
      <c r="H28" s="35"/>
      <c r="I28" s="35"/>
      <c r="J28" s="35"/>
      <c r="K28" s="35"/>
    </row>
    <row r="29" spans="2:11" ht="15.75">
      <c r="B29" s="52" t="s">
        <v>122</v>
      </c>
      <c r="C29" s="37"/>
      <c r="D29" s="37"/>
      <c r="E29" s="35"/>
      <c r="F29" s="35"/>
      <c r="G29" s="35"/>
      <c r="H29" s="35"/>
      <c r="I29" s="35"/>
      <c r="J29" s="35"/>
      <c r="K29" s="35"/>
    </row>
    <row r="30" spans="2:11" ht="15.75">
      <c r="B30" s="37"/>
      <c r="C30" s="37"/>
      <c r="D30" s="37"/>
      <c r="E30" s="35"/>
      <c r="F30" s="35"/>
      <c r="G30" s="35"/>
      <c r="H30" s="35"/>
      <c r="I30" s="35"/>
      <c r="J30" s="35"/>
      <c r="K30" s="35"/>
    </row>
    <row r="31" spans="2:13" ht="15.75">
      <c r="B31" s="11" t="s">
        <v>83</v>
      </c>
      <c r="E31" s="38">
        <v>456132</v>
      </c>
      <c r="F31" s="38">
        <v>39773</v>
      </c>
      <c r="G31" s="38">
        <v>0</v>
      </c>
      <c r="H31" s="38">
        <v>1646</v>
      </c>
      <c r="I31" s="38">
        <v>0</v>
      </c>
      <c r="J31" s="38">
        <v>178317</v>
      </c>
      <c r="K31" s="39">
        <f>SUM(E31:J31)</f>
        <v>675868</v>
      </c>
      <c r="L31" s="38">
        <v>260</v>
      </c>
      <c r="M31" s="44">
        <f>SUM(K31:L31)</f>
        <v>676128</v>
      </c>
    </row>
    <row r="32" spans="2:13" ht="15.75">
      <c r="B32" s="11"/>
      <c r="E32" s="38"/>
      <c r="F32" s="38"/>
      <c r="G32" s="38"/>
      <c r="H32" s="38"/>
      <c r="I32" s="38"/>
      <c r="J32" s="38"/>
      <c r="K32" s="39"/>
      <c r="L32" s="38"/>
      <c r="M32" s="44"/>
    </row>
    <row r="33" spans="2:13" ht="15.75">
      <c r="B33" s="26" t="s">
        <v>76</v>
      </c>
      <c r="E33" s="40"/>
      <c r="F33" s="40"/>
      <c r="G33" s="40"/>
      <c r="H33" s="40"/>
      <c r="I33" s="40"/>
      <c r="J33" s="40"/>
      <c r="K33" s="41"/>
      <c r="L33" s="40"/>
      <c r="M33" s="41"/>
    </row>
    <row r="34" spans="2:13" ht="15.75">
      <c r="B34" s="26" t="s">
        <v>53</v>
      </c>
      <c r="E34" s="40">
        <v>0</v>
      </c>
      <c r="F34" s="40">
        <v>0</v>
      </c>
      <c r="G34" s="40">
        <v>0</v>
      </c>
      <c r="H34" s="40">
        <v>-838</v>
      </c>
      <c r="I34" s="40">
        <v>0</v>
      </c>
      <c r="J34" s="40">
        <v>0</v>
      </c>
      <c r="K34" s="41">
        <f>SUM(E34:J34)</f>
        <v>-838</v>
      </c>
      <c r="L34" s="40">
        <v>37</v>
      </c>
      <c r="M34" s="41">
        <f>SUM(K34:L34)</f>
        <v>-801</v>
      </c>
    </row>
    <row r="35" spans="2:13" ht="15.75">
      <c r="B35" s="26" t="s">
        <v>43</v>
      </c>
      <c r="E35" s="38"/>
      <c r="F35" s="38"/>
      <c r="G35" s="38"/>
      <c r="H35" s="38"/>
      <c r="I35" s="38"/>
      <c r="J35" s="38"/>
      <c r="K35" s="39"/>
      <c r="M35" s="44"/>
    </row>
    <row r="36" spans="2:13" ht="15.75">
      <c r="B36" s="26" t="s">
        <v>127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15728</v>
      </c>
      <c r="K36" s="41">
        <f>SUM(E36:J36)</f>
        <v>15728</v>
      </c>
      <c r="L36" s="38">
        <v>48</v>
      </c>
      <c r="M36" s="44">
        <f>SUM(K36:L36)</f>
        <v>15776</v>
      </c>
    </row>
    <row r="37" spans="2:13" ht="15.75">
      <c r="B37" s="26" t="s">
        <v>69</v>
      </c>
      <c r="E37" s="38">
        <v>0</v>
      </c>
      <c r="F37" s="38">
        <v>0</v>
      </c>
      <c r="G37" s="38">
        <v>0</v>
      </c>
      <c r="H37" s="38">
        <v>0</v>
      </c>
      <c r="I37" s="38">
        <v>-40</v>
      </c>
      <c r="J37" s="38">
        <v>0</v>
      </c>
      <c r="K37" s="41">
        <f>SUM(E37:J37)</f>
        <v>-40</v>
      </c>
      <c r="L37" s="38">
        <v>0</v>
      </c>
      <c r="M37" s="44">
        <f>SUM(K37:L37)</f>
        <v>-40</v>
      </c>
    </row>
    <row r="38" spans="2:13" ht="15.75">
      <c r="B38" s="26" t="s">
        <v>128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-13316</v>
      </c>
      <c r="K38" s="41">
        <f>SUM(E38:J38)</f>
        <v>-13316</v>
      </c>
      <c r="L38" s="38">
        <v>0</v>
      </c>
      <c r="M38" s="44">
        <f>SUM(K38:L38)</f>
        <v>-13316</v>
      </c>
    </row>
    <row r="39" spans="5:13" ht="15.75">
      <c r="E39" s="42"/>
      <c r="F39" s="42"/>
      <c r="G39" s="42"/>
      <c r="H39" s="42"/>
      <c r="I39" s="42"/>
      <c r="J39" s="42"/>
      <c r="K39" s="43"/>
      <c r="L39" s="42"/>
      <c r="M39" s="45"/>
    </row>
    <row r="40" spans="5:13" ht="15.75">
      <c r="E40" s="40"/>
      <c r="F40" s="40"/>
      <c r="G40" s="40"/>
      <c r="H40" s="40"/>
      <c r="I40" s="40"/>
      <c r="J40" s="40"/>
      <c r="K40" s="41"/>
      <c r="M40" s="44"/>
    </row>
    <row r="41" spans="2:13" ht="15.75">
      <c r="B41" s="11" t="s">
        <v>123</v>
      </c>
      <c r="E41" s="38">
        <f aca="true" t="shared" si="1" ref="E41:J41">SUM(E31:E39)</f>
        <v>456132</v>
      </c>
      <c r="F41" s="38">
        <f t="shared" si="1"/>
        <v>39773</v>
      </c>
      <c r="G41" s="38">
        <f t="shared" si="1"/>
        <v>0</v>
      </c>
      <c r="H41" s="38">
        <f t="shared" si="1"/>
        <v>808</v>
      </c>
      <c r="I41" s="38">
        <f t="shared" si="1"/>
        <v>-40</v>
      </c>
      <c r="J41" s="38">
        <f t="shared" si="1"/>
        <v>180729</v>
      </c>
      <c r="K41" s="39">
        <f>SUM(E41:J41)</f>
        <v>677402</v>
      </c>
      <c r="L41" s="38">
        <f>SUM(L31:L39)</f>
        <v>345</v>
      </c>
      <c r="M41" s="39">
        <f>SUM(K41:L41)</f>
        <v>677747</v>
      </c>
    </row>
    <row r="42" spans="2:13" ht="6.75" customHeight="1" thickBot="1">
      <c r="B42" s="11"/>
      <c r="E42" s="46"/>
      <c r="F42" s="46"/>
      <c r="G42" s="46"/>
      <c r="H42" s="46"/>
      <c r="I42" s="46"/>
      <c r="J42" s="46"/>
      <c r="K42" s="47"/>
      <c r="L42" s="48"/>
      <c r="M42" s="49"/>
    </row>
    <row r="47" ht="15.75">
      <c r="B47" s="51" t="s">
        <v>32</v>
      </c>
    </row>
    <row r="48" ht="15.75">
      <c r="B48" s="11" t="s">
        <v>81</v>
      </c>
    </row>
  </sheetData>
  <printOptions horizontalCentered="1"/>
  <pageMargins left="0" right="0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27" sqref="H27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1" t="s">
        <v>3</v>
      </c>
    </row>
    <row r="2" ht="15.75">
      <c r="A2" s="11" t="s">
        <v>31</v>
      </c>
    </row>
    <row r="3" ht="15.75">
      <c r="A3" s="11" t="s">
        <v>113</v>
      </c>
    </row>
    <row r="4" ht="15.75">
      <c r="A4" s="11"/>
    </row>
    <row r="6" spans="8:10" ht="15">
      <c r="H6" s="14" t="s">
        <v>119</v>
      </c>
      <c r="J6" s="14" t="str">
        <f>+H6</f>
        <v>6 Months</v>
      </c>
    </row>
    <row r="7" spans="8:10" ht="15">
      <c r="H7" s="14" t="s">
        <v>33</v>
      </c>
      <c r="J7" s="14" t="s">
        <v>33</v>
      </c>
    </row>
    <row r="8" spans="8:10" ht="15">
      <c r="H8" s="24" t="s">
        <v>124</v>
      </c>
      <c r="J8" s="24" t="s">
        <v>125</v>
      </c>
    </row>
    <row r="9" spans="8:10" ht="15">
      <c r="H9" s="19" t="s">
        <v>34</v>
      </c>
      <c r="J9" s="23" t="s">
        <v>34</v>
      </c>
    </row>
    <row r="10" ht="15">
      <c r="H10" s="18"/>
    </row>
    <row r="11" spans="1:10" ht="15">
      <c r="A11" s="2" t="s">
        <v>126</v>
      </c>
      <c r="H11" s="3">
        <v>17520</v>
      </c>
      <c r="J11" s="3">
        <v>-7561</v>
      </c>
    </row>
    <row r="12" spans="8:10" ht="15">
      <c r="H12" s="3"/>
      <c r="J12" s="3"/>
    </row>
    <row r="13" spans="1:10" ht="15">
      <c r="A13" s="2" t="s">
        <v>51</v>
      </c>
      <c r="H13" s="7">
        <v>-27371</v>
      </c>
      <c r="J13" s="7">
        <v>-8040</v>
      </c>
    </row>
    <row r="14" spans="8:10" ht="15">
      <c r="H14" s="3"/>
      <c r="J14" s="3"/>
    </row>
    <row r="15" spans="1:10" ht="15">
      <c r="A15" s="2" t="s">
        <v>110</v>
      </c>
      <c r="H15" s="8">
        <v>3629</v>
      </c>
      <c r="J15" s="8">
        <v>8307</v>
      </c>
    </row>
    <row r="16" spans="8:10" ht="15">
      <c r="H16" s="3"/>
      <c r="J16" s="3"/>
    </row>
    <row r="17" spans="1:10" ht="15">
      <c r="A17" s="2" t="s">
        <v>129</v>
      </c>
      <c r="H17" s="3">
        <f>+H11+H13+H15</f>
        <v>-6222</v>
      </c>
      <c r="J17" s="3">
        <f>+J11+J13+J15</f>
        <v>-7294</v>
      </c>
    </row>
    <row r="18" spans="8:10" ht="15">
      <c r="H18" s="3"/>
      <c r="J18" s="3"/>
    </row>
    <row r="19" spans="1:10" ht="15">
      <c r="A19" s="2" t="s">
        <v>41</v>
      </c>
      <c r="H19" s="8">
        <v>14011</v>
      </c>
      <c r="J19" s="8">
        <v>3834</v>
      </c>
    </row>
    <row r="20" spans="8:10" ht="15">
      <c r="H20" s="3"/>
      <c r="J20" s="3"/>
    </row>
    <row r="21" spans="1:10" ht="15.75" thickBot="1">
      <c r="A21" s="2" t="s">
        <v>42</v>
      </c>
      <c r="H21" s="15">
        <f>+H17+H19</f>
        <v>7789</v>
      </c>
      <c r="J21" s="15">
        <f>+J17+J19</f>
        <v>-3460</v>
      </c>
    </row>
    <row r="22" spans="8:10" ht="15.75" thickTop="1">
      <c r="H22" s="3"/>
      <c r="J22" s="3"/>
    </row>
    <row r="23" spans="1:10" ht="15">
      <c r="A23" s="2" t="s">
        <v>36</v>
      </c>
      <c r="H23" s="3"/>
      <c r="J23" s="3"/>
    </row>
    <row r="24" spans="2:10" ht="15">
      <c r="B24" s="2" t="s">
        <v>37</v>
      </c>
      <c r="H24" s="3">
        <v>34826</v>
      </c>
      <c r="J24" s="3">
        <v>15746</v>
      </c>
    </row>
    <row r="25" spans="2:10" ht="15">
      <c r="B25" s="2" t="s">
        <v>38</v>
      </c>
      <c r="H25" s="3">
        <v>-28080</v>
      </c>
      <c r="J25" s="3">
        <v>-19985</v>
      </c>
    </row>
    <row r="26" spans="2:10" ht="15">
      <c r="B26" s="2" t="s">
        <v>48</v>
      </c>
      <c r="H26" s="3"/>
      <c r="J26" s="3"/>
    </row>
    <row r="27" spans="2:10" ht="15">
      <c r="B27" s="2" t="s">
        <v>49</v>
      </c>
      <c r="H27" s="3">
        <v>1043</v>
      </c>
      <c r="J27" s="3">
        <v>779</v>
      </c>
    </row>
    <row r="28" spans="8:10" ht="15.75" thickBot="1">
      <c r="H28" s="20">
        <f>SUM(H24:H27)</f>
        <v>7789</v>
      </c>
      <c r="J28" s="20">
        <f>SUM(J24:J27)</f>
        <v>-3460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9" t="s">
        <v>35</v>
      </c>
      <c r="H35" s="3"/>
    </row>
    <row r="36" spans="1:8" ht="15">
      <c r="A36" s="1" t="s">
        <v>81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Kheng Guat Hoon</cp:lastModifiedBy>
  <cp:lastPrinted>2008-02-27T06:17:26Z</cp:lastPrinted>
  <dcterms:created xsi:type="dcterms:W3CDTF">1999-09-10T07:41:06Z</dcterms:created>
  <dcterms:modified xsi:type="dcterms:W3CDTF">2008-02-27T06:18:51Z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