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'cashflow'!$A$1:$J$36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<sst xmlns="http://schemas.openxmlformats.org/spreadsheetml/2006/main" count="151" uniqueCount="116">
  <si>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</si>
  <si>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</si>
  <si>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</si>
  <si>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</si>
  <si>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</si>
  <si>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</si>
  <si>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</si>
  <si>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</si>
  <si>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</si>
  <si>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</si>
  <si>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</si>
  <si>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</si>
  <si>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</si>
  <si>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</si>
  <si>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</si>
  <si>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</si>
  <si>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</si>
  <si>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</si>
  <si>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</si>
  <si>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</si>
  <si>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</si>
  <si>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</si>
  <si>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</si>
  <si>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</si>
  <si>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</si>
  <si>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</si>
  <si>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</si>
  <si>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</si>
  <si>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</si>
  <si>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</si>
  <si>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 xml:space="preserve">      Taxation</t>
  </si>
  <si>
    <t>Other Investments</t>
  </si>
  <si>
    <t>Long Term and Deferred Liabilities</t>
  </si>
  <si>
    <t xml:space="preserve">      Borrowings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</si>
  <si>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</si>
  <si>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</si>
  <si>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</si>
  <si>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</si>
  <si>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</si>
  <si>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</si>
  <si>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</si>
  <si>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</si>
  <si>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</si>
  <si>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</si>
  <si>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</si>
  <si>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</si>
  <si>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</si>
  <si>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</si>
  <si>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</si>
  <si>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</si>
  <si>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</si>
  <si>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</si>
  <si>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</si>
  <si>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</si>
  <si>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</si>
  <si>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</si>
  <si>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</si>
  <si>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Operating profit</t>
  </si>
  <si>
    <t>Tax Expense</t>
  </si>
  <si>
    <t>Financing Costs</t>
  </si>
  <si>
    <t>Cash &amp; Cash Equivalents at beginning of period</t>
  </si>
  <si>
    <t>Cash &amp; Cash Equivalents at end of period</t>
  </si>
  <si>
    <t>AUDITED</t>
  </si>
  <si>
    <t xml:space="preserve">Net profit for the </t>
  </si>
  <si>
    <t>Net profit for the</t>
  </si>
  <si>
    <t>Profit Before Taxation</t>
  </si>
  <si>
    <t>Profit After Taxation</t>
  </si>
  <si>
    <t>Net Profit for the Period</t>
  </si>
  <si>
    <t>Investment in Associated Companies</t>
  </si>
  <si>
    <t>Trade and Other Receivables</t>
  </si>
  <si>
    <t>30/06/2005</t>
  </si>
  <si>
    <t>Land Held for Property Development</t>
  </si>
  <si>
    <t>Deferred Tax Assets</t>
  </si>
  <si>
    <t xml:space="preserve">      Property Development Costs</t>
  </si>
  <si>
    <t>Minority Shareholders' Interest</t>
  </si>
  <si>
    <t xml:space="preserve">  stated)</t>
  </si>
  <si>
    <t>At 1 July 2004 (as previously</t>
  </si>
  <si>
    <t>At 1 July 2004 (restated)</t>
  </si>
  <si>
    <t>Effect of adopting FRS 201</t>
  </si>
  <si>
    <t xml:space="preserve">      Deferred Tax Liabilities</t>
  </si>
  <si>
    <t>Deposits placed with licensed banks (excluding</t>
  </si>
  <si>
    <t xml:space="preserve">   deposit pledged)</t>
  </si>
  <si>
    <t>Net cash outflow from financing activities</t>
  </si>
  <si>
    <t xml:space="preserve">  the Annual Financial Report for the year ended 30 June 2005)</t>
  </si>
  <si>
    <t xml:space="preserve">  Report for the year ended 30 June 2005)</t>
  </si>
  <si>
    <t xml:space="preserve">  for the year ended 30 June 2005)</t>
  </si>
  <si>
    <t>At 1 July 2005</t>
  </si>
  <si>
    <t>Company's share price at the balance sheet date.</t>
  </si>
  <si>
    <t>Companies</t>
  </si>
  <si>
    <t>Share of Profit/(Loss) of Associated</t>
  </si>
  <si>
    <t>Net cash outflow from investing activities</t>
  </si>
  <si>
    <t>The diluted earnings per share figures are not shown as the conversion price of warrants is higher than the</t>
  </si>
  <si>
    <t xml:space="preserve">      Deferred Income</t>
  </si>
  <si>
    <t>Dividends</t>
  </si>
  <si>
    <t>Share of Taxation of Associated</t>
  </si>
  <si>
    <t>Net cash inflow from operating activities</t>
  </si>
  <si>
    <t>FOR THE QUARTER ENDED 31 MARCH 2006</t>
  </si>
  <si>
    <t>31/03/2006</t>
  </si>
  <si>
    <t>31/03/2005</t>
  </si>
  <si>
    <t>9 MONTHS</t>
  </si>
  <si>
    <t>AT 31 MARCH 2006</t>
  </si>
  <si>
    <t>FOR THE PERIOD ENDED 31 MARCH 2006</t>
  </si>
  <si>
    <t>9 Months</t>
  </si>
  <si>
    <t>ended 31 March 2006</t>
  </si>
  <si>
    <t>At 31 March 2006</t>
  </si>
  <si>
    <t>ended 31 March 2005</t>
  </si>
  <si>
    <t>At 31 March 2005</t>
  </si>
  <si>
    <t>31/03/06</t>
  </si>
  <si>
    <t>31/03/05</t>
  </si>
  <si>
    <t>Quarterly report on consolidated results for the third quarter ended 31/03/2006.</t>
  </si>
  <si>
    <t xml:space="preserve">     nine months period</t>
  </si>
  <si>
    <t>- final for year ended</t>
  </si>
  <si>
    <t xml:space="preserve">  30/6/2004</t>
  </si>
  <si>
    <t>- interim for year end</t>
  </si>
  <si>
    <t xml:space="preserve">  30/6/2005</t>
  </si>
  <si>
    <t>Net decrease in Cash &amp; Cash Equivalents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</si>
</sst>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8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4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0">
      <selection activeCell="J33" sqref="J33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2" t="s">
        <v>3</v>
      </c>
    </row>
    <row r="2" ht="15.75">
      <c r="A2" s="12" t="s">
        <v>36</v>
      </c>
    </row>
    <row r="3" ht="15.75">
      <c r="A3" s="12" t="s">
        <v>96</v>
      </c>
    </row>
    <row r="5" ht="15">
      <c r="A5" s="2" t="s">
        <v>109</v>
      </c>
    </row>
    <row r="6" ht="15">
      <c r="A6" s="2" t="s">
        <v>4</v>
      </c>
    </row>
    <row r="9" spans="7:11" ht="15">
      <c r="G9" s="18"/>
      <c r="I9" s="11"/>
      <c r="J9" s="1"/>
      <c r="K9" s="11" t="s">
        <v>38</v>
      </c>
    </row>
    <row r="10" spans="7:11" ht="15">
      <c r="G10" s="11" t="s">
        <v>5</v>
      </c>
      <c r="H10" s="11" t="s">
        <v>38</v>
      </c>
      <c r="I10" s="11"/>
      <c r="J10" s="19" t="s">
        <v>99</v>
      </c>
      <c r="K10" s="11" t="str">
        <f>J10</f>
        <v>9 MONTHS</v>
      </c>
    </row>
    <row r="11" spans="7:11" ht="15">
      <c r="G11" s="11" t="s">
        <v>0</v>
      </c>
      <c r="H11" s="11" t="s">
        <v>0</v>
      </c>
      <c r="I11" s="11"/>
      <c r="J11" s="19" t="s">
        <v>39</v>
      </c>
      <c r="K11" s="11" t="s">
        <v>39</v>
      </c>
    </row>
    <row r="12" spans="7:11" ht="15">
      <c r="G12" s="11" t="s">
        <v>37</v>
      </c>
      <c r="H12" s="11" t="s">
        <v>37</v>
      </c>
      <c r="I12" s="11"/>
      <c r="J12" s="19" t="s">
        <v>2</v>
      </c>
      <c r="K12" s="11" t="s">
        <v>2</v>
      </c>
    </row>
    <row r="13" spans="7:11" ht="15">
      <c r="G13" s="4" t="s">
        <v>97</v>
      </c>
      <c r="H13" s="4" t="s">
        <v>98</v>
      </c>
      <c r="I13" s="4"/>
      <c r="J13" s="27" t="str">
        <f>G13</f>
        <v>31/03/2006</v>
      </c>
      <c r="K13" s="4" t="str">
        <f>H13</f>
        <v>31/03/2005</v>
      </c>
    </row>
    <row r="14" spans="7:11" ht="15">
      <c r="G14" s="11" t="s">
        <v>1</v>
      </c>
      <c r="H14" s="11" t="s">
        <v>1</v>
      </c>
      <c r="I14" s="11"/>
      <c r="J14" s="19" t="s">
        <v>1</v>
      </c>
      <c r="K14" s="11" t="s">
        <v>1</v>
      </c>
    </row>
    <row r="15" spans="8:9" ht="15">
      <c r="H15" s="3"/>
      <c r="I15" s="3"/>
    </row>
    <row r="16" spans="2:11" ht="15.75" thickBot="1">
      <c r="B16" s="2" t="s">
        <v>10</v>
      </c>
      <c r="G16" s="17">
        <v>118668</v>
      </c>
      <c r="H16" s="17">
        <v>99181</v>
      </c>
      <c r="I16" s="3"/>
      <c r="J16" s="17">
        <f>+G16+216323</f>
        <v>334991</v>
      </c>
      <c r="K16" s="17">
        <v>289834</v>
      </c>
    </row>
    <row r="17" spans="8:10" ht="15">
      <c r="H17" s="3"/>
      <c r="I17" s="3"/>
      <c r="J17" s="3"/>
    </row>
    <row r="18" spans="2:11" ht="15">
      <c r="B18" s="2" t="s">
        <v>57</v>
      </c>
      <c r="G18" s="3">
        <v>10499</v>
      </c>
      <c r="H18" s="28">
        <v>11314</v>
      </c>
      <c r="I18" s="8"/>
      <c r="J18" s="3">
        <f>+G18+14670</f>
        <v>25169</v>
      </c>
      <c r="K18" s="28">
        <v>31310</v>
      </c>
    </row>
    <row r="19" spans="8:10" ht="15">
      <c r="H19" s="3"/>
      <c r="I19" s="8"/>
      <c r="J19" s="3"/>
    </row>
    <row r="20" spans="2:11" ht="15">
      <c r="B20" s="2" t="s">
        <v>59</v>
      </c>
      <c r="G20" s="3">
        <v>-2869</v>
      </c>
      <c r="H20" s="3">
        <v>-1968</v>
      </c>
      <c r="I20" s="8"/>
      <c r="J20" s="3">
        <f>+G20-5709</f>
        <v>-8578</v>
      </c>
      <c r="K20" s="3">
        <v>-6245</v>
      </c>
    </row>
    <row r="21" spans="2:11" ht="15">
      <c r="B21" s="2" t="s">
        <v>40</v>
      </c>
      <c r="G21" s="3">
        <v>203</v>
      </c>
      <c r="H21" s="3">
        <v>624</v>
      </c>
      <c r="I21" s="8"/>
      <c r="J21" s="3">
        <f>+G21+395</f>
        <v>598</v>
      </c>
      <c r="K21" s="3">
        <v>1465</v>
      </c>
    </row>
    <row r="22" spans="2:10" ht="15">
      <c r="B22" s="2" t="s">
        <v>89</v>
      </c>
      <c r="H22" s="3"/>
      <c r="I22" s="8"/>
      <c r="J22" s="3"/>
    </row>
    <row r="23" spans="3:11" ht="15">
      <c r="C23" s="2" t="s">
        <v>88</v>
      </c>
      <c r="G23" s="3">
        <v>274</v>
      </c>
      <c r="H23" s="3">
        <v>0</v>
      </c>
      <c r="I23" s="8"/>
      <c r="J23" s="3">
        <f>+G23+331</f>
        <v>605</v>
      </c>
      <c r="K23" s="3">
        <v>0</v>
      </c>
    </row>
    <row r="24" spans="7:11" ht="6.75" customHeight="1">
      <c r="G24" s="9"/>
      <c r="H24" s="9"/>
      <c r="I24" s="8"/>
      <c r="J24" s="9"/>
      <c r="K24" s="9"/>
    </row>
    <row r="25" spans="7:10" ht="6.75" customHeight="1">
      <c r="G25" s="8"/>
      <c r="H25" s="3"/>
      <c r="I25" s="8"/>
      <c r="J25" s="8"/>
    </row>
    <row r="26" spans="2:11" ht="15">
      <c r="B26" s="2" t="s">
        <v>65</v>
      </c>
      <c r="G26" s="3">
        <f>SUM(G18:G24)</f>
        <v>8107</v>
      </c>
      <c r="H26" s="3">
        <f>SUM(H18:H24)</f>
        <v>9970</v>
      </c>
      <c r="I26" s="8"/>
      <c r="J26" s="3">
        <f>SUM(J18:J24)</f>
        <v>17794</v>
      </c>
      <c r="K26" s="3">
        <f>SUM(K18:K24)</f>
        <v>26530</v>
      </c>
    </row>
    <row r="27" spans="8:10" ht="15">
      <c r="H27" s="3"/>
      <c r="I27" s="8"/>
      <c r="J27" s="3"/>
    </row>
    <row r="28" spans="2:11" ht="15">
      <c r="B28" s="2" t="s">
        <v>58</v>
      </c>
      <c r="G28" s="3">
        <v>-2143</v>
      </c>
      <c r="H28" s="3">
        <v>-3278</v>
      </c>
      <c r="I28" s="8"/>
      <c r="J28" s="3">
        <f>+G28-1750</f>
        <v>-3893</v>
      </c>
      <c r="K28" s="3">
        <v>-8287</v>
      </c>
    </row>
    <row r="29" spans="2:10" ht="15">
      <c r="B29" s="2" t="s">
        <v>94</v>
      </c>
      <c r="H29" s="3"/>
      <c r="I29" s="8"/>
      <c r="J29" s="3"/>
    </row>
    <row r="30" spans="3:11" ht="15">
      <c r="C30" s="2" t="s">
        <v>88</v>
      </c>
      <c r="G30" s="3">
        <v>-118</v>
      </c>
      <c r="H30" s="3">
        <v>0</v>
      </c>
      <c r="I30" s="8"/>
      <c r="J30" s="3">
        <f>+G30-64</f>
        <v>-182</v>
      </c>
      <c r="K30" s="3">
        <v>0</v>
      </c>
    </row>
    <row r="31" spans="7:11" ht="6.75" customHeight="1">
      <c r="G31" s="9"/>
      <c r="H31" s="9"/>
      <c r="I31" s="8"/>
      <c r="J31" s="9"/>
      <c r="K31" s="9"/>
    </row>
    <row r="32" spans="7:10" ht="6.75" customHeight="1">
      <c r="G32" s="8"/>
      <c r="H32" s="3"/>
      <c r="I32" s="8"/>
      <c r="J32" s="8"/>
    </row>
    <row r="33" spans="2:11" ht="15">
      <c r="B33" s="2" t="s">
        <v>66</v>
      </c>
      <c r="G33" s="3">
        <f>SUM(G26:G31)</f>
        <v>5846</v>
      </c>
      <c r="H33" s="3">
        <f>SUM(H26:H31)</f>
        <v>6692</v>
      </c>
      <c r="I33" s="8"/>
      <c r="J33" s="3">
        <f>SUM(J26:J31)</f>
        <v>13719</v>
      </c>
      <c r="K33" s="3">
        <f>SUM(K26:K31)</f>
        <v>18243</v>
      </c>
    </row>
    <row r="34" spans="8:10" ht="15">
      <c r="H34" s="3"/>
      <c r="I34" s="8"/>
      <c r="J34" s="3"/>
    </row>
    <row r="35" spans="2:11" ht="15">
      <c r="B35" s="2" t="s">
        <v>41</v>
      </c>
      <c r="G35" s="3">
        <v>-3</v>
      </c>
      <c r="H35" s="3">
        <v>0</v>
      </c>
      <c r="I35" s="8"/>
      <c r="J35" s="3">
        <f>+G35+135</f>
        <v>132</v>
      </c>
      <c r="K35" s="3">
        <v>0</v>
      </c>
    </row>
    <row r="36" spans="7:11" ht="6.75" customHeight="1">
      <c r="G36" s="9"/>
      <c r="H36" s="9"/>
      <c r="I36" s="8"/>
      <c r="J36" s="9"/>
      <c r="K36" s="9"/>
    </row>
    <row r="37" spans="7:10" ht="6.75" customHeight="1">
      <c r="G37" s="8"/>
      <c r="H37" s="3"/>
      <c r="I37" s="8"/>
      <c r="J37" s="8"/>
    </row>
    <row r="38" spans="2:11" ht="15.75" thickBot="1">
      <c r="B38" s="2" t="s">
        <v>67</v>
      </c>
      <c r="G38" s="20">
        <f>SUM(G33:G36)</f>
        <v>5843</v>
      </c>
      <c r="H38" s="20">
        <f>SUM(H33:H36)</f>
        <v>6692</v>
      </c>
      <c r="I38" s="8"/>
      <c r="J38" s="20">
        <f>SUM(J33:J36)</f>
        <v>13851</v>
      </c>
      <c r="K38" s="20">
        <f>SUM(K33:K36)</f>
        <v>18243</v>
      </c>
    </row>
    <row r="39" spans="8:10" ht="15.75" thickTop="1">
      <c r="H39" s="3"/>
      <c r="I39" s="8"/>
      <c r="J39" s="3"/>
    </row>
    <row r="40" spans="2:11" ht="15">
      <c r="B40" s="2" t="s">
        <v>42</v>
      </c>
      <c r="G40" s="21">
        <f>(+G38*1000/456132359)*100</f>
        <v>1.2809878283597065</v>
      </c>
      <c r="H40" s="21">
        <f>(+H38*1000/456132232)*100</f>
        <v>1.4671184210459391</v>
      </c>
      <c r="I40" s="22"/>
      <c r="J40" s="21">
        <f>(+J38*1000/456132359)*100</f>
        <v>3.0366185881585306</v>
      </c>
      <c r="K40" s="21">
        <f>(+K38*1000/456132232)*100</f>
        <v>3.9994981104514444</v>
      </c>
    </row>
    <row r="41" spans="8:10" ht="15">
      <c r="H41" s="3"/>
      <c r="I41" s="8"/>
      <c r="J41" s="3"/>
    </row>
    <row r="42" spans="2:11" ht="15">
      <c r="B42" s="2" t="s">
        <v>43</v>
      </c>
      <c r="G42" s="9">
        <v>0</v>
      </c>
      <c r="H42" s="9">
        <v>0</v>
      </c>
      <c r="I42" s="8"/>
      <c r="J42" s="9">
        <v>0</v>
      </c>
      <c r="K42" s="9">
        <v>0</v>
      </c>
    </row>
    <row r="44" spans="2:3" ht="15">
      <c r="B44" s="2" t="s">
        <v>9</v>
      </c>
      <c r="C44" s="2" t="s">
        <v>91</v>
      </c>
    </row>
    <row r="45" ht="15">
      <c r="C45" s="2" t="s">
        <v>87</v>
      </c>
    </row>
    <row r="46" ht="8.25" customHeight="1"/>
    <row r="48" ht="15">
      <c r="B48" s="10" t="s">
        <v>44</v>
      </c>
    </row>
    <row r="49" ht="15">
      <c r="B49" s="1" t="s">
        <v>85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5">
      <selection activeCell="H40" sqref="H40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2" t="s">
        <v>3</v>
      </c>
    </row>
    <row r="2" ht="18" customHeight="1">
      <c r="A2" s="12" t="s">
        <v>24</v>
      </c>
    </row>
    <row r="3" ht="18" customHeight="1">
      <c r="A3" s="12" t="s">
        <v>100</v>
      </c>
    </row>
    <row r="4" ht="10.5" customHeight="1"/>
    <row r="5" ht="15" customHeight="1"/>
    <row r="6" spans="8:10" ht="15">
      <c r="H6" s="4" t="s">
        <v>6</v>
      </c>
      <c r="J6" s="11" t="s">
        <v>62</v>
      </c>
    </row>
    <row r="7" spans="6:10" ht="15">
      <c r="F7" s="5"/>
      <c r="H7" s="11" t="s">
        <v>26</v>
      </c>
      <c r="J7" s="11" t="s">
        <v>26</v>
      </c>
    </row>
    <row r="8" spans="8:10" ht="15">
      <c r="H8" s="4" t="s">
        <v>97</v>
      </c>
      <c r="J8" s="4" t="s">
        <v>70</v>
      </c>
    </row>
    <row r="9" spans="8:10" ht="15">
      <c r="H9" s="11" t="s">
        <v>1</v>
      </c>
      <c r="J9" s="11" t="s">
        <v>1</v>
      </c>
    </row>
    <row r="11" spans="2:10" ht="15">
      <c r="B11" s="2" t="s">
        <v>11</v>
      </c>
      <c r="H11" s="3">
        <v>457217</v>
      </c>
      <c r="J11" s="3">
        <v>458811</v>
      </c>
    </row>
    <row r="12" spans="2:10" ht="15">
      <c r="B12" s="2" t="s">
        <v>68</v>
      </c>
      <c r="H12" s="3">
        <v>29855</v>
      </c>
      <c r="J12" s="3">
        <v>30287</v>
      </c>
    </row>
    <row r="13" spans="2:10" ht="15">
      <c r="B13" s="2" t="s">
        <v>31</v>
      </c>
      <c r="H13" s="3">
        <v>52699</v>
      </c>
      <c r="J13" s="3">
        <v>52622</v>
      </c>
    </row>
    <row r="14" spans="2:10" ht="15">
      <c r="B14" s="2" t="s">
        <v>71</v>
      </c>
      <c r="H14" s="3">
        <v>181066</v>
      </c>
      <c r="J14" s="3">
        <v>142817</v>
      </c>
    </row>
    <row r="15" spans="2:10" ht="15">
      <c r="B15" s="2" t="s">
        <v>12</v>
      </c>
      <c r="H15" s="3">
        <v>6777</v>
      </c>
      <c r="J15" s="3">
        <v>7262</v>
      </c>
    </row>
    <row r="16" spans="2:10" ht="15">
      <c r="B16" s="2" t="s">
        <v>69</v>
      </c>
      <c r="H16" s="3">
        <v>9179</v>
      </c>
      <c r="J16" s="3">
        <v>11350</v>
      </c>
    </row>
    <row r="17" spans="2:10" ht="15">
      <c r="B17" s="2" t="s">
        <v>72</v>
      </c>
      <c r="H17" s="9">
        <v>2781</v>
      </c>
      <c r="J17" s="9">
        <v>2781</v>
      </c>
    </row>
    <row r="18" spans="8:10" ht="15">
      <c r="H18" s="3">
        <f>SUM(H11:H17)</f>
        <v>739574</v>
      </c>
      <c r="J18" s="3">
        <f>SUM(J11:J17)</f>
        <v>705930</v>
      </c>
    </row>
    <row r="19" ht="15">
      <c r="B19" s="2" t="s">
        <v>7</v>
      </c>
    </row>
    <row r="20" spans="2:10" ht="15">
      <c r="B20" s="2" t="s">
        <v>13</v>
      </c>
      <c r="H20" s="31">
        <v>28316</v>
      </c>
      <c r="J20" s="31">
        <v>31799</v>
      </c>
    </row>
    <row r="21" spans="2:10" ht="15">
      <c r="B21" s="2" t="s">
        <v>73</v>
      </c>
      <c r="H21" s="32">
        <v>85375</v>
      </c>
      <c r="J21" s="32">
        <v>105937</v>
      </c>
    </row>
    <row r="22" spans="2:10" ht="15">
      <c r="B22" s="2" t="s">
        <v>28</v>
      </c>
      <c r="H22" s="32">
        <v>206904</v>
      </c>
      <c r="J22" s="32">
        <v>184683</v>
      </c>
    </row>
    <row r="23" spans="2:10" ht="15">
      <c r="B23" s="2" t="s">
        <v>29</v>
      </c>
      <c r="H23" s="32">
        <v>33841</v>
      </c>
      <c r="J23" s="32">
        <v>31333</v>
      </c>
    </row>
    <row r="24" spans="8:10" ht="15">
      <c r="H24" s="33">
        <f>SUM(H20:H23)</f>
        <v>354436</v>
      </c>
      <c r="I24" s="6"/>
      <c r="J24" s="33">
        <f>SUM(J20:J23)</f>
        <v>353752</v>
      </c>
    </row>
    <row r="26" ht="15">
      <c r="B26" s="2" t="s">
        <v>8</v>
      </c>
    </row>
    <row r="27" spans="2:10" ht="15">
      <c r="B27" s="2" t="s">
        <v>27</v>
      </c>
      <c r="H27" s="31">
        <v>139808</v>
      </c>
      <c r="J27" s="31">
        <v>122037</v>
      </c>
    </row>
    <row r="28" spans="2:10" ht="15">
      <c r="B28" s="2" t="s">
        <v>33</v>
      </c>
      <c r="H28" s="32">
        <v>128900</v>
      </c>
      <c r="J28" s="32">
        <v>107038</v>
      </c>
    </row>
    <row r="29" spans="2:10" ht="15">
      <c r="B29" s="2" t="s">
        <v>30</v>
      </c>
      <c r="H29" s="32">
        <v>2141</v>
      </c>
      <c r="J29" s="32">
        <v>5264</v>
      </c>
    </row>
    <row r="30" spans="8:10" ht="15">
      <c r="H30" s="33">
        <f>SUM(H27:H29)</f>
        <v>270849</v>
      </c>
      <c r="I30" s="6"/>
      <c r="J30" s="33">
        <f>SUM(J27:J29)</f>
        <v>234339</v>
      </c>
    </row>
    <row r="31" ht="15">
      <c r="I31" s="6"/>
    </row>
    <row r="32" spans="2:10" ht="15">
      <c r="B32" s="2" t="s">
        <v>14</v>
      </c>
      <c r="H32" s="3">
        <f>+H24-H30</f>
        <v>83587</v>
      </c>
      <c r="I32" s="6"/>
      <c r="J32" s="3">
        <f>+J24-J30</f>
        <v>119413</v>
      </c>
    </row>
    <row r="33" ht="15">
      <c r="I33" s="6"/>
    </row>
    <row r="34" spans="8:10" ht="15.75" thickBot="1">
      <c r="H34" s="7">
        <f>+H18+H32</f>
        <v>823161</v>
      </c>
      <c r="I34" s="6"/>
      <c r="J34" s="7">
        <f>+J18+J32</f>
        <v>825343</v>
      </c>
    </row>
    <row r="35" spans="8:10" ht="15.75" thickTop="1">
      <c r="H35" s="8"/>
      <c r="J35" s="8"/>
    </row>
    <row r="36" spans="2:10" ht="15">
      <c r="B36" s="2" t="s">
        <v>53</v>
      </c>
      <c r="H36" s="8"/>
      <c r="J36" s="8"/>
    </row>
    <row r="37" ht="15">
      <c r="B37" s="2" t="s">
        <v>54</v>
      </c>
    </row>
    <row r="38" spans="2:10" ht="15">
      <c r="B38" s="2" t="s">
        <v>56</v>
      </c>
      <c r="H38" s="3">
        <v>456132</v>
      </c>
      <c r="J38" s="3">
        <v>456132</v>
      </c>
    </row>
    <row r="39" spans="2:10" ht="15">
      <c r="B39" s="2" t="s">
        <v>55</v>
      </c>
      <c r="H39" s="9">
        <v>257342</v>
      </c>
      <c r="J39" s="9">
        <v>250059</v>
      </c>
    </row>
    <row r="40" spans="8:10" ht="15">
      <c r="H40" s="3">
        <f>SUM(H38:H39)</f>
        <v>713474</v>
      </c>
      <c r="J40" s="3">
        <f>SUM(J38:J39)</f>
        <v>706191</v>
      </c>
    </row>
    <row r="41" ht="8.25" customHeight="1"/>
    <row r="42" spans="2:10" ht="15">
      <c r="B42" s="2" t="s">
        <v>74</v>
      </c>
      <c r="H42" s="3">
        <v>237</v>
      </c>
      <c r="J42" s="3">
        <v>250</v>
      </c>
    </row>
    <row r="43" ht="8.25" customHeight="1"/>
    <row r="44" ht="15">
      <c r="B44" s="2" t="s">
        <v>32</v>
      </c>
    </row>
    <row r="45" spans="2:10" ht="15">
      <c r="B45" s="2" t="s">
        <v>92</v>
      </c>
      <c r="H45" s="31">
        <v>25710</v>
      </c>
      <c r="J45" s="31">
        <v>23630</v>
      </c>
    </row>
    <row r="46" spans="2:10" ht="15">
      <c r="B46" s="2" t="s">
        <v>33</v>
      </c>
      <c r="H46" s="32">
        <v>73725</v>
      </c>
      <c r="J46" s="32">
        <v>85292</v>
      </c>
    </row>
    <row r="47" spans="2:10" ht="15">
      <c r="B47" s="2" t="s">
        <v>79</v>
      </c>
      <c r="H47" s="34">
        <v>10015</v>
      </c>
      <c r="J47" s="34">
        <v>9980</v>
      </c>
    </row>
    <row r="48" spans="8:10" ht="15">
      <c r="H48" s="34">
        <f>SUM(H45:H47)</f>
        <v>109450</v>
      </c>
      <c r="J48" s="34">
        <f>SUM(J45:J47)</f>
        <v>118902</v>
      </c>
    </row>
    <row r="50" spans="8:10" ht="15.75" thickBot="1">
      <c r="H50" s="7">
        <f>+H40+H42+H48</f>
        <v>823161</v>
      </c>
      <c r="I50" s="6"/>
      <c r="J50" s="7">
        <f>+J40+J42+J48</f>
        <v>825343</v>
      </c>
    </row>
    <row r="51" spans="8:10" ht="15.75" thickTop="1">
      <c r="H51" s="8"/>
      <c r="J51" s="8"/>
    </row>
    <row r="52" spans="7:11" ht="15">
      <c r="G52" s="3"/>
      <c r="H52" s="2"/>
      <c r="J52" s="2"/>
      <c r="K52" s="3"/>
    </row>
    <row r="54" ht="15">
      <c r="B54" s="10" t="s">
        <v>25</v>
      </c>
    </row>
    <row r="55" ht="15">
      <c r="B55" s="1" t="s">
        <v>84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K17" sqref="K17"/>
    </sheetView>
  </sheetViews>
  <sheetFormatPr defaultColWidth="9.33203125" defaultRowHeight="12.75"/>
  <cols>
    <col min="1" max="1" width="10.5" style="2" customWidth="1"/>
    <col min="2" max="2" width="11" style="2" bestFit="1" customWidth="1"/>
    <col min="3" max="4" width="9.33203125" style="2" customWidth="1"/>
    <col min="5" max="5" width="16" style="2" customWidth="1"/>
    <col min="6" max="7" width="14.66015625" style="2" customWidth="1"/>
    <col min="8" max="8" width="14" style="2" customWidth="1"/>
    <col min="9" max="9" width="11.33203125" style="2" hidden="1" customWidth="1"/>
    <col min="10" max="10" width="2.66015625" style="2" customWidth="1"/>
    <col min="11" max="11" width="15.16015625" style="2" customWidth="1"/>
    <col min="12" max="12" width="13.83203125" style="2" customWidth="1"/>
    <col min="13" max="16384" width="9.33203125" style="2" customWidth="1"/>
  </cols>
  <sheetData>
    <row r="1" ht="15.75">
      <c r="A1" s="12" t="s">
        <v>3</v>
      </c>
    </row>
    <row r="2" ht="15.75">
      <c r="A2" s="12" t="s">
        <v>23</v>
      </c>
    </row>
    <row r="3" ht="15.75">
      <c r="A3" s="12" t="s">
        <v>101</v>
      </c>
    </row>
    <row r="6" spans="6:11" ht="15">
      <c r="F6" s="35"/>
      <c r="G6" s="35"/>
      <c r="H6" s="35"/>
      <c r="K6" s="13"/>
    </row>
    <row r="7" spans="5:12" ht="15">
      <c r="E7" s="14" t="s">
        <v>15</v>
      </c>
      <c r="F7" s="14" t="s">
        <v>15</v>
      </c>
      <c r="G7" s="14" t="s">
        <v>16</v>
      </c>
      <c r="H7" s="14" t="s">
        <v>17</v>
      </c>
      <c r="I7" s="14" t="s">
        <v>17</v>
      </c>
      <c r="J7" s="14"/>
      <c r="K7" s="14" t="s">
        <v>34</v>
      </c>
      <c r="L7" s="14"/>
    </row>
    <row r="8" spans="5:12" ht="15">
      <c r="E8" s="14" t="s">
        <v>18</v>
      </c>
      <c r="F8" s="14" t="s">
        <v>19</v>
      </c>
      <c r="G8" s="14" t="s">
        <v>20</v>
      </c>
      <c r="H8" s="14" t="s">
        <v>20</v>
      </c>
      <c r="I8" s="14" t="s">
        <v>20</v>
      </c>
      <c r="J8" s="14"/>
      <c r="K8" s="14" t="s">
        <v>35</v>
      </c>
      <c r="L8" s="14" t="s">
        <v>21</v>
      </c>
    </row>
    <row r="9" spans="5:12" ht="15">
      <c r="E9" s="15" t="s">
        <v>48</v>
      </c>
      <c r="F9" s="15" t="s">
        <v>48</v>
      </c>
      <c r="G9" s="15" t="s">
        <v>48</v>
      </c>
      <c r="H9" s="15" t="s">
        <v>48</v>
      </c>
      <c r="I9" s="15" t="s">
        <v>22</v>
      </c>
      <c r="J9" s="15"/>
      <c r="K9" s="15" t="s">
        <v>48</v>
      </c>
      <c r="L9" s="15" t="s">
        <v>48</v>
      </c>
    </row>
    <row r="10" spans="5:12" ht="8.25" customHeight="1">
      <c r="E10" s="16"/>
      <c r="F10" s="16"/>
      <c r="G10" s="16"/>
      <c r="H10" s="16"/>
      <c r="I10" s="16"/>
      <c r="J10" s="16"/>
      <c r="K10" s="16"/>
      <c r="L10" s="16"/>
    </row>
    <row r="11" spans="1:12" ht="15">
      <c r="A11" s="2" t="s">
        <v>102</v>
      </c>
      <c r="E11" s="16"/>
      <c r="F11" s="16"/>
      <c r="G11" s="16"/>
      <c r="H11" s="16"/>
      <c r="I11" s="16"/>
      <c r="J11" s="16"/>
      <c r="K11" s="16"/>
      <c r="L11" s="16"/>
    </row>
    <row r="12" spans="1:12" ht="15">
      <c r="A12" s="26" t="s">
        <v>103</v>
      </c>
      <c r="B12" s="26"/>
      <c r="C12" s="26"/>
      <c r="D12" s="2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26"/>
      <c r="B13" s="26"/>
      <c r="C13" s="26"/>
      <c r="D13" s="2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" t="s">
        <v>86</v>
      </c>
      <c r="E14" s="3">
        <v>456132</v>
      </c>
      <c r="F14" s="3">
        <v>39773</v>
      </c>
      <c r="G14" s="3">
        <v>62848</v>
      </c>
      <c r="H14" s="3">
        <v>5075</v>
      </c>
      <c r="I14" s="3">
        <v>0</v>
      </c>
      <c r="J14" s="3">
        <v>0</v>
      </c>
      <c r="K14" s="3">
        <v>142363</v>
      </c>
      <c r="L14" s="3">
        <f>SUM(E14:K14)</f>
        <v>706191</v>
      </c>
    </row>
    <row r="15" spans="1:11" ht="15">
      <c r="A15" s="2" t="s">
        <v>64</v>
      </c>
      <c r="E15" s="3"/>
      <c r="F15" s="3"/>
      <c r="G15" s="3"/>
      <c r="H15" s="3"/>
      <c r="I15" s="3"/>
      <c r="J15" s="3"/>
      <c r="K15" s="3"/>
    </row>
    <row r="16" spans="1:12" ht="15">
      <c r="A16" s="2" t="s">
        <v>110</v>
      </c>
      <c r="E16" s="8">
        <v>0</v>
      </c>
      <c r="F16" s="8">
        <v>0</v>
      </c>
      <c r="G16" s="8">
        <v>0</v>
      </c>
      <c r="H16" s="8">
        <v>0</v>
      </c>
      <c r="I16" s="8"/>
      <c r="J16" s="8"/>
      <c r="K16" s="8">
        <v>13851</v>
      </c>
      <c r="L16" s="8">
        <f>K16</f>
        <v>13851</v>
      </c>
    </row>
    <row r="17" spans="1:12" ht="15">
      <c r="A17" s="2" t="s">
        <v>93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>
        <v>-6568</v>
      </c>
      <c r="L17" s="9">
        <f>K17</f>
        <v>-6568</v>
      </c>
    </row>
    <row r="18" spans="5:12" ht="15">
      <c r="E18" s="8"/>
      <c r="F18" s="8"/>
      <c r="G18" s="8"/>
      <c r="H18" s="8"/>
      <c r="I18" s="8"/>
      <c r="J18" s="8"/>
      <c r="K18" s="8"/>
      <c r="L18" s="8"/>
    </row>
    <row r="19" spans="1:12" ht="15">
      <c r="A19" s="1" t="s">
        <v>104</v>
      </c>
      <c r="E19" s="3">
        <f aca="true" t="shared" si="0" ref="E19:J19">SUM(E14:E16)</f>
        <v>456132</v>
      </c>
      <c r="F19" s="3">
        <f t="shared" si="0"/>
        <v>39773</v>
      </c>
      <c r="G19" s="3">
        <f t="shared" si="0"/>
        <v>62848</v>
      </c>
      <c r="H19" s="3">
        <f t="shared" si="0"/>
        <v>5075</v>
      </c>
      <c r="I19" s="3">
        <f t="shared" si="0"/>
        <v>0</v>
      </c>
      <c r="J19" s="3">
        <f t="shared" si="0"/>
        <v>0</v>
      </c>
      <c r="K19" s="3">
        <f>SUM(K14:K17)</f>
        <v>149646</v>
      </c>
      <c r="L19" s="3">
        <f>SUM(L14:L17)</f>
        <v>713474</v>
      </c>
    </row>
    <row r="20" spans="1:12" ht="6.75" customHeight="1" thickBot="1">
      <c r="A20" s="1"/>
      <c r="E20" s="17"/>
      <c r="F20" s="17"/>
      <c r="G20" s="17"/>
      <c r="H20" s="17"/>
      <c r="I20" s="17"/>
      <c r="J20" s="17"/>
      <c r="K20" s="17"/>
      <c r="L20" s="17"/>
    </row>
    <row r="21" spans="1:12" ht="15">
      <c r="A21" s="6"/>
      <c r="B21" s="6"/>
      <c r="C21" s="6"/>
      <c r="D21" s="6"/>
      <c r="E21" s="8"/>
      <c r="F21" s="8"/>
      <c r="G21" s="8"/>
      <c r="H21" s="8"/>
      <c r="I21" s="8"/>
      <c r="J21" s="8"/>
      <c r="K21" s="8"/>
      <c r="L21" s="8"/>
    </row>
    <row r="22" spans="1:12" ht="15">
      <c r="A22" s="6"/>
      <c r="B22" s="6"/>
      <c r="C22" s="6"/>
      <c r="D22" s="6"/>
      <c r="E22" s="8"/>
      <c r="F22" s="8"/>
      <c r="G22" s="8"/>
      <c r="H22" s="8"/>
      <c r="I22" s="8"/>
      <c r="J22" s="8"/>
      <c r="K22" s="8"/>
      <c r="L22" s="8"/>
    </row>
    <row r="23" spans="1:12" ht="15">
      <c r="A23" s="2" t="s">
        <v>102</v>
      </c>
      <c r="E23" s="16"/>
      <c r="F23" s="16"/>
      <c r="G23" s="16"/>
      <c r="H23" s="16"/>
      <c r="I23" s="16"/>
      <c r="J23" s="16"/>
      <c r="K23" s="16"/>
      <c r="L23" s="16"/>
    </row>
    <row r="24" spans="1:12" ht="15">
      <c r="A24" s="26" t="s">
        <v>105</v>
      </c>
      <c r="B24" s="26"/>
      <c r="C24" s="26"/>
      <c r="D24" s="26"/>
      <c r="E24" s="16"/>
      <c r="F24" s="16"/>
      <c r="G24" s="16"/>
      <c r="H24" s="16"/>
      <c r="I24" s="16"/>
      <c r="J24" s="16"/>
      <c r="K24" s="16"/>
      <c r="L24" s="16"/>
    </row>
    <row r="25" spans="1:12" ht="15">
      <c r="A25" s="26"/>
      <c r="B25" s="26"/>
      <c r="C25" s="26"/>
      <c r="D25" s="26"/>
      <c r="E25" s="16"/>
      <c r="F25" s="16"/>
      <c r="G25" s="16"/>
      <c r="H25" s="16"/>
      <c r="I25" s="16"/>
      <c r="J25" s="16"/>
      <c r="K25" s="16"/>
      <c r="L25" s="16"/>
    </row>
    <row r="26" ht="15">
      <c r="A26" s="1" t="s">
        <v>76</v>
      </c>
    </row>
    <row r="27" spans="1:12" ht="15">
      <c r="A27" s="1" t="s">
        <v>75</v>
      </c>
      <c r="E27" s="3">
        <v>456132</v>
      </c>
      <c r="F27" s="3">
        <v>39773</v>
      </c>
      <c r="G27" s="3">
        <v>80252</v>
      </c>
      <c r="H27" s="3">
        <v>0</v>
      </c>
      <c r="I27" s="3">
        <v>0</v>
      </c>
      <c r="J27" s="3"/>
      <c r="K27" s="3">
        <v>163024</v>
      </c>
      <c r="L27" s="3">
        <f>SUM(E27:K27)</f>
        <v>739181</v>
      </c>
    </row>
    <row r="28" spans="1:12" ht="15">
      <c r="A28" s="2" t="s">
        <v>78</v>
      </c>
      <c r="E28" s="9">
        <v>0</v>
      </c>
      <c r="F28" s="9">
        <v>0</v>
      </c>
      <c r="G28" s="9">
        <v>0</v>
      </c>
      <c r="H28" s="9">
        <v>0</v>
      </c>
      <c r="I28" s="9"/>
      <c r="J28" s="9"/>
      <c r="K28" s="9">
        <v>-28525</v>
      </c>
      <c r="L28" s="9">
        <f>SUM(E28:K28)</f>
        <v>-28525</v>
      </c>
    </row>
    <row r="29" spans="1:12" ht="15">
      <c r="A29" s="1" t="s">
        <v>77</v>
      </c>
      <c r="E29" s="3">
        <f>SUM(E27:E28)</f>
        <v>456132</v>
      </c>
      <c r="F29" s="3">
        <f aca="true" t="shared" si="1" ref="F29:L29">SUM(F27:F28)</f>
        <v>39773</v>
      </c>
      <c r="G29" s="3">
        <f t="shared" si="1"/>
        <v>80252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134499</v>
      </c>
      <c r="L29" s="3">
        <f t="shared" si="1"/>
        <v>710656</v>
      </c>
    </row>
    <row r="30" spans="1:12" ht="15">
      <c r="A30" s="2" t="s">
        <v>63</v>
      </c>
      <c r="E30" s="3"/>
      <c r="F30" s="3"/>
      <c r="G30" s="3"/>
      <c r="H30" s="3"/>
      <c r="I30" s="3"/>
      <c r="J30" s="3"/>
      <c r="K30" s="3"/>
      <c r="L30" s="3"/>
    </row>
    <row r="31" spans="1:12" ht="15">
      <c r="A31" s="2" t="s">
        <v>110</v>
      </c>
      <c r="E31" s="8">
        <v>0</v>
      </c>
      <c r="F31" s="8">
        <v>0</v>
      </c>
      <c r="G31" s="8">
        <v>0</v>
      </c>
      <c r="H31" s="8">
        <v>0</v>
      </c>
      <c r="I31" s="8"/>
      <c r="J31" s="8"/>
      <c r="K31" s="8">
        <v>18243</v>
      </c>
      <c r="L31" s="8">
        <f>SUM(E31:K31)</f>
        <v>18243</v>
      </c>
    </row>
    <row r="32" spans="1:11" ht="15">
      <c r="A32" s="2" t="s">
        <v>93</v>
      </c>
      <c r="B32" s="5" t="s">
        <v>111</v>
      </c>
      <c r="E32" s="8"/>
      <c r="F32" s="8"/>
      <c r="G32" s="8"/>
      <c r="H32" s="8"/>
      <c r="I32" s="8"/>
      <c r="J32" s="8"/>
      <c r="K32" s="8"/>
    </row>
    <row r="33" spans="2:12" ht="15">
      <c r="B33" s="2" t="s">
        <v>112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>
        <v>-13137</v>
      </c>
      <c r="L33" s="8">
        <f>SUM(E33:K33)</f>
        <v>-13137</v>
      </c>
    </row>
    <row r="34" spans="2:12" ht="15">
      <c r="B34" s="5" t="s">
        <v>113</v>
      </c>
      <c r="E34" s="8"/>
      <c r="F34" s="8"/>
      <c r="G34" s="8"/>
      <c r="H34" s="8"/>
      <c r="I34" s="8"/>
      <c r="J34" s="8"/>
      <c r="K34" s="8"/>
      <c r="L34" s="8"/>
    </row>
    <row r="35" spans="2:12" ht="15">
      <c r="B35" s="2" t="s">
        <v>114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>
        <v>-6568</v>
      </c>
      <c r="L35" s="9">
        <f>SUM(E35:K35)</f>
        <v>-6568</v>
      </c>
    </row>
    <row r="36" spans="5:12" ht="15">
      <c r="E36" s="8"/>
      <c r="F36" s="8"/>
      <c r="G36" s="8"/>
      <c r="H36" s="8"/>
      <c r="I36" s="8"/>
      <c r="J36" s="8"/>
      <c r="K36" s="8"/>
      <c r="L36" s="8"/>
    </row>
    <row r="37" spans="1:12" ht="15">
      <c r="A37" s="1" t="s">
        <v>106</v>
      </c>
      <c r="E37" s="3">
        <f>SUM(E29:E35)</f>
        <v>456132</v>
      </c>
      <c r="F37" s="3">
        <f aca="true" t="shared" si="2" ref="F37:L37">SUM(F29:F35)</f>
        <v>39773</v>
      </c>
      <c r="G37" s="3">
        <f t="shared" si="2"/>
        <v>80252</v>
      </c>
      <c r="H37" s="3">
        <f t="shared" si="2"/>
        <v>0</v>
      </c>
      <c r="I37" s="3">
        <f t="shared" si="2"/>
        <v>0</v>
      </c>
      <c r="J37" s="3"/>
      <c r="K37" s="3">
        <f t="shared" si="2"/>
        <v>133037</v>
      </c>
      <c r="L37" s="3">
        <f t="shared" si="2"/>
        <v>709194</v>
      </c>
    </row>
    <row r="38" spans="1:12" ht="6.75" customHeight="1" thickBot="1">
      <c r="A38" s="1"/>
      <c r="E38" s="17"/>
      <c r="F38" s="17"/>
      <c r="G38" s="17"/>
      <c r="H38" s="17"/>
      <c r="I38" s="17"/>
      <c r="J38" s="17"/>
      <c r="K38" s="17"/>
      <c r="L38" s="17"/>
    </row>
    <row r="43" ht="15">
      <c r="A43" s="10" t="s">
        <v>46</v>
      </c>
    </row>
    <row r="44" ht="15">
      <c r="A44" s="1" t="s">
        <v>83</v>
      </c>
    </row>
  </sheetData>
  <mergeCells count="1">
    <mergeCell ref="F6:H6"/>
  </mergeCells>
  <printOptions horizontalCentered="1"/>
  <pageMargins left="0.25" right="0.2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4">
      <selection activeCell="H11" sqref="H11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2" t="s">
        <v>3</v>
      </c>
    </row>
    <row r="2" ht="15.75">
      <c r="A2" s="12" t="s">
        <v>45</v>
      </c>
    </row>
    <row r="3" ht="15.75">
      <c r="A3" s="12" t="s">
        <v>101</v>
      </c>
    </row>
    <row r="4" ht="15.75">
      <c r="A4" s="12"/>
    </row>
    <row r="6" spans="8:10" ht="15">
      <c r="H6" s="19" t="s">
        <v>102</v>
      </c>
      <c r="J6" s="19" t="str">
        <f>+H6</f>
        <v>9 Months</v>
      </c>
    </row>
    <row r="7" spans="8:10" ht="15">
      <c r="H7" s="19" t="s">
        <v>47</v>
      </c>
      <c r="J7" s="19" t="s">
        <v>47</v>
      </c>
    </row>
    <row r="8" spans="8:10" ht="15">
      <c r="H8" s="30" t="s">
        <v>107</v>
      </c>
      <c r="J8" s="30" t="s">
        <v>108</v>
      </c>
    </row>
    <row r="9" spans="8:10" ht="15">
      <c r="H9" s="24" t="s">
        <v>48</v>
      </c>
      <c r="J9" s="29" t="s">
        <v>48</v>
      </c>
    </row>
    <row r="10" ht="15">
      <c r="H10" s="23"/>
    </row>
    <row r="11" spans="1:10" ht="15">
      <c r="A11" s="2" t="s">
        <v>95</v>
      </c>
      <c r="H11" s="3">
        <v>14359</v>
      </c>
      <c r="J11" s="3">
        <v>33931</v>
      </c>
    </row>
    <row r="12" spans="8:10" ht="15">
      <c r="H12" s="3"/>
      <c r="J12" s="3"/>
    </row>
    <row r="13" spans="1:10" ht="15">
      <c r="A13" s="2" t="s">
        <v>90</v>
      </c>
      <c r="H13" s="8">
        <v>-11511</v>
      </c>
      <c r="J13" s="8">
        <v>-8149</v>
      </c>
    </row>
    <row r="14" spans="8:10" ht="15">
      <c r="H14" s="3"/>
      <c r="J14" s="3"/>
    </row>
    <row r="15" spans="1:10" ht="15">
      <c r="A15" s="2" t="s">
        <v>82</v>
      </c>
      <c r="H15" s="9">
        <v>-16688</v>
      </c>
      <c r="J15" s="9">
        <v>-33218</v>
      </c>
    </row>
    <row r="16" spans="8:10" ht="15">
      <c r="H16" s="3"/>
      <c r="J16" s="3"/>
    </row>
    <row r="17" spans="1:10" ht="15">
      <c r="A17" s="2" t="s">
        <v>115</v>
      </c>
      <c r="H17" s="3">
        <f>+H11+H13+H15</f>
        <v>-13840</v>
      </c>
      <c r="J17" s="3">
        <f>+J11+J13+J15</f>
        <v>-7436</v>
      </c>
    </row>
    <row r="18" spans="8:10" ht="15">
      <c r="H18" s="3"/>
      <c r="J18" s="3"/>
    </row>
    <row r="19" spans="1:10" ht="15">
      <c r="A19" s="2" t="s">
        <v>60</v>
      </c>
      <c r="H19" s="9">
        <v>20096</v>
      </c>
      <c r="J19" s="9">
        <v>31513</v>
      </c>
    </row>
    <row r="20" spans="8:10" ht="15">
      <c r="H20" s="3"/>
      <c r="J20" s="3"/>
    </row>
    <row r="21" spans="1:10" ht="15.75" thickBot="1">
      <c r="A21" s="2" t="s">
        <v>61</v>
      </c>
      <c r="H21" s="20">
        <f>+H17+H19</f>
        <v>6256</v>
      </c>
      <c r="J21" s="20">
        <f>+J17+J19</f>
        <v>24077</v>
      </c>
    </row>
    <row r="22" spans="8:10" ht="15.75" thickTop="1">
      <c r="H22" s="3"/>
      <c r="J22" s="3"/>
    </row>
    <row r="23" spans="1:10" ht="15">
      <c r="A23" s="2" t="s">
        <v>50</v>
      </c>
      <c r="H23" s="3"/>
      <c r="J23" s="3"/>
    </row>
    <row r="24" spans="2:10" ht="15">
      <c r="B24" s="2" t="s">
        <v>51</v>
      </c>
      <c r="H24" s="3">
        <v>28638</v>
      </c>
      <c r="J24" s="3">
        <v>44350</v>
      </c>
    </row>
    <row r="25" spans="2:10" ht="15">
      <c r="B25" s="2" t="s">
        <v>52</v>
      </c>
      <c r="H25" s="3">
        <v>-23019</v>
      </c>
      <c r="J25" s="3">
        <v>-20273</v>
      </c>
    </row>
    <row r="26" spans="2:10" ht="15">
      <c r="B26" s="2" t="s">
        <v>80</v>
      </c>
      <c r="H26" s="3"/>
      <c r="J26" s="3"/>
    </row>
    <row r="27" spans="2:10" ht="15">
      <c r="B27" s="2" t="s">
        <v>81</v>
      </c>
      <c r="H27" s="3">
        <v>637</v>
      </c>
      <c r="J27" s="3">
        <v>0</v>
      </c>
    </row>
    <row r="28" spans="8:10" ht="15.75" thickBot="1">
      <c r="H28" s="25">
        <f>SUM(H24:H27)</f>
        <v>6256</v>
      </c>
      <c r="J28" s="25">
        <f>SUM(J24:J27)</f>
        <v>24077</v>
      </c>
    </row>
    <row r="29" ht="15.75" thickTop="1">
      <c r="H29" s="3"/>
    </row>
    <row r="30" ht="15">
      <c r="H30" s="3"/>
    </row>
    <row r="31" ht="15">
      <c r="H31" s="3"/>
    </row>
    <row r="32" ht="15">
      <c r="H32" s="3"/>
    </row>
    <row r="33" ht="15">
      <c r="H33" s="3"/>
    </row>
    <row r="34" ht="15">
      <c r="H34" s="3"/>
    </row>
    <row r="35" spans="1:8" ht="15">
      <c r="A35" s="10" t="s">
        <v>49</v>
      </c>
      <c r="H35" s="3"/>
    </row>
    <row r="36" spans="1:8" ht="15">
      <c r="A36" s="1" t="s">
        <v>83</v>
      </c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2006-05-19T01:54:34Z</cp:lastPrinted>
  <dcterms:created xsi:type="dcterms:W3CDTF">1999-09-10T07:41:06Z</dcterms:created>
  <dcterms:modified xsi:type="dcterms:W3CDTF">2006-05-26T04:39:32Z</dcterms:modified>
  <cp:category/>
  <cp:version/>
  <cp:contentType/>
  <cp:contentStatus/>
</cp:coreProperties>
</file>