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<sst xmlns="http://schemas.openxmlformats.org/spreadsheetml/2006/main" count="133" uniqueCount="100">
  <si>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</si>
  <si>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</si>
  <si>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</si>
  <si>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</si>
  <si>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</si>
  <si>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</si>
  <si>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</si>
  <si>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</si>
  <si>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</si>
  <si>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</si>
  <si>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</si>
  <si>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</si>
  <si>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</si>
  <si>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</si>
  <si>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</si>
  <si>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>The diluted earnings per share figures are not shown as the effect of the conversion of warrants and exercise</t>
  </si>
  <si>
    <t xml:space="preserve">      Deferred Income</t>
  </si>
  <si>
    <t>of options under ESOS is antidilutive.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</si>
  <si>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</si>
  <si>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</si>
  <si>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</si>
  <si>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</si>
  <si>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</si>
  <si>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</si>
  <si>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</si>
  <si>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</si>
  <si>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</si>
  <si>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</si>
  <si>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</si>
  <si>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</si>
  <si>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</si>
  <si>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</si>
  <si>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</si>
  <si>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</si>
  <si>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</si>
  <si>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</si>
  <si>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</si>
  <si>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</si>
  <si>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</si>
  <si>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</si>
  <si>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</si>
  <si>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</si>
  <si>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</si>
  <si>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</si>
  <si>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</si>
  <si>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</si>
  <si>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</si>
  <si>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</si>
  <si>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</si>
  <si>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</si>
  <si>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</si>
  <si>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</si>
  <si>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</si>
  <si>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</si>
  <si>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</si>
  <si>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</si>
  <si>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</si>
  <si>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</si>
  <si>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</si>
  <si>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</si>
  <si>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</si>
  <si>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</si>
  <si>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</si>
  <si>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</si>
  <si>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</si>
  <si>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</si>
  <si>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</si>
  <si>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</si>
  <si>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</si>
  <si>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</si>
  <si>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Balance at beginning of period</t>
  </si>
  <si>
    <t>30/06/2003</t>
  </si>
  <si>
    <t>AUDITED</t>
  </si>
  <si>
    <t xml:space="preserve">  for the year ended 30 June 2003)</t>
  </si>
  <si>
    <t xml:space="preserve">  Report for the year ended 30 June 2003)</t>
  </si>
  <si>
    <t xml:space="preserve">  the Annual Financial Report for the year ended 30 June 2003)</t>
  </si>
  <si>
    <t xml:space="preserve">Net profit for the </t>
  </si>
  <si>
    <t>Dividends</t>
  </si>
  <si>
    <t xml:space="preserve">Dividends </t>
  </si>
  <si>
    <t>Net profit for the</t>
  </si>
  <si>
    <t>Net increase/(decrease) in Cash &amp; Cash Equivalents</t>
  </si>
  <si>
    <t>Net cash inflow/(outflow) from operating activities</t>
  </si>
  <si>
    <t>Net cash outflow from investing activities</t>
  </si>
  <si>
    <t>Net cash inflow/(outflow) from financing activities</t>
  </si>
  <si>
    <t>Profit Before Taxation</t>
  </si>
  <si>
    <t>Profit After Taxation</t>
  </si>
  <si>
    <t>Net Profit for the Period</t>
  </si>
  <si>
    <t>FOR THE QUARTER ENDED 31 DECEMBER 2003</t>
  </si>
  <si>
    <t>Quarterly report on consolidated results for the second quarter ended 31/12/2003.</t>
  </si>
  <si>
    <t>31/12/2003</t>
  </si>
  <si>
    <t>31/12/2002</t>
  </si>
  <si>
    <t>6 MONTHS</t>
  </si>
  <si>
    <t>AT 31 DECEMBER 2003</t>
  </si>
  <si>
    <t>6 Months</t>
  </si>
  <si>
    <t>ended 31 December 2003</t>
  </si>
  <si>
    <t>six month period</t>
  </si>
  <si>
    <t>At 31 December 2003</t>
  </si>
  <si>
    <t>ended 31 December 2002</t>
  </si>
  <si>
    <t>At 31 December 2002</t>
  </si>
  <si>
    <t>31/12/02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</si>
</sst>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5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5</xdr:col>
      <xdr:colOff>228600</xdr:colOff>
      <xdr:row>5</xdr:row>
      <xdr:rowOff>95250</xdr:rowOff>
    </xdr:to>
    <xdr:sp>
      <xdr:nvSpPr>
        <xdr:cNvPr id="1" name="Line 6"/>
        <xdr:cNvSpPr>
          <a:spLocks/>
        </xdr:cNvSpPr>
      </xdr:nvSpPr>
      <xdr:spPr>
        <a:xfrm>
          <a:off x="3076575" y="1019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733425</xdr:colOff>
      <xdr:row>5</xdr:row>
      <xdr:rowOff>114300</xdr:rowOff>
    </xdr:to>
    <xdr:sp>
      <xdr:nvSpPr>
        <xdr:cNvPr id="2" name="Line 7"/>
        <xdr:cNvSpPr>
          <a:spLocks/>
        </xdr:cNvSpPr>
      </xdr:nvSpPr>
      <xdr:spPr>
        <a:xfrm>
          <a:off x="4410075" y="103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B1">
      <selection activeCell="H10" sqref="H10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44</v>
      </c>
    </row>
    <row r="3" ht="15.75">
      <c r="A3" s="13" t="s">
        <v>87</v>
      </c>
    </row>
    <row r="5" ht="15">
      <c r="A5" s="2" t="s">
        <v>88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46</v>
      </c>
    </row>
    <row r="9" spans="7:11" ht="15">
      <c r="G9" s="12" t="s">
        <v>5</v>
      </c>
      <c r="H9" s="12" t="s">
        <v>46</v>
      </c>
      <c r="I9" s="12"/>
      <c r="J9" s="20" t="s">
        <v>91</v>
      </c>
      <c r="K9" s="12" t="str">
        <f>J9</f>
        <v>6 MONTHS</v>
      </c>
    </row>
    <row r="10" spans="7:11" ht="15">
      <c r="G10" s="12" t="s">
        <v>0</v>
      </c>
      <c r="H10" s="12" t="s">
        <v>0</v>
      </c>
      <c r="I10" s="12"/>
      <c r="J10" s="20" t="s">
        <v>47</v>
      </c>
      <c r="K10" s="12" t="s">
        <v>47</v>
      </c>
    </row>
    <row r="11" spans="7:11" ht="15">
      <c r="G11" s="12" t="s">
        <v>45</v>
      </c>
      <c r="H11" s="12" t="s">
        <v>45</v>
      </c>
      <c r="I11" s="12"/>
      <c r="J11" s="20" t="s">
        <v>2</v>
      </c>
      <c r="K11" s="12" t="s">
        <v>2</v>
      </c>
    </row>
    <row r="12" spans="7:11" ht="15">
      <c r="G12" s="4" t="s">
        <v>89</v>
      </c>
      <c r="H12" s="4" t="s">
        <v>90</v>
      </c>
      <c r="I12" s="4"/>
      <c r="J12" s="29" t="str">
        <f>G12</f>
        <v>31/12/2003</v>
      </c>
      <c r="K12" s="4" t="str">
        <f>H12</f>
        <v>31/12/2002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10</v>
      </c>
      <c r="G15" s="18">
        <v>81096</v>
      </c>
      <c r="H15" s="18">
        <v>71815</v>
      </c>
      <c r="I15" s="3"/>
      <c r="J15" s="18">
        <f>85640+G15</f>
        <v>166736</v>
      </c>
      <c r="K15" s="18">
        <v>139869</v>
      </c>
    </row>
    <row r="16" spans="8:10" ht="15">
      <c r="H16" s="3"/>
      <c r="I16" s="3"/>
      <c r="J16" s="3"/>
    </row>
    <row r="17" spans="2:11" ht="15">
      <c r="B17" s="2" t="s">
        <v>65</v>
      </c>
      <c r="G17" s="3">
        <v>8823</v>
      </c>
      <c r="H17" s="30">
        <v>4925</v>
      </c>
      <c r="I17" s="9"/>
      <c r="J17" s="3">
        <f>9768+G17</f>
        <v>18591</v>
      </c>
      <c r="K17" s="3">
        <v>10292</v>
      </c>
    </row>
    <row r="18" spans="8:10" ht="15">
      <c r="H18" s="3"/>
      <c r="I18" s="9"/>
      <c r="J18" s="3"/>
    </row>
    <row r="19" spans="2:11" ht="15">
      <c r="B19" s="2" t="s">
        <v>67</v>
      </c>
      <c r="G19" s="3">
        <v>-2746</v>
      </c>
      <c r="H19" s="3">
        <v>-3353</v>
      </c>
      <c r="I19" s="9"/>
      <c r="J19" s="3">
        <f>-3330+G19</f>
        <v>-6076</v>
      </c>
      <c r="K19" s="3">
        <v>-6630</v>
      </c>
    </row>
    <row r="20" spans="2:11" ht="15">
      <c r="B20" s="2" t="s">
        <v>48</v>
      </c>
      <c r="G20" s="3">
        <v>176</v>
      </c>
      <c r="H20" s="3">
        <v>107</v>
      </c>
      <c r="I20" s="9"/>
      <c r="J20" s="3">
        <f>488+G20</f>
        <v>664</v>
      </c>
      <c r="K20" s="3">
        <v>560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84</v>
      </c>
      <c r="G23" s="3">
        <f>SUM(G17:G21)</f>
        <v>6253</v>
      </c>
      <c r="H23" s="3">
        <f>SUM(H17:H21)</f>
        <v>1679</v>
      </c>
      <c r="I23" s="9"/>
      <c r="J23" s="3">
        <f>SUM(J17:J21)</f>
        <v>13179</v>
      </c>
      <c r="K23" s="3">
        <f>SUM(K17:K21)</f>
        <v>4222</v>
      </c>
    </row>
    <row r="24" spans="8:10" ht="15">
      <c r="H24" s="3"/>
      <c r="I24" s="9"/>
      <c r="J24" s="3"/>
    </row>
    <row r="25" spans="2:11" ht="15">
      <c r="B25" s="2" t="s">
        <v>66</v>
      </c>
      <c r="G25" s="3">
        <v>-1766</v>
      </c>
      <c r="H25" s="3">
        <v>-1485</v>
      </c>
      <c r="I25" s="9"/>
      <c r="J25" s="3">
        <f>-1919+G25</f>
        <v>-3685</v>
      </c>
      <c r="K25" s="3">
        <v>-3272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85</v>
      </c>
      <c r="G28" s="3">
        <f>SUM(G23:G26)</f>
        <v>4487</v>
      </c>
      <c r="H28" s="3">
        <f>SUM(H23:H26)</f>
        <v>194</v>
      </c>
      <c r="I28" s="9"/>
      <c r="J28" s="3">
        <f>SUM(J23:J26)</f>
        <v>9494</v>
      </c>
      <c r="K28" s="3">
        <f>SUM(K23:K26)</f>
        <v>950</v>
      </c>
    </row>
    <row r="29" spans="8:10" ht="15">
      <c r="H29" s="3"/>
      <c r="I29" s="9"/>
      <c r="J29" s="3"/>
    </row>
    <row r="30" spans="2:11" ht="15">
      <c r="B30" s="2" t="s">
        <v>49</v>
      </c>
      <c r="G30" s="3">
        <v>0</v>
      </c>
      <c r="H30" s="3">
        <v>0</v>
      </c>
      <c r="I30" s="9"/>
      <c r="J30" s="3">
        <v>0</v>
      </c>
      <c r="K30" s="3">
        <f>H30</f>
        <v>0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86</v>
      </c>
      <c r="G33" s="21">
        <f>SUM(G28:G31)</f>
        <v>4487</v>
      </c>
      <c r="H33" s="21">
        <f>SUM(H28:H31)</f>
        <v>194</v>
      </c>
      <c r="I33" s="9"/>
      <c r="J33" s="21">
        <f>SUM(J28:J31)</f>
        <v>9494</v>
      </c>
      <c r="K33" s="21">
        <f>SUM(K28:K31)</f>
        <v>950</v>
      </c>
    </row>
    <row r="34" spans="8:10" ht="15.75" thickTop="1">
      <c r="H34" s="3"/>
      <c r="I34" s="9"/>
      <c r="J34" s="3"/>
    </row>
    <row r="35" spans="2:11" ht="15">
      <c r="B35" s="2" t="s">
        <v>50</v>
      </c>
      <c r="G35" s="22">
        <f>(+G33*1000/456132232)*100</f>
        <v>0.983705970596702</v>
      </c>
      <c r="H35" s="22">
        <v>0.04253152625267666</v>
      </c>
      <c r="I35" s="23"/>
      <c r="J35" s="22">
        <f>(+J33*1000/456132232)*100</f>
        <v>2.0814139703242898</v>
      </c>
      <c r="K35" s="22">
        <f>(+K33*1000/456132232)*100</f>
        <v>0.20827293783527231</v>
      </c>
    </row>
    <row r="36" spans="8:10" ht="15">
      <c r="H36" s="3"/>
      <c r="I36" s="9"/>
      <c r="J36" s="3"/>
    </row>
    <row r="37" spans="2:11" ht="15">
      <c r="B37" s="2" t="s">
        <v>51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9</v>
      </c>
      <c r="C39" s="2" t="s">
        <v>15</v>
      </c>
    </row>
    <row r="40" ht="15">
      <c r="C40" s="2" t="s">
        <v>17</v>
      </c>
    </row>
    <row r="45" ht="15">
      <c r="B45" s="11" t="s">
        <v>52</v>
      </c>
    </row>
    <row r="46" ht="15">
      <c r="B46" s="1" t="s">
        <v>73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7">
      <selection activeCell="H40" sqref="H40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29</v>
      </c>
    </row>
    <row r="3" ht="18" customHeight="1">
      <c r="A3" s="13" t="s">
        <v>92</v>
      </c>
    </row>
    <row r="4" ht="10.5" customHeight="1"/>
    <row r="5" spans="8:10" ht="15">
      <c r="H5" s="4" t="s">
        <v>6</v>
      </c>
      <c r="J5" s="12" t="s">
        <v>72</v>
      </c>
    </row>
    <row r="6" spans="6:10" ht="15">
      <c r="F6" s="5"/>
      <c r="H6" s="12" t="s">
        <v>31</v>
      </c>
      <c r="J6" s="12" t="s">
        <v>31</v>
      </c>
    </row>
    <row r="7" spans="8:10" ht="15">
      <c r="H7" s="4" t="s">
        <v>89</v>
      </c>
      <c r="J7" s="4" t="s">
        <v>71</v>
      </c>
    </row>
    <row r="8" spans="8:10" ht="15">
      <c r="H8" s="12" t="s">
        <v>1</v>
      </c>
      <c r="J8" s="12" t="s">
        <v>1</v>
      </c>
    </row>
    <row r="10" spans="2:10" ht="15">
      <c r="B10" s="2" t="s">
        <v>11</v>
      </c>
      <c r="H10" s="3">
        <v>489194</v>
      </c>
      <c r="J10" s="3">
        <v>493121</v>
      </c>
    </row>
    <row r="11" spans="2:10" ht="15">
      <c r="B11" s="2" t="s">
        <v>38</v>
      </c>
      <c r="H11" s="3">
        <v>108087</v>
      </c>
      <c r="J11" s="3">
        <v>108087</v>
      </c>
    </row>
    <row r="12" spans="2:10" ht="15">
      <c r="B12" s="2" t="s">
        <v>35</v>
      </c>
      <c r="H12" s="3">
        <v>204196</v>
      </c>
      <c r="J12" s="3">
        <v>201541</v>
      </c>
    </row>
    <row r="13" spans="2:10" ht="15">
      <c r="B13" s="2" t="s">
        <v>12</v>
      </c>
      <c r="H13" s="3">
        <v>7488</v>
      </c>
      <c r="J13" s="3">
        <v>7786</v>
      </c>
    </row>
    <row r="15" ht="15">
      <c r="B15" s="2" t="s">
        <v>7</v>
      </c>
    </row>
    <row r="16" spans="2:10" ht="15">
      <c r="B16" s="2" t="s">
        <v>13</v>
      </c>
      <c r="H16" s="3">
        <v>34508</v>
      </c>
      <c r="J16" s="3">
        <v>41869</v>
      </c>
    </row>
    <row r="17" spans="2:10" ht="15">
      <c r="B17" s="2" t="s">
        <v>36</v>
      </c>
      <c r="H17" s="3">
        <v>76329</v>
      </c>
      <c r="J17" s="3">
        <v>94642</v>
      </c>
    </row>
    <row r="18" spans="2:10" ht="15">
      <c r="B18" s="2" t="s">
        <v>33</v>
      </c>
      <c r="H18" s="3">
        <v>132867</v>
      </c>
      <c r="J18" s="3">
        <v>111465</v>
      </c>
    </row>
    <row r="19" spans="2:10" ht="15">
      <c r="B19" s="2" t="s">
        <v>34</v>
      </c>
      <c r="H19" s="3">
        <v>20824</v>
      </c>
      <c r="J19" s="3">
        <v>16185</v>
      </c>
    </row>
    <row r="20" spans="8:10" ht="15">
      <c r="H20" s="6">
        <f>SUM(H16:H19)</f>
        <v>264528</v>
      </c>
      <c r="I20" s="7"/>
      <c r="J20" s="6">
        <f>SUM(J16:J19)</f>
        <v>264161</v>
      </c>
    </row>
    <row r="22" ht="15">
      <c r="B22" s="2" t="s">
        <v>8</v>
      </c>
    </row>
    <row r="23" spans="2:10" ht="15">
      <c r="B23" s="2" t="s">
        <v>32</v>
      </c>
      <c r="H23" s="3">
        <v>82001</v>
      </c>
      <c r="J23" s="3">
        <v>86964</v>
      </c>
    </row>
    <row r="24" spans="2:10" ht="15">
      <c r="B24" s="2" t="s">
        <v>40</v>
      </c>
      <c r="H24" s="3">
        <v>111872</v>
      </c>
      <c r="J24" s="3">
        <v>163888</v>
      </c>
    </row>
    <row r="25" spans="2:10" ht="15">
      <c r="B25" s="2" t="s">
        <v>37</v>
      </c>
      <c r="H25" s="3">
        <v>3900</v>
      </c>
      <c r="J25" s="3">
        <v>2950</v>
      </c>
    </row>
    <row r="26" spans="8:10" ht="15">
      <c r="H26" s="6">
        <f>SUM(H23:H25)</f>
        <v>197773</v>
      </c>
      <c r="I26" s="7"/>
      <c r="J26" s="6">
        <f>SUM(J23:J25)</f>
        <v>253802</v>
      </c>
    </row>
    <row r="27" ht="15">
      <c r="I27" s="7"/>
    </row>
    <row r="28" spans="2:10" ht="15">
      <c r="B28" s="2" t="s">
        <v>14</v>
      </c>
      <c r="H28" s="3">
        <f>+H20-H26</f>
        <v>66755</v>
      </c>
      <c r="I28" s="7"/>
      <c r="J28" s="3">
        <f>+J20-J26</f>
        <v>10359</v>
      </c>
    </row>
    <row r="29" ht="15">
      <c r="I29" s="7"/>
    </row>
    <row r="30" spans="8:10" ht="15.75" thickBot="1">
      <c r="H30" s="8">
        <f>SUM(H10:H13)+H28</f>
        <v>875720</v>
      </c>
      <c r="I30" s="7"/>
      <c r="J30" s="8">
        <f>SUM(J10:J13)+J28</f>
        <v>820894</v>
      </c>
    </row>
    <row r="31" spans="8:10" ht="15.75" thickTop="1">
      <c r="H31" s="9"/>
      <c r="J31" s="9"/>
    </row>
    <row r="32" spans="2:10" ht="15">
      <c r="B32" s="2" t="s">
        <v>61</v>
      </c>
      <c r="H32" s="9"/>
      <c r="J32" s="9"/>
    </row>
    <row r="33" ht="15">
      <c r="B33" s="2" t="s">
        <v>62</v>
      </c>
    </row>
    <row r="34" spans="2:10" ht="15">
      <c r="B34" s="2" t="s">
        <v>64</v>
      </c>
      <c r="H34" s="3">
        <v>456132</v>
      </c>
      <c r="J34" s="3">
        <v>456132</v>
      </c>
    </row>
    <row r="35" spans="2:10" ht="15">
      <c r="B35" s="2" t="s">
        <v>63</v>
      </c>
      <c r="H35" s="10">
        <v>284718</v>
      </c>
      <c r="J35" s="10">
        <v>275224</v>
      </c>
    </row>
    <row r="36" spans="8:10" ht="15">
      <c r="H36" s="3">
        <f>SUM(H34:H35)</f>
        <v>740850</v>
      </c>
      <c r="J36" s="3">
        <f>SUM(J34:J35)</f>
        <v>731356</v>
      </c>
    </row>
    <row r="38" ht="15">
      <c r="B38" s="2" t="s">
        <v>39</v>
      </c>
    </row>
    <row r="39" spans="2:10" ht="15">
      <c r="B39" s="2" t="s">
        <v>16</v>
      </c>
      <c r="H39" s="3">
        <v>18841</v>
      </c>
      <c r="J39" s="3">
        <v>13592</v>
      </c>
    </row>
    <row r="40" spans="2:10" ht="15">
      <c r="B40" s="2" t="s">
        <v>40</v>
      </c>
      <c r="H40" s="3">
        <v>105728</v>
      </c>
      <c r="J40" s="3">
        <v>66492</v>
      </c>
    </row>
    <row r="41" spans="2:10" ht="15">
      <c r="B41" s="2" t="s">
        <v>41</v>
      </c>
      <c r="H41" s="3">
        <v>10301</v>
      </c>
      <c r="J41" s="3">
        <v>9454</v>
      </c>
    </row>
    <row r="43" spans="8:10" ht="15.75" thickBot="1">
      <c r="H43" s="8">
        <f>SUM(H36:H41)</f>
        <v>875720</v>
      </c>
      <c r="I43" s="7"/>
      <c r="J43" s="8">
        <f>SUM(J36:J41)</f>
        <v>820894</v>
      </c>
    </row>
    <row r="44" spans="8:10" ht="15.75" thickTop="1">
      <c r="H44" s="9"/>
      <c r="J44" s="9"/>
    </row>
    <row r="45" spans="8:10" ht="15">
      <c r="H45" s="9"/>
      <c r="J45" s="9"/>
    </row>
    <row r="46" spans="8:10" ht="15">
      <c r="H46" s="9"/>
      <c r="J46" s="9"/>
    </row>
    <row r="48" ht="15">
      <c r="B48" s="11" t="s">
        <v>30</v>
      </c>
    </row>
    <row r="49" ht="15">
      <c r="B49" s="1" t="s">
        <v>74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5">
      <selection activeCell="J16" sqref="J16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28</v>
      </c>
    </row>
    <row r="3" ht="15.75">
      <c r="A3" s="13" t="s">
        <v>87</v>
      </c>
    </row>
    <row r="6" spans="6:10" ht="15">
      <c r="F6" s="33" t="s">
        <v>18</v>
      </c>
      <c r="G6" s="33"/>
      <c r="J6" s="14" t="s">
        <v>19</v>
      </c>
    </row>
    <row r="7" spans="5:11" ht="15">
      <c r="E7" s="15" t="s">
        <v>20</v>
      </c>
      <c r="F7" s="15" t="s">
        <v>20</v>
      </c>
      <c r="G7" s="15" t="s">
        <v>21</v>
      </c>
      <c r="H7" s="15" t="s">
        <v>22</v>
      </c>
      <c r="I7" s="15"/>
      <c r="J7" s="15" t="s">
        <v>42</v>
      </c>
      <c r="K7" s="15"/>
    </row>
    <row r="8" spans="5:11" ht="15">
      <c r="E8" s="15" t="s">
        <v>23</v>
      </c>
      <c r="F8" s="15" t="s">
        <v>24</v>
      </c>
      <c r="G8" s="15" t="s">
        <v>25</v>
      </c>
      <c r="H8" s="15" t="s">
        <v>25</v>
      </c>
      <c r="I8" s="15"/>
      <c r="J8" s="15" t="s">
        <v>43</v>
      </c>
      <c r="K8" s="15" t="s">
        <v>26</v>
      </c>
    </row>
    <row r="9" spans="5:11" ht="15">
      <c r="E9" s="16" t="s">
        <v>56</v>
      </c>
      <c r="F9" s="16" t="s">
        <v>56</v>
      </c>
      <c r="G9" s="16" t="s">
        <v>56</v>
      </c>
      <c r="H9" s="16" t="s">
        <v>27</v>
      </c>
      <c r="I9" s="16"/>
      <c r="J9" s="16" t="s">
        <v>56</v>
      </c>
      <c r="K9" s="16" t="s">
        <v>56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>
      <c r="A11" s="2" t="s">
        <v>93</v>
      </c>
      <c r="E11" s="17"/>
      <c r="F11" s="17"/>
      <c r="G11" s="17"/>
      <c r="H11" s="17"/>
      <c r="I11" s="17"/>
      <c r="J11" s="17"/>
      <c r="K11" s="17"/>
    </row>
    <row r="12" spans="1:11" ht="15">
      <c r="A12" s="28" t="s">
        <v>94</v>
      </c>
      <c r="B12" s="28"/>
      <c r="C12" s="28"/>
      <c r="D12" s="28"/>
      <c r="E12" s="17"/>
      <c r="F12" s="17"/>
      <c r="G12" s="17"/>
      <c r="H12" s="17"/>
      <c r="I12" s="17"/>
      <c r="J12" s="17"/>
      <c r="K12" s="17"/>
    </row>
    <row r="13" spans="1:11" ht="15">
      <c r="A13" s="28"/>
      <c r="B13" s="28"/>
      <c r="C13" s="28"/>
      <c r="D13" s="28"/>
      <c r="E13" s="17"/>
      <c r="F13" s="17"/>
      <c r="G13" s="17"/>
      <c r="H13" s="17"/>
      <c r="I13" s="17"/>
      <c r="J13" s="17"/>
      <c r="K13" s="17"/>
    </row>
    <row r="14" spans="1:11" ht="15">
      <c r="A14" s="2" t="s">
        <v>70</v>
      </c>
      <c r="E14" s="3">
        <v>456132</v>
      </c>
      <c r="F14" s="3">
        <v>39773</v>
      </c>
      <c r="G14" s="3">
        <v>89199</v>
      </c>
      <c r="H14" s="3">
        <v>0</v>
      </c>
      <c r="I14" s="3"/>
      <c r="J14" s="3">
        <v>146252</v>
      </c>
      <c r="K14" s="3">
        <f>SUM(E14:J14)</f>
        <v>731356</v>
      </c>
    </row>
    <row r="15" spans="1:10" ht="15">
      <c r="A15" s="2" t="s">
        <v>79</v>
      </c>
      <c r="E15" s="3"/>
      <c r="F15" s="3"/>
      <c r="G15" s="3"/>
      <c r="H15" s="3"/>
      <c r="I15" s="3"/>
      <c r="J15" s="3"/>
    </row>
    <row r="16" spans="2:11" ht="15">
      <c r="B16" s="2" t="s">
        <v>95</v>
      </c>
      <c r="E16" s="3"/>
      <c r="F16" s="3"/>
      <c r="G16" s="3"/>
      <c r="H16" s="3"/>
      <c r="I16" s="3"/>
      <c r="J16" s="3">
        <v>9494</v>
      </c>
      <c r="K16" s="3">
        <f>J16</f>
        <v>9494</v>
      </c>
    </row>
    <row r="17" spans="1:11" ht="15">
      <c r="A17" s="2" t="s">
        <v>78</v>
      </c>
      <c r="E17" s="10">
        <v>0</v>
      </c>
      <c r="F17" s="10">
        <v>0</v>
      </c>
      <c r="G17" s="10">
        <v>0</v>
      </c>
      <c r="H17" s="10"/>
      <c r="I17" s="10"/>
      <c r="J17" s="10"/>
      <c r="K17" s="10">
        <f>SUM(E17:J17)</f>
        <v>0</v>
      </c>
    </row>
    <row r="18" spans="5:11" ht="15">
      <c r="E18" s="9"/>
      <c r="F18" s="9"/>
      <c r="G18" s="9"/>
      <c r="H18" s="9"/>
      <c r="I18" s="9"/>
      <c r="J18" s="9"/>
      <c r="K18" s="9"/>
    </row>
    <row r="19" spans="1:11" ht="15">
      <c r="A19" s="1" t="s">
        <v>96</v>
      </c>
      <c r="E19" s="3">
        <f>SUM(E14:E17)</f>
        <v>456132</v>
      </c>
      <c r="F19" s="3">
        <f aca="true" t="shared" si="0" ref="F19:K19">SUM(F14:F17)</f>
        <v>39773</v>
      </c>
      <c r="G19" s="3">
        <f t="shared" si="0"/>
        <v>89199</v>
      </c>
      <c r="H19" s="3">
        <f t="shared" si="0"/>
        <v>0</v>
      </c>
      <c r="I19" s="3">
        <f t="shared" si="0"/>
        <v>0</v>
      </c>
      <c r="J19" s="3">
        <f t="shared" si="0"/>
        <v>155746</v>
      </c>
      <c r="K19" s="3">
        <f t="shared" si="0"/>
        <v>740850</v>
      </c>
    </row>
    <row r="20" spans="1:11" ht="6.75" customHeight="1" thickBot="1">
      <c r="A20" s="1"/>
      <c r="E20" s="18"/>
      <c r="F20" s="18"/>
      <c r="G20" s="18"/>
      <c r="H20" s="18"/>
      <c r="I20" s="18"/>
      <c r="J20" s="18"/>
      <c r="K20" s="18"/>
    </row>
    <row r="21" spans="1:11" ht="15">
      <c r="A21" s="7"/>
      <c r="B21" s="7"/>
      <c r="C21" s="7"/>
      <c r="D21" s="7"/>
      <c r="E21" s="9"/>
      <c r="F21" s="9"/>
      <c r="G21" s="9"/>
      <c r="H21" s="9"/>
      <c r="I21" s="9"/>
      <c r="J21" s="9"/>
      <c r="K21" s="9"/>
    </row>
    <row r="22" spans="1:11" ht="15">
      <c r="A22" s="7"/>
      <c r="B22" s="7"/>
      <c r="C22" s="7"/>
      <c r="D22" s="7"/>
      <c r="E22" s="9"/>
      <c r="F22" s="9"/>
      <c r="G22" s="9"/>
      <c r="H22" s="9"/>
      <c r="I22" s="9"/>
      <c r="J22" s="9"/>
      <c r="K22" s="9"/>
    </row>
    <row r="23" spans="1:11" ht="15">
      <c r="A23" s="2" t="s">
        <v>93</v>
      </c>
      <c r="E23" s="17"/>
      <c r="F23" s="17"/>
      <c r="G23" s="17"/>
      <c r="H23" s="17"/>
      <c r="I23" s="17"/>
      <c r="J23" s="17"/>
      <c r="K23" s="17"/>
    </row>
    <row r="24" spans="1:11" ht="15">
      <c r="A24" s="28" t="s">
        <v>97</v>
      </c>
      <c r="B24" s="28"/>
      <c r="C24" s="28"/>
      <c r="D24" s="28"/>
      <c r="E24" s="17"/>
      <c r="F24" s="17"/>
      <c r="G24" s="17"/>
      <c r="H24" s="17"/>
      <c r="I24" s="17"/>
      <c r="J24" s="17"/>
      <c r="K24" s="17"/>
    </row>
    <row r="25" spans="1:11" ht="15">
      <c r="A25" s="28"/>
      <c r="B25" s="28"/>
      <c r="C25" s="28"/>
      <c r="D25" s="28"/>
      <c r="E25" s="17"/>
      <c r="F25" s="17"/>
      <c r="G25" s="17"/>
      <c r="H25" s="17"/>
      <c r="I25" s="17"/>
      <c r="J25" s="17"/>
      <c r="K25" s="17"/>
    </row>
    <row r="26" spans="1:11" ht="15">
      <c r="A26" s="2" t="s">
        <v>70</v>
      </c>
      <c r="E26" s="3">
        <v>456132</v>
      </c>
      <c r="F26" s="3">
        <v>39773</v>
      </c>
      <c r="G26" s="3">
        <v>89199</v>
      </c>
      <c r="H26" s="3">
        <v>0</v>
      </c>
      <c r="I26" s="3"/>
      <c r="J26" s="3">
        <v>151580</v>
      </c>
      <c r="K26" s="3">
        <f>SUM(E26:J26)</f>
        <v>736684</v>
      </c>
    </row>
    <row r="27" spans="1:11" ht="15">
      <c r="A27" s="2" t="s">
        <v>76</v>
      </c>
      <c r="E27" s="3"/>
      <c r="F27" s="3"/>
      <c r="G27" s="3"/>
      <c r="H27" s="3"/>
      <c r="I27" s="3"/>
      <c r="J27" s="3"/>
      <c r="K27" s="3"/>
    </row>
    <row r="28" spans="2:11" ht="15">
      <c r="B28" s="2" t="s">
        <v>95</v>
      </c>
      <c r="E28" s="3"/>
      <c r="F28" s="3"/>
      <c r="G28" s="3"/>
      <c r="H28" s="3"/>
      <c r="I28" s="3"/>
      <c r="J28" s="3">
        <v>950</v>
      </c>
      <c r="K28" s="3">
        <f>SUM(E28:J28)</f>
        <v>950</v>
      </c>
    </row>
    <row r="29" spans="1:11" ht="15">
      <c r="A29" s="2" t="s">
        <v>77</v>
      </c>
      <c r="E29" s="10">
        <v>0</v>
      </c>
      <c r="F29" s="10">
        <v>0</v>
      </c>
      <c r="G29" s="10">
        <v>0</v>
      </c>
      <c r="H29" s="10"/>
      <c r="I29" s="10"/>
      <c r="J29" s="10">
        <v>0</v>
      </c>
      <c r="K29" s="10">
        <f>SUM(E29:J29)</f>
        <v>0</v>
      </c>
    </row>
    <row r="30" spans="5:11" ht="15">
      <c r="E30" s="9"/>
      <c r="F30" s="9"/>
      <c r="G30" s="9"/>
      <c r="H30" s="9"/>
      <c r="I30" s="9"/>
      <c r="J30" s="9"/>
      <c r="K30" s="9"/>
    </row>
    <row r="31" spans="1:11" ht="15">
      <c r="A31" s="1" t="s">
        <v>98</v>
      </c>
      <c r="E31" s="3">
        <f aca="true" t="shared" si="1" ref="E31:K31">SUM(E26:E29)</f>
        <v>456132</v>
      </c>
      <c r="F31" s="3">
        <f t="shared" si="1"/>
        <v>39773</v>
      </c>
      <c r="G31" s="3">
        <f t="shared" si="1"/>
        <v>89199</v>
      </c>
      <c r="H31" s="3">
        <f t="shared" si="1"/>
        <v>0</v>
      </c>
      <c r="I31" s="3">
        <f t="shared" si="1"/>
        <v>0</v>
      </c>
      <c r="J31" s="3">
        <f t="shared" si="1"/>
        <v>152530</v>
      </c>
      <c r="K31" s="3">
        <f t="shared" si="1"/>
        <v>737634</v>
      </c>
    </row>
    <row r="32" spans="1:11" ht="6.75" customHeight="1" thickBot="1">
      <c r="A32" s="1"/>
      <c r="E32" s="18"/>
      <c r="F32" s="18"/>
      <c r="G32" s="18"/>
      <c r="H32" s="18"/>
      <c r="I32" s="18"/>
      <c r="J32" s="18"/>
      <c r="K32" s="18"/>
    </row>
    <row r="39" ht="15">
      <c r="A39" s="11" t="s">
        <v>54</v>
      </c>
    </row>
    <row r="40" ht="15">
      <c r="A40" s="1" t="s">
        <v>75</v>
      </c>
    </row>
  </sheetData>
  <mergeCells count="1">
    <mergeCell ref="F6:G6"/>
  </mergeCells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12" sqref="D12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3" t="s">
        <v>3</v>
      </c>
    </row>
    <row r="2" ht="15.75">
      <c r="A2" s="13" t="s">
        <v>53</v>
      </c>
    </row>
    <row r="3" ht="15.75">
      <c r="A3" s="13" t="s">
        <v>87</v>
      </c>
    </row>
    <row r="5" spans="8:10" ht="15">
      <c r="H5" s="20" t="s">
        <v>93</v>
      </c>
      <c r="J5" s="20" t="s">
        <v>93</v>
      </c>
    </row>
    <row r="6" spans="8:10" ht="15">
      <c r="H6" s="20" t="s">
        <v>55</v>
      </c>
      <c r="J6" s="20" t="s">
        <v>55</v>
      </c>
    </row>
    <row r="7" spans="8:10" ht="15">
      <c r="H7" s="25">
        <v>37986</v>
      </c>
      <c r="J7" s="32" t="s">
        <v>99</v>
      </c>
    </row>
    <row r="8" spans="8:10" ht="15">
      <c r="H8" s="26" t="s">
        <v>56</v>
      </c>
      <c r="J8" s="31" t="s">
        <v>56</v>
      </c>
    </row>
    <row r="9" ht="15">
      <c r="H9" s="24"/>
    </row>
    <row r="10" spans="1:10" ht="15">
      <c r="A10" s="2" t="s">
        <v>81</v>
      </c>
      <c r="H10" s="3">
        <v>26772</v>
      </c>
      <c r="J10" s="3">
        <v>-11350</v>
      </c>
    </row>
    <row r="11" ht="15">
      <c r="H11" s="3"/>
    </row>
    <row r="12" spans="1:10" ht="15">
      <c r="A12" s="2" t="s">
        <v>82</v>
      </c>
      <c r="H12" s="9">
        <v>-2373</v>
      </c>
      <c r="J12" s="3">
        <v>-6820</v>
      </c>
    </row>
    <row r="13" ht="15">
      <c r="H13" s="3"/>
    </row>
    <row r="14" spans="1:10" ht="15">
      <c r="A14" s="2" t="s">
        <v>83</v>
      </c>
      <c r="H14" s="10">
        <v>18567</v>
      </c>
      <c r="J14" s="10">
        <v>-2069</v>
      </c>
    </row>
    <row r="15" ht="15">
      <c r="H15" s="3"/>
    </row>
    <row r="16" spans="1:10" ht="15">
      <c r="A16" s="2" t="s">
        <v>80</v>
      </c>
      <c r="H16" s="3">
        <f>+H10+H12+H14</f>
        <v>42966</v>
      </c>
      <c r="J16" s="3">
        <f>+J10+J12+J14</f>
        <v>-20239</v>
      </c>
    </row>
    <row r="17" ht="15">
      <c r="H17" s="3"/>
    </row>
    <row r="18" spans="1:10" ht="15">
      <c r="A18" s="2" t="s">
        <v>68</v>
      </c>
      <c r="H18" s="10">
        <v>-33641</v>
      </c>
      <c r="J18" s="10">
        <v>-3578</v>
      </c>
    </row>
    <row r="19" ht="15">
      <c r="H19" s="3"/>
    </row>
    <row r="20" spans="1:10" ht="15.75" thickBot="1">
      <c r="A20" s="2" t="s">
        <v>69</v>
      </c>
      <c r="H20" s="21">
        <f>+H16+H18</f>
        <v>9325</v>
      </c>
      <c r="J20" s="21">
        <f>+J16+J18</f>
        <v>-23817</v>
      </c>
    </row>
    <row r="21" ht="15.75" thickTop="1">
      <c r="H21" s="3"/>
    </row>
    <row r="22" spans="1:8" ht="15">
      <c r="A22" s="2" t="s">
        <v>58</v>
      </c>
      <c r="H22" s="3"/>
    </row>
    <row r="23" spans="2:10" ht="15">
      <c r="B23" s="2" t="s">
        <v>59</v>
      </c>
      <c r="H23" s="3">
        <v>20824</v>
      </c>
      <c r="J23" s="3">
        <v>13362</v>
      </c>
    </row>
    <row r="24" spans="2:10" ht="15">
      <c r="B24" s="2" t="s">
        <v>60</v>
      </c>
      <c r="H24" s="3">
        <v>-11499</v>
      </c>
      <c r="J24" s="3">
        <v>-37179</v>
      </c>
    </row>
    <row r="25" spans="8:10" ht="15.75" thickBot="1">
      <c r="H25" s="27">
        <f>SUM(H23:H24)</f>
        <v>9325</v>
      </c>
      <c r="J25" s="27">
        <f>SUM(J23:J24)</f>
        <v>-23817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57</v>
      </c>
      <c r="H30" s="3"/>
    </row>
    <row r="31" spans="1:8" ht="15">
      <c r="A31" s="1" t="s">
        <v>75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PJD</cp:lastModifiedBy>
  <cp:lastPrinted>2004-02-26T09:14:35Z</cp:lastPrinted>
  <dcterms:created xsi:type="dcterms:W3CDTF">1999-09-10T07:41:06Z</dcterms:created>
  <dcterms:modified xsi:type="dcterms:W3CDTF">2004-02-19T02:27:06Z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