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'CASHFLOW'!$A$1:$F$79</definedName>
    <definedName name="_xlnm.Print_Area" localSheetId="3">'CBS'!$A$1:$E$52</definedName>
    <definedName name="_xlnm.Print_Area" localSheetId="0">'PL'!$A$1:$F$39</definedName>
    <definedName name="_xlnm.Print_Area" localSheetId="2">'SCE'!$A$1:$F$35</definedName>
  </definedNames>
  <calcPr fullCalcOnLoad="1"/>
</workbook>
</file>

<file path=xl/sharedStrings.xml><?xml version="1.0" encoding="utf-8"?>
<sst xmlns="http://schemas.openxmlformats.org/spreadsheetml/2006/main" count="204" uniqueCount="142">
  <si>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</si>
  <si>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</si>
  <si>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</si>
  <si>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</si>
  <si>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</si>
  <si>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</si>
  <si>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</si>
  <si>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</si>
  <si>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</si>
  <si>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</si>
  <si>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</si>
  <si>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</si>
  <si>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</si>
  <si>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</si>
  <si>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</si>
  <si>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</si>
  <si>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</si>
  <si>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</si>
  <si>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</si>
  <si>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</si>
  <si>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</si>
  <si>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</si>
  <si>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</si>
  <si>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</si>
  <si>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</si>
  <si>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</si>
  <si>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</si>
  <si>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</si>
  <si>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</si>
  <si>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</si>
  <si>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</si>
  <si>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</si>
  <si>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</si>
  <si>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</si>
  <si>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</si>
  <si>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</si>
  <si>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</si>
  <si>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</si>
  <si>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</si>
  <si>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</si>
  <si>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</si>
  <si>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</si>
  <si>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</si>
  <si>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</si>
  <si>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</si>
  <si>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</si>
  <si>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</si>
  <si>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</si>
  <si>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</si>
  <si>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</si>
  <si>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</si>
  <si>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</si>
  <si>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</si>
  <si>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</si>
  <si>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</si>
  <si>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</si>
  <si>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</si>
  <si>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</si>
  <si>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</si>
  <si>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</si>
  <si>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</si>
  <si>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</si>
  <si>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</si>
  <si>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</si>
  <si>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</si>
  <si>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Net increase in cash and cash equivalent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</si>
  <si>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</si>
  <si>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</si>
  <si>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</si>
  <si>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</si>
  <si>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</si>
  <si>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</si>
  <si>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</si>
  <si>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</si>
  <si>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</si>
  <si>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</si>
  <si>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</si>
  <si>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</si>
  <si>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</si>
  <si>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Profit /(Loss) From Operations</t>
  </si>
  <si>
    <t>Finance Costs</t>
  </si>
  <si>
    <t xml:space="preserve">Profit /(Loss) Before Taxation 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</si>
  <si>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</si>
  <si>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</si>
  <si>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</si>
  <si>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</si>
  <si>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</si>
  <si>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</si>
  <si>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</si>
  <si>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</si>
  <si>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</si>
  <si>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</si>
  <si>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</si>
  <si>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</si>
  <si>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</si>
  <si>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</si>
  <si>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</si>
  <si>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</si>
  <si>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</si>
  <si>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</si>
  <si>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</si>
  <si>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</si>
  <si>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</si>
  <si>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</si>
  <si>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</si>
  <si>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</si>
  <si>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</si>
  <si>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</si>
  <si>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</si>
  <si>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</si>
  <si>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Investment in associated companies written down</t>
  </si>
  <si>
    <t xml:space="preserve"> Property, plant and equipment written off</t>
  </si>
  <si>
    <t xml:space="preserve"> Provision for doubtful debts</t>
  </si>
  <si>
    <t xml:space="preserve"> Proceed from disposal of property, plant and equipment </t>
  </si>
  <si>
    <t xml:space="preserve"> Dividend paid to minority shareholders</t>
  </si>
  <si>
    <t xml:space="preserve"> Repayment of hire purchase payables</t>
  </si>
  <si>
    <t xml:space="preserve"> Repayment to a former subsidiary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</si>
  <si>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</si>
  <si>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</si>
  <si>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</si>
  <si>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</si>
  <si>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>At 1 July, 2003</t>
  </si>
  <si>
    <t xml:space="preserve"> Provision for doubtful debts - associated co.</t>
  </si>
  <si>
    <t xml:space="preserve"> Deposit for purchase of additional shares in subsidiary </t>
  </si>
  <si>
    <t xml:space="preserve"> Provision for doubtful debts written back </t>
  </si>
  <si>
    <t xml:space="preserve"> Development expenses written off</t>
  </si>
  <si>
    <t xml:space="preserve"> Gain on disposal of a former subsidiary </t>
  </si>
  <si>
    <t xml:space="preserve"> Impairment </t>
  </si>
  <si>
    <t>Goodwill</t>
  </si>
  <si>
    <t>FOR THE QUARTER ENDED 30/09/04</t>
  </si>
  <si>
    <t>3 months quarter ended 30/09/03</t>
  </si>
  <si>
    <t>At 30 Sept, 2003</t>
  </si>
  <si>
    <t>3 months quarter ended 30/09/04</t>
  </si>
  <si>
    <t>At 1 July, 2004</t>
  </si>
  <si>
    <t>At 30 Sept, 2004</t>
  </si>
  <si>
    <t xml:space="preserve"> Gain/(loss) on disposal of property, plant and equipment</t>
  </si>
  <si>
    <t>Annual Financial Report for the year ended 30/06/04)</t>
  </si>
  <si>
    <t>DATE ISSUED : 08/11/04</t>
  </si>
  <si>
    <t>Annual Financial Report for the year ended 30/06/04 )</t>
  </si>
  <si>
    <t xml:space="preserve"> Decrease / (Increase) in receivables</t>
  </si>
  <si>
    <t xml:space="preserve"> (Decrease) / Increase in payables</t>
  </si>
  <si>
    <t xml:space="preserve"> Decrease in inventories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</si>
</sst>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4" fontId="3" fillId="0" borderId="0" xfId="15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73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4" fontId="3" fillId="0" borderId="0" xfId="15" applyNumberFormat="1" applyFont="1" applyBorder="1" applyAlignment="1" applyProtection="1">
      <alignment/>
      <protection/>
    </xf>
    <xf numFmtId="173" fontId="3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quotePrefix="1">
      <alignment/>
    </xf>
    <xf numFmtId="0" fontId="8" fillId="0" borderId="0" xfId="0" applyFon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181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workbookViewId="0" topLeftCell="A1">
      <pane xSplit="1" ySplit="11" topLeftCell="B3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8" sqref="A38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40</v>
      </c>
    </row>
    <row r="2" ht="12.75">
      <c r="E2" t="s">
        <v>0</v>
      </c>
    </row>
    <row r="3" s="44" customFormat="1" ht="12.75">
      <c r="A3" s="44" t="s">
        <v>71</v>
      </c>
    </row>
    <row r="4" s="44" customFormat="1" ht="12.75">
      <c r="A4" s="44" t="s">
        <v>129</v>
      </c>
    </row>
    <row r="6" spans="2:6" s="7" customFormat="1" ht="12.75">
      <c r="B6" s="96" t="s">
        <v>72</v>
      </c>
      <c r="C6" s="96"/>
      <c r="E6" s="96" t="s">
        <v>75</v>
      </c>
      <c r="F6" s="96"/>
    </row>
    <row r="7" spans="2:6" s="7" customFormat="1" ht="12.75">
      <c r="B7" s="7" t="s">
        <v>73</v>
      </c>
      <c r="C7" s="7" t="s">
        <v>100</v>
      </c>
      <c r="E7" s="7" t="s">
        <v>73</v>
      </c>
      <c r="F7" s="7" t="s">
        <v>100</v>
      </c>
    </row>
    <row r="8" spans="2:6" s="7" customFormat="1" ht="12.75">
      <c r="B8" s="7" t="s">
        <v>98</v>
      </c>
      <c r="C8" s="7" t="s">
        <v>99</v>
      </c>
      <c r="E8" s="7" t="s">
        <v>98</v>
      </c>
      <c r="F8" s="7" t="s">
        <v>99</v>
      </c>
    </row>
    <row r="9" spans="2:6" s="7" customFormat="1" ht="12.75">
      <c r="B9" s="7" t="s">
        <v>74</v>
      </c>
      <c r="C9" s="7" t="s">
        <v>74</v>
      </c>
      <c r="E9" s="7" t="s">
        <v>102</v>
      </c>
      <c r="F9" s="7" t="s">
        <v>103</v>
      </c>
    </row>
    <row r="10" spans="2:6" s="7" customFormat="1" ht="12.75">
      <c r="B10" s="67">
        <v>38260</v>
      </c>
      <c r="C10" s="67">
        <v>37894</v>
      </c>
      <c r="D10" s="67"/>
      <c r="E10" s="67">
        <f>+B10</f>
        <v>38260</v>
      </c>
      <c r="F10" s="67">
        <f>+C10</f>
        <v>37894</v>
      </c>
    </row>
    <row r="11" spans="2:6" s="44" customFormat="1" ht="12.75">
      <c r="B11" s="7" t="s">
        <v>13</v>
      </c>
      <c r="C11" s="7" t="s">
        <v>13</v>
      </c>
      <c r="E11" s="7" t="s">
        <v>13</v>
      </c>
      <c r="F11" s="7" t="s">
        <v>13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76</v>
      </c>
      <c r="B13" s="5">
        <v>13850421</v>
      </c>
      <c r="C13" s="5">
        <v>11789682</v>
      </c>
      <c r="D13" s="5"/>
      <c r="E13" s="5">
        <v>13850421</v>
      </c>
      <c r="F13" s="5">
        <v>11789682</v>
      </c>
    </row>
    <row r="14" spans="2:6" ht="12.75">
      <c r="B14" s="5"/>
      <c r="C14" s="5"/>
      <c r="D14" s="5"/>
      <c r="E14" s="5"/>
      <c r="F14" s="5"/>
    </row>
    <row r="15" spans="1:6" ht="12.75">
      <c r="A15" t="s">
        <v>77</v>
      </c>
      <c r="B15" s="5">
        <v>-13181222</v>
      </c>
      <c r="C15" s="5">
        <v>-11478556</v>
      </c>
      <c r="D15" s="5"/>
      <c r="E15" s="5">
        <v>-13181222</v>
      </c>
      <c r="F15" s="5">
        <v>-11478556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78</v>
      </c>
      <c r="B17" s="5">
        <v>34072</v>
      </c>
      <c r="C17" s="5">
        <v>11559</v>
      </c>
      <c r="D17" s="5"/>
      <c r="E17" s="5">
        <v>34072</v>
      </c>
      <c r="F17" s="5">
        <v>11559</v>
      </c>
    </row>
    <row r="18" spans="2:6" ht="12.75">
      <c r="B18" s="64"/>
      <c r="C18" s="64"/>
      <c r="D18" s="5"/>
      <c r="E18" s="64"/>
      <c r="F18" s="64"/>
    </row>
    <row r="19" spans="1:6" ht="12.75">
      <c r="A19" t="s">
        <v>79</v>
      </c>
      <c r="B19" s="5">
        <f>SUM(B13:B18)</f>
        <v>703271</v>
      </c>
      <c r="C19" s="5">
        <f>SUM(C13:C18)</f>
        <v>322685</v>
      </c>
      <c r="D19" s="5"/>
      <c r="E19" s="5">
        <f>SUM(E13:E18)</f>
        <v>703271</v>
      </c>
      <c r="F19" s="5">
        <f>SUM(F13:F18)</f>
        <v>322685</v>
      </c>
    </row>
    <row r="20" spans="2:6" ht="12.75">
      <c r="B20" s="5"/>
      <c r="C20" s="5"/>
      <c r="D20" s="5"/>
      <c r="E20" s="5"/>
      <c r="F20" s="5"/>
    </row>
    <row r="21" spans="1:6" ht="12.75">
      <c r="A21" t="s">
        <v>80</v>
      </c>
      <c r="B21" s="5">
        <v>-215967</v>
      </c>
      <c r="C21" s="5">
        <v>-255472</v>
      </c>
      <c r="D21" s="5"/>
      <c r="E21" s="5">
        <v>-215967</v>
      </c>
      <c r="F21" s="5">
        <v>-255472</v>
      </c>
    </row>
    <row r="22" spans="2:6" ht="12.75">
      <c r="B22" s="64"/>
      <c r="C22" s="64"/>
      <c r="D22" s="5"/>
      <c r="E22" s="64"/>
      <c r="F22" s="64"/>
    </row>
    <row r="23" spans="1:6" ht="12.75">
      <c r="A23" t="s">
        <v>81</v>
      </c>
      <c r="B23" s="5">
        <f>+B19+B21</f>
        <v>487304</v>
      </c>
      <c r="C23" s="5">
        <f>+C19+C21</f>
        <v>67213</v>
      </c>
      <c r="D23" s="5"/>
      <c r="E23" s="5">
        <f>+E19+E21</f>
        <v>487304</v>
      </c>
      <c r="F23" s="5">
        <f>+F19+F21</f>
        <v>67213</v>
      </c>
    </row>
    <row r="24" spans="2:6" ht="12.75">
      <c r="B24" s="5"/>
      <c r="C24" s="5"/>
      <c r="D24" s="5"/>
      <c r="E24" s="5"/>
      <c r="F24" s="5"/>
    </row>
    <row r="25" spans="1:6" ht="12.75">
      <c r="A25" t="s">
        <v>82</v>
      </c>
      <c r="B25" s="5">
        <v>-417856</v>
      </c>
      <c r="C25" s="5">
        <v>-352052</v>
      </c>
      <c r="D25" s="5"/>
      <c r="E25" s="5">
        <v>-417856</v>
      </c>
      <c r="F25" s="5">
        <v>-352052</v>
      </c>
    </row>
    <row r="26" spans="2:6" ht="12.75">
      <c r="B26" s="64"/>
      <c r="C26" s="64"/>
      <c r="D26" s="5"/>
      <c r="E26" s="64"/>
      <c r="F26" s="64"/>
    </row>
    <row r="27" spans="1:6" ht="12.75">
      <c r="A27" t="s">
        <v>83</v>
      </c>
      <c r="B27" s="5">
        <f>+B23+B25</f>
        <v>69448</v>
      </c>
      <c r="C27" s="5">
        <f>+C23+C25</f>
        <v>-284839</v>
      </c>
      <c r="D27" s="5"/>
      <c r="E27" s="5">
        <f>+E23+E25</f>
        <v>69448</v>
      </c>
      <c r="F27" s="5">
        <f>+F23+F25</f>
        <v>-284839</v>
      </c>
    </row>
    <row r="28" spans="2:6" ht="12.75">
      <c r="B28" s="5"/>
      <c r="C28" s="5"/>
      <c r="D28" s="5"/>
      <c r="E28" s="5"/>
      <c r="F28" s="5"/>
    </row>
    <row r="29" spans="1:6" ht="12.75">
      <c r="A29" t="s">
        <v>84</v>
      </c>
      <c r="B29" s="5">
        <v>-36825</v>
      </c>
      <c r="C29" s="5">
        <v>-29110</v>
      </c>
      <c r="D29" s="5"/>
      <c r="E29" s="5">
        <v>-36825</v>
      </c>
      <c r="F29" s="5">
        <v>-29110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85</v>
      </c>
      <c r="B31" s="66">
        <f>+B27+B29</f>
        <v>32623</v>
      </c>
      <c r="C31" s="66">
        <f>+C27+C29</f>
        <v>-313949</v>
      </c>
      <c r="D31" s="5"/>
      <c r="E31" s="66">
        <f>+E27+E29</f>
        <v>32623</v>
      </c>
      <c r="F31" s="66">
        <f>+F27+F29</f>
        <v>-313949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86</v>
      </c>
      <c r="B35" s="65">
        <f>B31/149804/10</f>
        <v>0.021777122106218794</v>
      </c>
      <c r="C35" s="65">
        <f>C31/149804/10</f>
        <v>-0.20957317561613845</v>
      </c>
      <c r="D35" s="65">
        <f>D31/149804</f>
        <v>0</v>
      </c>
      <c r="E35" s="65">
        <f>E31/149804/10</f>
        <v>0.021777122106218794</v>
      </c>
      <c r="F35" s="65">
        <f>F31/149804/10</f>
        <v>-0.20957317561613845</v>
      </c>
    </row>
    <row r="38" spans="1:3" ht="12.75">
      <c r="A38" s="44" t="s">
        <v>87</v>
      </c>
      <c r="B38" s="53"/>
      <c r="C38" s="44"/>
    </row>
    <row r="39" spans="1:3" ht="12.75">
      <c r="A39" s="44" t="s">
        <v>138</v>
      </c>
      <c r="B39" s="53"/>
      <c r="C39" s="44"/>
    </row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8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SheetLayoutView="100" workbookViewId="0" topLeftCell="A30">
      <selection activeCell="A35" sqref="A35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</cols>
  <sheetData>
    <row r="1" ht="15.75">
      <c r="A1" s="1" t="s">
        <v>40</v>
      </c>
    </row>
    <row r="3" spans="1:6" ht="12.75">
      <c r="A3" s="44" t="s">
        <v>39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12</v>
      </c>
    </row>
    <row r="4" spans="1:6" ht="12.75">
      <c r="A4" s="44" t="s">
        <v>129</v>
      </c>
      <c r="B4" s="8" t="s">
        <v>58</v>
      </c>
      <c r="C4" s="8" t="s">
        <v>58</v>
      </c>
      <c r="D4" s="8" t="s">
        <v>58</v>
      </c>
      <c r="E4" s="8" t="s">
        <v>58</v>
      </c>
      <c r="F4" s="8" t="s">
        <v>58</v>
      </c>
    </row>
    <row r="5" spans="2:6" s="42" customFormat="1" ht="12.75">
      <c r="B5" s="8" t="s">
        <v>108</v>
      </c>
      <c r="C5" s="8" t="s">
        <v>109</v>
      </c>
      <c r="D5" s="8" t="s">
        <v>107</v>
      </c>
      <c r="E5" s="8" t="s">
        <v>108</v>
      </c>
      <c r="F5" s="8" t="str">
        <f>+B5</f>
        <v>3 Months</v>
      </c>
    </row>
    <row r="6" spans="1:6" s="42" customFormat="1" ht="15" customHeight="1">
      <c r="A6" s="52"/>
      <c r="B6" s="8" t="s">
        <v>101</v>
      </c>
      <c r="C6" s="8" t="s">
        <v>101</v>
      </c>
      <c r="D6" s="8" t="s">
        <v>101</v>
      </c>
      <c r="E6" s="8" t="s">
        <v>101</v>
      </c>
      <c r="F6" s="8" t="s">
        <v>101</v>
      </c>
    </row>
    <row r="7" spans="1:6" s="42" customFormat="1" ht="15" customHeight="1">
      <c r="A7" s="52"/>
      <c r="B7" s="67">
        <f>+PL!E10</f>
        <v>38260</v>
      </c>
      <c r="C7" s="67">
        <v>37711</v>
      </c>
      <c r="D7" s="67">
        <v>37621</v>
      </c>
      <c r="E7" s="67">
        <v>37529</v>
      </c>
      <c r="F7" s="67">
        <f>+PL!F10</f>
        <v>37894</v>
      </c>
    </row>
    <row r="8" spans="1:6" s="42" customFormat="1" ht="15" customHeight="1">
      <c r="A8" s="52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</row>
    <row r="9" ht="13.5" customHeight="1">
      <c r="A9" s="46" t="s">
        <v>41</v>
      </c>
    </row>
    <row r="10" ht="9" customHeight="1">
      <c r="A10" s="47"/>
    </row>
    <row r="11" spans="1:6" ht="13.5" customHeight="1">
      <c r="A11" s="47" t="s">
        <v>42</v>
      </c>
      <c r="B11" s="5">
        <v>487304</v>
      </c>
      <c r="C11" s="5">
        <v>-1946829</v>
      </c>
      <c r="D11" s="5">
        <v>-1032158</v>
      </c>
      <c r="E11" s="5">
        <v>-23123</v>
      </c>
      <c r="F11" s="5">
        <v>67213</v>
      </c>
    </row>
    <row r="12" ht="6" customHeight="1">
      <c r="A12" s="47"/>
    </row>
    <row r="13" ht="13.5" customHeight="1">
      <c r="A13" s="47" t="s">
        <v>43</v>
      </c>
    </row>
    <row r="14" ht="8.25" customHeight="1">
      <c r="A14" s="47"/>
    </row>
    <row r="15" spans="1:6" ht="13.5" customHeight="1">
      <c r="A15" s="47" t="s">
        <v>44</v>
      </c>
      <c r="B15" s="5">
        <v>1199417</v>
      </c>
      <c r="C15" s="5">
        <v>4314737</v>
      </c>
      <c r="D15" s="5">
        <v>2840850</v>
      </c>
      <c r="E15" s="5">
        <v>1405073</v>
      </c>
      <c r="F15" s="5">
        <v>1397184</v>
      </c>
    </row>
    <row r="16" spans="1:6" ht="13.5" customHeight="1" hidden="1">
      <c r="A16" s="47" t="s">
        <v>127</v>
      </c>
      <c r="B16" s="5">
        <v>0</v>
      </c>
      <c r="F16" s="5">
        <v>0</v>
      </c>
    </row>
    <row r="17" spans="1:6" ht="13.5" customHeight="1">
      <c r="A17" s="47" t="s">
        <v>59</v>
      </c>
      <c r="B17" s="5">
        <v>196349</v>
      </c>
      <c r="C17" s="5">
        <v>436771</v>
      </c>
      <c r="D17" s="5">
        <v>280116</v>
      </c>
      <c r="E17" s="5">
        <v>135931</v>
      </c>
      <c r="F17" s="84">
        <v>153222</v>
      </c>
    </row>
    <row r="18" spans="1:6" ht="13.5" customHeight="1" hidden="1">
      <c r="A18" s="47" t="s">
        <v>122</v>
      </c>
      <c r="B18" s="5">
        <v>0</v>
      </c>
      <c r="C18" s="5">
        <v>3670</v>
      </c>
      <c r="D18" s="5">
        <v>3670</v>
      </c>
      <c r="F18" s="5">
        <v>0</v>
      </c>
    </row>
    <row r="19" spans="1:6" ht="13.5" customHeight="1">
      <c r="A19" s="47" t="s">
        <v>135</v>
      </c>
      <c r="B19" s="5">
        <v>258</v>
      </c>
      <c r="C19" s="5">
        <v>-82799</v>
      </c>
      <c r="D19" s="5">
        <v>-82799</v>
      </c>
      <c r="F19" s="5">
        <v>0</v>
      </c>
    </row>
    <row r="20" spans="1:6" ht="13.5" customHeight="1" hidden="1">
      <c r="A20" s="47" t="s">
        <v>126</v>
      </c>
      <c r="B20" s="5">
        <v>0</v>
      </c>
      <c r="C20" s="5">
        <v>-82799</v>
      </c>
      <c r="D20" s="5">
        <v>-82799</v>
      </c>
      <c r="F20" s="5">
        <v>0</v>
      </c>
    </row>
    <row r="21" spans="1:6" ht="13.5" customHeight="1" hidden="1">
      <c r="A21" s="47" t="s">
        <v>124</v>
      </c>
      <c r="B21" s="5">
        <v>0</v>
      </c>
      <c r="F21" s="5">
        <v>0</v>
      </c>
    </row>
    <row r="22" spans="1:6" ht="13.5">
      <c r="A22" s="47" t="s">
        <v>46</v>
      </c>
      <c r="B22" s="5">
        <v>214122</v>
      </c>
      <c r="C22" s="5">
        <v>696731</v>
      </c>
      <c r="D22" s="5">
        <v>455523</v>
      </c>
      <c r="E22" s="5">
        <v>217805</v>
      </c>
      <c r="F22" s="5">
        <v>255472</v>
      </c>
    </row>
    <row r="23" spans="1:6" s="68" customFormat="1" ht="13.5">
      <c r="A23" s="89" t="s">
        <v>61</v>
      </c>
      <c r="B23" s="64">
        <v>-3456</v>
      </c>
      <c r="C23" s="64">
        <v>-13230</v>
      </c>
      <c r="D23" s="64">
        <v>-480</v>
      </c>
      <c r="E23" s="64">
        <v>-30</v>
      </c>
      <c r="F23" s="64">
        <v>-1959</v>
      </c>
    </row>
    <row r="24" spans="1:6" s="68" customFormat="1" ht="13.5" hidden="1">
      <c r="A24" s="89" t="s">
        <v>110</v>
      </c>
      <c r="B24" s="84">
        <v>0</v>
      </c>
      <c r="C24" s="84"/>
      <c r="D24" s="84"/>
      <c r="E24" s="84"/>
      <c r="F24" s="84">
        <v>0</v>
      </c>
    </row>
    <row r="25" spans="1:6" s="68" customFormat="1" ht="13.5" hidden="1">
      <c r="A25" s="89" t="s">
        <v>125</v>
      </c>
      <c r="B25" s="84">
        <v>0</v>
      </c>
      <c r="C25" s="84"/>
      <c r="D25" s="84"/>
      <c r="E25" s="84"/>
      <c r="F25" s="84">
        <v>0</v>
      </c>
    </row>
    <row r="26" spans="1:6" ht="13.5" hidden="1">
      <c r="A26" s="47" t="s">
        <v>111</v>
      </c>
      <c r="B26" s="84">
        <v>0</v>
      </c>
      <c r="C26" s="84"/>
      <c r="D26" s="84"/>
      <c r="E26" s="84"/>
      <c r="F26" s="84">
        <v>0</v>
      </c>
    </row>
    <row r="27" spans="1:6" ht="13.5" customHeight="1" hidden="1">
      <c r="A27" s="47" t="s">
        <v>112</v>
      </c>
      <c r="B27" s="84">
        <v>0</v>
      </c>
      <c r="C27" s="84">
        <v>3670</v>
      </c>
      <c r="D27" s="84">
        <v>3670</v>
      </c>
      <c r="E27" s="84"/>
      <c r="F27" s="84">
        <v>0</v>
      </c>
    </row>
    <row r="28" spans="1:6" ht="13.5" customHeight="1">
      <c r="A28" s="47"/>
      <c r="B28" s="84"/>
      <c r="C28" s="84"/>
      <c r="D28" s="84"/>
      <c r="E28" s="84"/>
      <c r="F28" s="95"/>
    </row>
    <row r="29" spans="1:6" s="44" customFormat="1" ht="13.5" customHeight="1">
      <c r="A29" s="46" t="s">
        <v>45</v>
      </c>
      <c r="B29" s="79">
        <f>SUM(B10:B28)</f>
        <v>2093994</v>
      </c>
      <c r="C29" s="79">
        <f>SUM(C11:C23)</f>
        <v>3326252</v>
      </c>
      <c r="D29" s="79">
        <f>SUM(D11:D23)</f>
        <v>2381923</v>
      </c>
      <c r="E29" s="79">
        <f>SUM(E11:E23)</f>
        <v>1735656</v>
      </c>
      <c r="F29" s="79">
        <f>SUM(F10:F28)</f>
        <v>1871132</v>
      </c>
    </row>
    <row r="30" ht="8.25" customHeight="1">
      <c r="A30" s="47"/>
    </row>
    <row r="31" spans="1:6" ht="13.5" customHeight="1">
      <c r="A31" s="47" t="s">
        <v>141</v>
      </c>
      <c r="B31" s="5">
        <v>394576</v>
      </c>
      <c r="C31" s="5">
        <v>-406699</v>
      </c>
      <c r="D31" s="5">
        <v>-44621</v>
      </c>
      <c r="E31" s="5">
        <v>-232224</v>
      </c>
      <c r="F31" s="5">
        <v>323553</v>
      </c>
    </row>
    <row r="32" spans="1:6" ht="13.5" customHeight="1">
      <c r="A32" s="47" t="s">
        <v>139</v>
      </c>
      <c r="B32" s="5">
        <v>144837</v>
      </c>
      <c r="C32" s="5">
        <v>-2211227</v>
      </c>
      <c r="D32" s="5">
        <v>-2183151</v>
      </c>
      <c r="E32" s="5">
        <v>-1403290</v>
      </c>
      <c r="F32" s="5">
        <v>-321003</v>
      </c>
    </row>
    <row r="33" spans="1:6" ht="13.5">
      <c r="A33" s="47" t="s">
        <v>140</v>
      </c>
      <c r="B33" s="80">
        <v>-1204728</v>
      </c>
      <c r="C33" s="80">
        <v>-635928</v>
      </c>
      <c r="D33" s="80">
        <v>-357523</v>
      </c>
      <c r="E33" s="80">
        <v>208660</v>
      </c>
      <c r="F33" s="80">
        <v>-273673</v>
      </c>
    </row>
    <row r="34" spans="1:6" s="44" customFormat="1" ht="13.5" customHeight="1">
      <c r="A34" s="46" t="s">
        <v>60</v>
      </c>
      <c r="B34" s="79">
        <f>+B29+B31+B32+B33</f>
        <v>1428679</v>
      </c>
      <c r="C34" s="79">
        <f>+C29+C31+C32+C33</f>
        <v>72398</v>
      </c>
      <c r="D34" s="79">
        <f>+D29+D31+D32+D33</f>
        <v>-203372</v>
      </c>
      <c r="E34" s="79">
        <f>+E29+E31+E32+E33</f>
        <v>308802</v>
      </c>
      <c r="F34" s="79">
        <f>+F29+F31+F32+F33</f>
        <v>1600009</v>
      </c>
    </row>
    <row r="35" ht="9.75" customHeight="1">
      <c r="A35" s="47"/>
    </row>
    <row r="36" spans="1:6" ht="13.5" customHeight="1">
      <c r="A36" s="47" t="s">
        <v>47</v>
      </c>
      <c r="B36" s="5">
        <v>-112706</v>
      </c>
      <c r="C36" s="5">
        <v>-526208</v>
      </c>
      <c r="D36" s="5">
        <v>-340965</v>
      </c>
      <c r="E36" s="5">
        <v>-170507</v>
      </c>
      <c r="F36" s="5">
        <v>-104022</v>
      </c>
    </row>
    <row r="37" spans="1:6" ht="13.5">
      <c r="A37" s="47" t="s">
        <v>48</v>
      </c>
      <c r="B37" s="64">
        <v>3456</v>
      </c>
      <c r="C37" s="64">
        <v>13230</v>
      </c>
      <c r="D37" s="64">
        <v>480</v>
      </c>
      <c r="E37" s="64">
        <v>30</v>
      </c>
      <c r="F37" s="64">
        <v>1959</v>
      </c>
    </row>
    <row r="38" spans="1:6" ht="13.5" customHeight="1">
      <c r="A38" s="46" t="s">
        <v>49</v>
      </c>
      <c r="B38" s="63">
        <f>+B34+B36+B37</f>
        <v>1319429</v>
      </c>
      <c r="C38" s="63">
        <f>+C34+C36+C37</f>
        <v>-440580</v>
      </c>
      <c r="D38" s="63">
        <f>+D34+D36+D37</f>
        <v>-543857</v>
      </c>
      <c r="E38" s="63">
        <f>+E34+E36+E37</f>
        <v>138325</v>
      </c>
      <c r="F38" s="63">
        <f>+F34+F36+F37</f>
        <v>1497946</v>
      </c>
    </row>
    <row r="39" ht="9.75" customHeight="1">
      <c r="A39" s="47"/>
    </row>
    <row r="40" ht="13.5">
      <c r="A40" s="46" t="s">
        <v>50</v>
      </c>
    </row>
    <row r="41" spans="1:6" ht="13.5">
      <c r="A41" s="89" t="s">
        <v>0</v>
      </c>
      <c r="B41" s="64" t="s">
        <v>0</v>
      </c>
      <c r="C41" s="64">
        <v>-26954</v>
      </c>
      <c r="D41" s="64">
        <v>-26954</v>
      </c>
      <c r="E41" s="64">
        <v>-26954</v>
      </c>
      <c r="F41" s="64" t="s">
        <v>0</v>
      </c>
    </row>
    <row r="42" spans="1:6" ht="13.5" hidden="1">
      <c r="A42" s="89" t="s">
        <v>105</v>
      </c>
      <c r="B42" s="82">
        <v>0</v>
      </c>
      <c r="C42" s="82">
        <v>21</v>
      </c>
      <c r="D42" s="82">
        <v>21</v>
      </c>
      <c r="E42" s="82">
        <v>20</v>
      </c>
      <c r="F42" s="82">
        <v>0</v>
      </c>
    </row>
    <row r="43" spans="1:6" ht="13.5" hidden="1">
      <c r="A43" s="89" t="s">
        <v>106</v>
      </c>
      <c r="B43" s="82">
        <v>0</v>
      </c>
      <c r="C43" s="82">
        <v>2</v>
      </c>
      <c r="D43" s="82">
        <v>2</v>
      </c>
      <c r="E43" s="82"/>
      <c r="F43" s="82">
        <v>0</v>
      </c>
    </row>
    <row r="44" spans="1:6" ht="13.5">
      <c r="A44" s="89" t="s">
        <v>113</v>
      </c>
      <c r="B44" s="81">
        <v>63000</v>
      </c>
      <c r="C44" s="81">
        <v>111737</v>
      </c>
      <c r="D44" s="81">
        <v>111735</v>
      </c>
      <c r="E44" s="81"/>
      <c r="F44" s="81">
        <v>0</v>
      </c>
    </row>
    <row r="45" spans="1:6" ht="13.5">
      <c r="A45" s="89" t="s">
        <v>51</v>
      </c>
      <c r="B45" s="82">
        <v>-90478</v>
      </c>
      <c r="C45" s="82">
        <v>-591298</v>
      </c>
      <c r="D45" s="82">
        <v>-295876</v>
      </c>
      <c r="E45" s="82">
        <v>-88381</v>
      </c>
      <c r="F45" s="82">
        <v>-75841</v>
      </c>
    </row>
    <row r="46" spans="1:6" ht="13.5" hidden="1">
      <c r="A46" s="89" t="s">
        <v>119</v>
      </c>
      <c r="B46" s="82">
        <v>0</v>
      </c>
      <c r="C46" s="82">
        <v>-20000</v>
      </c>
      <c r="D46" s="82">
        <v>-20000</v>
      </c>
      <c r="E46" s="82"/>
      <c r="F46" s="82">
        <v>0</v>
      </c>
    </row>
    <row r="47" spans="1:6" ht="13.5" hidden="1">
      <c r="A47" s="89" t="s">
        <v>120</v>
      </c>
      <c r="B47" s="82">
        <v>0</v>
      </c>
      <c r="C47" s="82">
        <v>-20000</v>
      </c>
      <c r="D47" s="82">
        <v>-20000</v>
      </c>
      <c r="E47" s="82"/>
      <c r="F47" s="82">
        <v>0</v>
      </c>
    </row>
    <row r="48" spans="1:6" ht="13.5" hidden="1">
      <c r="A48" s="89" t="s">
        <v>123</v>
      </c>
      <c r="B48" s="82">
        <v>0</v>
      </c>
      <c r="C48" s="82"/>
      <c r="D48" s="82"/>
      <c r="E48" s="82"/>
      <c r="F48" s="82">
        <v>0</v>
      </c>
    </row>
    <row r="49" spans="1:6" ht="13.5">
      <c r="A49" s="89" t="s">
        <v>117</v>
      </c>
      <c r="B49" s="83">
        <v>-1343620</v>
      </c>
      <c r="C49" s="83">
        <v>-1223937</v>
      </c>
      <c r="D49" s="83">
        <v>-798238</v>
      </c>
      <c r="E49" s="83">
        <v>-609401</v>
      </c>
      <c r="F49" s="83">
        <v>-331297</v>
      </c>
    </row>
    <row r="50" spans="1:6" ht="13.5" hidden="1">
      <c r="A50" s="89" t="s">
        <v>62</v>
      </c>
      <c r="B50" s="83">
        <v>0</v>
      </c>
      <c r="C50" s="83">
        <v>333620</v>
      </c>
      <c r="D50" s="83">
        <v>333620</v>
      </c>
      <c r="E50" s="83">
        <v>333620</v>
      </c>
      <c r="F50" s="83">
        <v>0</v>
      </c>
    </row>
    <row r="51" spans="1:6" ht="13.5">
      <c r="A51" s="89"/>
      <c r="B51" s="84"/>
      <c r="C51" s="84"/>
      <c r="D51" s="84"/>
      <c r="E51" s="84"/>
      <c r="F51" s="84"/>
    </row>
    <row r="52" spans="1:6" ht="13.5" customHeight="1">
      <c r="A52" s="46" t="s">
        <v>52</v>
      </c>
      <c r="B52" s="63">
        <f>SUM(B41:B50)</f>
        <v>-1371098</v>
      </c>
      <c r="C52" s="63">
        <f>SUM(C41:C50)</f>
        <v>-1436809</v>
      </c>
      <c r="D52" s="63">
        <f>SUM(D41:D50)</f>
        <v>-715690</v>
      </c>
      <c r="E52" s="63">
        <f>SUM(E41:E50)</f>
        <v>-391096</v>
      </c>
      <c r="F52" s="63">
        <f>SUM(F41:F50)</f>
        <v>-407138</v>
      </c>
    </row>
    <row r="53" ht="12.75">
      <c r="A53" s="45"/>
    </row>
    <row r="54" ht="13.5">
      <c r="A54" s="48"/>
    </row>
    <row r="55" ht="13.5">
      <c r="A55" s="49" t="s">
        <v>53</v>
      </c>
    </row>
    <row r="56" spans="1:7" ht="5.25" customHeight="1">
      <c r="A56" s="54"/>
      <c r="B56" s="84"/>
      <c r="C56" s="84"/>
      <c r="D56" s="84"/>
      <c r="E56" s="84"/>
      <c r="F56" s="84"/>
      <c r="G56" s="68"/>
    </row>
    <row r="57" spans="1:6" s="68" customFormat="1" ht="13.5" hidden="1">
      <c r="A57" s="54" t="s">
        <v>114</v>
      </c>
      <c r="B57" s="81">
        <v>0</v>
      </c>
      <c r="C57" s="84">
        <v>2500000</v>
      </c>
      <c r="D57" s="84">
        <v>2500000</v>
      </c>
      <c r="E57" s="84">
        <v>1000000</v>
      </c>
      <c r="F57" s="81">
        <v>0</v>
      </c>
    </row>
    <row r="58" spans="1:6" s="68" customFormat="1" ht="13.5" hidden="1">
      <c r="A58" s="54" t="s">
        <v>64</v>
      </c>
      <c r="B58" s="82">
        <v>0</v>
      </c>
      <c r="C58" s="84">
        <v>2500000</v>
      </c>
      <c r="D58" s="84">
        <v>2500000</v>
      </c>
      <c r="E58" s="84">
        <v>1000000</v>
      </c>
      <c r="F58" s="82">
        <v>0</v>
      </c>
    </row>
    <row r="59" spans="1:6" s="68" customFormat="1" ht="13.5">
      <c r="A59" s="54" t="s">
        <v>63</v>
      </c>
      <c r="B59" s="81">
        <v>-214122</v>
      </c>
      <c r="C59" s="84">
        <v>-696731</v>
      </c>
      <c r="D59" s="84">
        <v>-455523</v>
      </c>
      <c r="E59" s="84">
        <v>-217805</v>
      </c>
      <c r="F59" s="81">
        <v>-255472</v>
      </c>
    </row>
    <row r="60" spans="1:6" s="68" customFormat="1" ht="13.5">
      <c r="A60" s="54" t="s">
        <v>104</v>
      </c>
      <c r="B60" s="82">
        <v>-381000</v>
      </c>
      <c r="C60" s="84">
        <v>-762000</v>
      </c>
      <c r="D60" s="84">
        <v>-381000</v>
      </c>
      <c r="E60" s="84">
        <v>0</v>
      </c>
      <c r="F60" s="82">
        <v>-381000</v>
      </c>
    </row>
    <row r="61" spans="1:6" s="68" customFormat="1" ht="13.5">
      <c r="A61" s="54" t="s">
        <v>115</v>
      </c>
      <c r="B61" s="83">
        <v>-155881</v>
      </c>
      <c r="C61" s="84">
        <v>-534441</v>
      </c>
      <c r="D61" s="84">
        <v>-334225</v>
      </c>
      <c r="E61" s="84">
        <v>-185139</v>
      </c>
      <c r="F61" s="83">
        <v>-152777</v>
      </c>
    </row>
    <row r="62" spans="1:6" s="68" customFormat="1" ht="13.5" hidden="1">
      <c r="A62" s="54" t="s">
        <v>116</v>
      </c>
      <c r="B62" s="83">
        <v>0</v>
      </c>
      <c r="C62" s="84">
        <v>0</v>
      </c>
      <c r="D62" s="84">
        <v>0</v>
      </c>
      <c r="E62" s="84">
        <v>0</v>
      </c>
      <c r="F62" s="83">
        <v>0</v>
      </c>
    </row>
    <row r="63" spans="1:6" ht="13.5">
      <c r="A63" s="54"/>
      <c r="B63" s="84"/>
      <c r="C63" s="84"/>
      <c r="D63" s="84"/>
      <c r="E63" s="84"/>
      <c r="F63" s="84"/>
    </row>
    <row r="64" spans="1:6" ht="13.5">
      <c r="A64" s="46" t="s">
        <v>54</v>
      </c>
      <c r="B64" s="85">
        <f>SUM(B56:B62)</f>
        <v>-751003</v>
      </c>
      <c r="C64" s="85">
        <f>SUM(C56:C62)</f>
        <v>3006828</v>
      </c>
      <c r="D64" s="85">
        <f>SUM(D56:D62)</f>
        <v>3829252</v>
      </c>
      <c r="E64" s="85">
        <f>SUM(E56:E62)</f>
        <v>1597056</v>
      </c>
      <c r="F64" s="85">
        <f>SUM(F56:F62)</f>
        <v>-789249</v>
      </c>
    </row>
    <row r="65" spans="1:6" ht="13.5">
      <c r="A65" s="46"/>
      <c r="B65" s="84"/>
      <c r="C65" s="84"/>
      <c r="D65" s="84"/>
      <c r="E65" s="84"/>
      <c r="F65" s="84"/>
    </row>
    <row r="66" spans="1:6" ht="13.5">
      <c r="A66" s="49" t="s">
        <v>65</v>
      </c>
      <c r="B66" s="5">
        <f>+B38+B52+B64</f>
        <v>-802672</v>
      </c>
      <c r="C66" s="5">
        <f>+C38+C52+C64</f>
        <v>1129439</v>
      </c>
      <c r="D66" s="5">
        <f>+D38+D52+D64</f>
        <v>2569705</v>
      </c>
      <c r="E66" s="5">
        <f>+E38+E52+E64</f>
        <v>1344285</v>
      </c>
      <c r="F66" s="5">
        <f>+F38+F52+F64</f>
        <v>301559</v>
      </c>
    </row>
    <row r="67" spans="1:6" ht="13.5">
      <c r="A67" s="49" t="s">
        <v>66</v>
      </c>
      <c r="B67" s="5">
        <v>1524939</v>
      </c>
      <c r="C67" s="5">
        <f>2299515+74315</f>
        <v>2373830</v>
      </c>
      <c r="D67" s="5">
        <f>2299515+74315</f>
        <v>2373830</v>
      </c>
      <c r="E67" s="5">
        <f>2299515+74315</f>
        <v>2373830</v>
      </c>
      <c r="F67" s="5">
        <v>373391</v>
      </c>
    </row>
    <row r="68" spans="1:6" ht="14.25" thickBot="1">
      <c r="A68" s="46" t="s">
        <v>67</v>
      </c>
      <c r="B68" s="86">
        <f>+B66+B67</f>
        <v>722267</v>
      </c>
      <c r="C68" s="86">
        <f>+C66+C67</f>
        <v>3503269</v>
      </c>
      <c r="D68" s="86">
        <f>+D66+D67</f>
        <v>4943535</v>
      </c>
      <c r="E68" s="86">
        <f>+E66+E67</f>
        <v>3718115</v>
      </c>
      <c r="F68" s="86">
        <f>+F66+F67</f>
        <v>674950</v>
      </c>
    </row>
    <row r="69" ht="13.5">
      <c r="A69" s="48"/>
    </row>
    <row r="70" ht="13.5">
      <c r="A70" s="51" t="s">
        <v>55</v>
      </c>
    </row>
    <row r="71" ht="13.5">
      <c r="A71" s="50"/>
    </row>
    <row r="72" spans="1:6" ht="13.5">
      <c r="A72" s="50" t="s">
        <v>56</v>
      </c>
      <c r="B72" s="5">
        <v>222267</v>
      </c>
      <c r="C72" s="5">
        <v>601753</v>
      </c>
      <c r="D72" s="5">
        <v>972019</v>
      </c>
      <c r="E72" s="5">
        <v>1143800</v>
      </c>
      <c r="F72" s="5">
        <v>174950</v>
      </c>
    </row>
    <row r="73" spans="1:6" ht="13.5">
      <c r="A73" s="50" t="s">
        <v>57</v>
      </c>
      <c r="B73" s="64">
        <v>500000</v>
      </c>
      <c r="C73" s="64">
        <v>504315</v>
      </c>
      <c r="D73" s="64">
        <v>1574315</v>
      </c>
      <c r="E73" s="64">
        <v>1574315</v>
      </c>
      <c r="F73" s="64">
        <v>500000</v>
      </c>
    </row>
    <row r="74" spans="1:6" ht="14.25" thickBot="1">
      <c r="A74" s="50" t="s">
        <v>0</v>
      </c>
      <c r="B74" s="86">
        <f>+B72+B73</f>
        <v>722267</v>
      </c>
      <c r="C74" s="86">
        <f>+C72+C73</f>
        <v>1106068</v>
      </c>
      <c r="D74" s="86">
        <f>+D72+D73</f>
        <v>2546334</v>
      </c>
      <c r="E74" s="86">
        <f>+E72+E73</f>
        <v>2718115</v>
      </c>
      <c r="F74" s="86">
        <f>+F72+F73</f>
        <v>674950</v>
      </c>
    </row>
    <row r="75" ht="13.5">
      <c r="A75" s="50"/>
    </row>
    <row r="77" spans="1:6" s="44" customFormat="1" ht="12.75">
      <c r="A77" s="44" t="s">
        <v>88</v>
      </c>
      <c r="B77" s="63"/>
      <c r="C77" s="63"/>
      <c r="D77" s="63"/>
      <c r="E77" s="63"/>
      <c r="F77" s="63"/>
    </row>
    <row r="78" spans="1:6" s="44" customFormat="1" ht="12.75">
      <c r="A78" s="44" t="s">
        <v>138</v>
      </c>
      <c r="B78" s="63"/>
      <c r="C78" s="63"/>
      <c r="D78" s="63"/>
      <c r="E78" s="63"/>
      <c r="F78" s="63"/>
    </row>
  </sheetData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&amp;C&amp;12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Normal="75" zoomScaleSheetLayoutView="75" workbookViewId="0" topLeftCell="A3">
      <selection activeCell="F15" sqref="F15"/>
    </sheetView>
  </sheetViews>
  <sheetFormatPr defaultColWidth="9.140625" defaultRowHeight="12.75"/>
  <cols>
    <col min="1" max="1" width="37.7109375" style="0" customWidth="1"/>
    <col min="2" max="2" width="18.421875" style="55" customWidth="1"/>
    <col min="3" max="4" width="17.7109375" style="55" customWidth="1"/>
    <col min="5" max="5" width="18.421875" style="55" customWidth="1"/>
    <col min="6" max="6" width="19.00390625" style="55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6"/>
      <c r="C2" s="56"/>
      <c r="D2" s="56"/>
      <c r="E2" s="56"/>
      <c r="F2" s="56"/>
    </row>
    <row r="3" spans="1:6" ht="15.75" customHeight="1">
      <c r="A3" s="1" t="s">
        <v>129</v>
      </c>
      <c r="B3" s="56"/>
      <c r="C3" s="56"/>
      <c r="D3" s="56"/>
      <c r="E3" s="56"/>
      <c r="F3" s="56"/>
    </row>
    <row r="4" ht="15.75" customHeight="1">
      <c r="F4" s="57" t="s">
        <v>68</v>
      </c>
    </row>
    <row r="5" spans="2:7" s="42" customFormat="1" ht="15.75" customHeight="1">
      <c r="B5" s="57" t="s">
        <v>3</v>
      </c>
      <c r="C5" s="57" t="s">
        <v>4</v>
      </c>
      <c r="D5" s="57" t="s">
        <v>5</v>
      </c>
      <c r="E5" s="57" t="s">
        <v>38</v>
      </c>
      <c r="F5" s="57" t="s">
        <v>69</v>
      </c>
      <c r="G5" s="43"/>
    </row>
    <row r="6" spans="2:7" s="42" customFormat="1" ht="15.75" customHeight="1">
      <c r="B6" s="57" t="s">
        <v>6</v>
      </c>
      <c r="C6" s="57" t="s">
        <v>7</v>
      </c>
      <c r="D6" s="57" t="s">
        <v>8</v>
      </c>
      <c r="E6" s="57" t="s">
        <v>10</v>
      </c>
      <c r="F6" s="57" t="s">
        <v>70</v>
      </c>
      <c r="G6" s="43"/>
    </row>
    <row r="7" spans="1:7" s="42" customFormat="1" ht="15.75" customHeight="1">
      <c r="A7" s="1" t="s">
        <v>0</v>
      </c>
      <c r="B7" s="57" t="s">
        <v>13</v>
      </c>
      <c r="C7" s="57" t="s">
        <v>13</v>
      </c>
      <c r="D7" s="57" t="s">
        <v>9</v>
      </c>
      <c r="E7" s="57" t="s">
        <v>9</v>
      </c>
      <c r="F7" s="57" t="s">
        <v>9</v>
      </c>
      <c r="G7" s="43"/>
    </row>
    <row r="8" spans="1:7" s="3" customFormat="1" ht="15.75" customHeight="1">
      <c r="A8" s="1" t="s">
        <v>130</v>
      </c>
      <c r="B8" s="58"/>
      <c r="C8" s="58"/>
      <c r="D8" s="58"/>
      <c r="E8" s="58"/>
      <c r="F8" s="58"/>
      <c r="G8" s="4"/>
    </row>
    <row r="9" spans="2:7" s="3" customFormat="1" ht="15.75" customHeight="1">
      <c r="B9" s="58"/>
      <c r="C9" s="58"/>
      <c r="D9" s="58"/>
      <c r="E9" s="58"/>
      <c r="F9" s="58"/>
      <c r="G9" s="4"/>
    </row>
    <row r="10" spans="1:7" s="3" customFormat="1" ht="15.75" customHeight="1">
      <c r="A10" s="3" t="s">
        <v>121</v>
      </c>
      <c r="B10" s="90">
        <v>149804135</v>
      </c>
      <c r="C10" s="93">
        <v>200612049</v>
      </c>
      <c r="D10" s="90">
        <v>56108161</v>
      </c>
      <c r="E10" s="90">
        <v>-313929030</v>
      </c>
      <c r="F10" s="90">
        <f>SUM(B10:E10)</f>
        <v>92595315</v>
      </c>
      <c r="G10" s="94"/>
    </row>
    <row r="11" spans="2:7" s="3" customFormat="1" ht="15.75" customHeight="1">
      <c r="B11" s="90"/>
      <c r="C11" s="90"/>
      <c r="D11" s="90"/>
      <c r="E11" s="90"/>
      <c r="F11" s="90"/>
      <c r="G11" s="94"/>
    </row>
    <row r="12" spans="1:7" s="3" customFormat="1" ht="15.75" customHeight="1">
      <c r="A12" s="3" t="s">
        <v>118</v>
      </c>
      <c r="B12" s="90">
        <v>0</v>
      </c>
      <c r="C12" s="90">
        <v>0</v>
      </c>
      <c r="D12" s="90">
        <v>0</v>
      </c>
      <c r="E12" s="90">
        <v>-313949</v>
      </c>
      <c r="F12" s="90">
        <f>SUM(B12:E12)</f>
        <v>-313949</v>
      </c>
      <c r="G12" s="94"/>
    </row>
    <row r="13" spans="1:7" s="3" customFormat="1" ht="15.75" customHeight="1">
      <c r="A13" s="88"/>
      <c r="B13" s="90"/>
      <c r="C13" s="90"/>
      <c r="D13" s="90"/>
      <c r="E13" s="90"/>
      <c r="F13" s="90"/>
      <c r="G13" s="94"/>
    </row>
    <row r="14" spans="1:7" s="3" customFormat="1" ht="15.75" customHeight="1" thickBot="1">
      <c r="A14" s="3" t="s">
        <v>131</v>
      </c>
      <c r="B14" s="92">
        <f>SUM(B10:B13)</f>
        <v>149804135</v>
      </c>
      <c r="C14" s="92">
        <f>SUM(C10:C13)</f>
        <v>200612049</v>
      </c>
      <c r="D14" s="92">
        <f>SUM(D10:D13)</f>
        <v>56108161</v>
      </c>
      <c r="E14" s="92">
        <f>SUM(E10:E13)</f>
        <v>-314242979</v>
      </c>
      <c r="F14" s="92">
        <f>SUM(F10:F13)</f>
        <v>92281366</v>
      </c>
      <c r="G14" s="4" t="s">
        <v>0</v>
      </c>
    </row>
    <row r="15" spans="2:7" s="3" customFormat="1" ht="15.75" customHeight="1">
      <c r="B15" s="90"/>
      <c r="C15" s="90"/>
      <c r="D15" s="90"/>
      <c r="E15" s="90"/>
      <c r="F15" s="90"/>
      <c r="G15" s="4"/>
    </row>
    <row r="16" spans="2:7" s="3" customFormat="1" ht="15.75" customHeight="1">
      <c r="B16" s="90"/>
      <c r="C16" s="90"/>
      <c r="D16" s="90"/>
      <c r="E16" s="90"/>
      <c r="F16" s="90"/>
      <c r="G16" s="4"/>
    </row>
    <row r="17" spans="2:7" s="3" customFormat="1" ht="15.75" customHeight="1">
      <c r="B17" s="90"/>
      <c r="C17" s="90"/>
      <c r="D17" s="90"/>
      <c r="E17" s="90"/>
      <c r="F17" s="90"/>
      <c r="G17" s="4"/>
    </row>
    <row r="18" spans="1:7" s="3" customFormat="1" ht="15.75" customHeight="1">
      <c r="A18" s="1" t="s">
        <v>132</v>
      </c>
      <c r="B18" s="90"/>
      <c r="C18" s="90"/>
      <c r="D18" s="90"/>
      <c r="E18" s="90"/>
      <c r="F18" s="90"/>
      <c r="G18" s="4"/>
    </row>
    <row r="19" spans="2:7" s="3" customFormat="1" ht="15.75" customHeight="1">
      <c r="B19" s="90"/>
      <c r="C19" s="90"/>
      <c r="D19" s="90"/>
      <c r="E19" s="90"/>
      <c r="F19" s="90"/>
      <c r="G19" s="4"/>
    </row>
    <row r="20" spans="1:7" s="3" customFormat="1" ht="15.75" customHeight="1">
      <c r="A20" s="3" t="s">
        <v>133</v>
      </c>
      <c r="B20" s="90">
        <v>149804135</v>
      </c>
      <c r="C20" s="93">
        <v>200612049</v>
      </c>
      <c r="D20" s="90">
        <v>56108161</v>
      </c>
      <c r="E20" s="90">
        <v>-318106415</v>
      </c>
      <c r="F20" s="90">
        <f>SUM(B20:E20)</f>
        <v>88417930</v>
      </c>
      <c r="G20" s="4"/>
    </row>
    <row r="21" spans="2:7" s="3" customFormat="1" ht="15.75" customHeight="1">
      <c r="B21" s="90"/>
      <c r="C21" s="90"/>
      <c r="D21" s="90"/>
      <c r="E21" s="90"/>
      <c r="F21" s="90"/>
      <c r="G21" s="4"/>
    </row>
    <row r="22" spans="1:7" s="3" customFormat="1" ht="15.75" customHeight="1">
      <c r="A22" s="3" t="s">
        <v>118</v>
      </c>
      <c r="B22" s="91">
        <v>0</v>
      </c>
      <c r="C22" s="91">
        <v>0</v>
      </c>
      <c r="D22" s="91">
        <v>0</v>
      </c>
      <c r="E22" s="91">
        <v>32623</v>
      </c>
      <c r="F22" s="91">
        <f>SUM(B22:E22)</f>
        <v>32623</v>
      </c>
      <c r="G22" s="4"/>
    </row>
    <row r="23" spans="2:7" s="3" customFormat="1" ht="15.75" customHeight="1">
      <c r="B23" s="91"/>
      <c r="C23" s="91"/>
      <c r="D23" s="91"/>
      <c r="E23" s="91"/>
      <c r="F23" s="91"/>
      <c r="G23" s="4"/>
    </row>
    <row r="24" spans="1:7" s="3" customFormat="1" ht="15.75" customHeight="1" thickBot="1">
      <c r="A24" s="3" t="s">
        <v>134</v>
      </c>
      <c r="B24" s="92">
        <f>SUM(B19:B23)</f>
        <v>149804135</v>
      </c>
      <c r="C24" s="92">
        <f>SUM(C19:C23)</f>
        <v>200612049</v>
      </c>
      <c r="D24" s="92">
        <f>SUM(D19:D23)</f>
        <v>56108161</v>
      </c>
      <c r="E24" s="92">
        <f>SUM(E19:E23)</f>
        <v>-318073792</v>
      </c>
      <c r="F24" s="92">
        <f>SUM(F19:F23)</f>
        <v>88450553</v>
      </c>
      <c r="G24" s="4" t="s">
        <v>0</v>
      </c>
    </row>
    <row r="25" spans="2:7" s="3" customFormat="1" ht="15.75" customHeight="1">
      <c r="B25" s="90"/>
      <c r="C25" s="90"/>
      <c r="D25" s="90"/>
      <c r="E25" s="90"/>
      <c r="F25" s="90"/>
      <c r="G25" s="4"/>
    </row>
    <row r="26" spans="2:7" s="3" customFormat="1" ht="15.75" customHeight="1">
      <c r="B26" s="90"/>
      <c r="C26" s="90"/>
      <c r="D26" s="90"/>
      <c r="E26" s="90"/>
      <c r="F26" s="90"/>
      <c r="G26" s="4"/>
    </row>
    <row r="27" spans="2:7" s="3" customFormat="1" ht="15.75" customHeight="1">
      <c r="B27" s="58"/>
      <c r="C27" s="58"/>
      <c r="D27" s="58"/>
      <c r="E27" s="58"/>
      <c r="F27" s="58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4" customFormat="1" ht="15.75">
      <c r="A33" s="6" t="s">
        <v>89</v>
      </c>
      <c r="B33" s="59"/>
      <c r="C33" s="59"/>
      <c r="D33" s="59"/>
      <c r="E33" s="59"/>
      <c r="F33" s="59"/>
      <c r="G33" s="60"/>
    </row>
    <row r="34" spans="1:7" s="44" customFormat="1" ht="15.75">
      <c r="A34" s="6" t="s">
        <v>136</v>
      </c>
      <c r="B34" s="59"/>
      <c r="C34" s="59"/>
      <c r="D34" s="59"/>
      <c r="E34" s="59"/>
      <c r="F34" s="59"/>
      <c r="G34" s="60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Footer>&amp;C&amp;12 2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6"/>
  <sheetViews>
    <sheetView tabSelected="1" view="pageBreakPreview" zoomScale="75" zoomScaleNormal="75" zoomScaleSheetLayoutView="75" workbookViewId="0" topLeftCell="A27">
      <selection activeCell="E47" sqref="E47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0.28125" style="0" customWidth="1"/>
    <col min="4" max="4" width="1.28515625" style="68" customWidth="1"/>
    <col min="5" max="5" width="21.00390625" style="0" customWidth="1"/>
    <col min="6" max="6" width="1.710937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69"/>
      <c r="E2" s="7"/>
      <c r="F2" s="8"/>
      <c r="G2" s="8"/>
    </row>
    <row r="3" spans="1:7" ht="15.75">
      <c r="A3" s="6" t="s">
        <v>91</v>
      </c>
      <c r="B3" s="10"/>
      <c r="C3" s="11"/>
      <c r="D3" s="70"/>
      <c r="E3" s="11"/>
      <c r="F3" s="12"/>
      <c r="G3" s="5"/>
    </row>
    <row r="4" spans="1:7" ht="15.75">
      <c r="A4" s="6" t="s">
        <v>137</v>
      </c>
      <c r="B4" s="10"/>
      <c r="C4" s="13"/>
      <c r="D4" s="71"/>
      <c r="E4" s="11"/>
      <c r="F4" s="12"/>
      <c r="G4" s="12"/>
    </row>
    <row r="5" spans="1:7" ht="12.75">
      <c r="A5" s="10"/>
      <c r="B5" s="10"/>
      <c r="C5" s="7" t="s">
        <v>11</v>
      </c>
      <c r="D5" s="69"/>
      <c r="E5" s="7" t="s">
        <v>12</v>
      </c>
      <c r="F5" s="12"/>
      <c r="G5" s="12"/>
    </row>
    <row r="6" spans="1:7" ht="12.75">
      <c r="A6" s="10"/>
      <c r="B6" s="10"/>
      <c r="C6" s="7" t="s">
        <v>92</v>
      </c>
      <c r="D6" s="69"/>
      <c r="E6" s="7" t="s">
        <v>93</v>
      </c>
      <c r="F6" s="12"/>
      <c r="G6" s="12"/>
    </row>
    <row r="7" spans="1:7" ht="12.75">
      <c r="A7" s="10"/>
      <c r="B7" s="10"/>
      <c r="C7" s="7" t="s">
        <v>94</v>
      </c>
      <c r="D7" s="69"/>
      <c r="E7" s="7" t="s">
        <v>96</v>
      </c>
      <c r="F7" s="12"/>
      <c r="G7" s="12"/>
    </row>
    <row r="8" spans="1:7" ht="15.75">
      <c r="A8" s="6" t="s">
        <v>0</v>
      </c>
      <c r="B8" s="10"/>
      <c r="C8" s="11" t="s">
        <v>95</v>
      </c>
      <c r="D8" s="70"/>
      <c r="E8" s="11" t="s">
        <v>97</v>
      </c>
      <c r="F8" s="12"/>
      <c r="G8" s="12"/>
    </row>
    <row r="9" spans="1:7" ht="12.75">
      <c r="A9" s="10"/>
      <c r="B9" s="10"/>
      <c r="C9" s="87">
        <f>+PL!E10</f>
        <v>38260</v>
      </c>
      <c r="D9" s="72"/>
      <c r="E9" s="87">
        <v>38168</v>
      </c>
      <c r="F9" s="14"/>
      <c r="G9" s="14"/>
    </row>
    <row r="10" spans="1:7" ht="12.75">
      <c r="A10" s="10"/>
      <c r="B10" s="10"/>
      <c r="C10" s="11" t="s">
        <v>13</v>
      </c>
      <c r="D10" s="70"/>
      <c r="E10" s="11" t="s">
        <v>13</v>
      </c>
      <c r="F10" s="12"/>
      <c r="G10" s="12"/>
    </row>
    <row r="11" spans="1:7" ht="15">
      <c r="A11" s="36"/>
      <c r="B11" s="36"/>
      <c r="C11" s="29"/>
      <c r="D11" s="73"/>
      <c r="E11" s="29"/>
      <c r="F11" s="5"/>
      <c r="G11" s="5"/>
    </row>
    <row r="12" spans="1:7" ht="15">
      <c r="A12" s="36"/>
      <c r="B12" s="37" t="s">
        <v>14</v>
      </c>
      <c r="C12" s="30">
        <v>116881261</v>
      </c>
      <c r="D12" s="74"/>
      <c r="E12" s="30">
        <v>117995857</v>
      </c>
      <c r="F12" s="5"/>
      <c r="G12" s="5"/>
    </row>
    <row r="13" spans="1:7" ht="15">
      <c r="A13" s="36"/>
      <c r="B13" s="36" t="s">
        <v>15</v>
      </c>
      <c r="C13" s="30">
        <v>12984286</v>
      </c>
      <c r="D13" s="74"/>
      <c r="E13" s="30">
        <v>11837016</v>
      </c>
      <c r="F13" s="5"/>
      <c r="G13" s="5"/>
    </row>
    <row r="14" spans="1:7" ht="15">
      <c r="A14" s="36"/>
      <c r="B14" s="36" t="s">
        <v>16</v>
      </c>
      <c r="C14" s="30">
        <v>0</v>
      </c>
      <c r="D14" s="74"/>
      <c r="E14" s="30">
        <v>0</v>
      </c>
      <c r="F14" s="5"/>
      <c r="G14" s="5"/>
    </row>
    <row r="15" spans="1:7" ht="15">
      <c r="A15" s="36"/>
      <c r="B15" s="36" t="s">
        <v>17</v>
      </c>
      <c r="C15" s="31">
        <v>1702008</v>
      </c>
      <c r="D15" s="75"/>
      <c r="E15" s="31">
        <v>1702008</v>
      </c>
      <c r="F15" s="5"/>
      <c r="G15" s="5"/>
    </row>
    <row r="16" spans="1:7" ht="15">
      <c r="A16" s="36"/>
      <c r="B16" s="36" t="s">
        <v>128</v>
      </c>
      <c r="C16" s="31">
        <v>-1177160</v>
      </c>
      <c r="D16" s="75"/>
      <c r="E16" s="31">
        <v>-1177160</v>
      </c>
      <c r="F16" s="5"/>
      <c r="G16" s="5"/>
    </row>
    <row r="17" spans="1:7" ht="15">
      <c r="A17" s="36"/>
      <c r="B17" s="36"/>
      <c r="C17" s="31"/>
      <c r="D17" s="75"/>
      <c r="E17" s="31">
        <v>0</v>
      </c>
      <c r="F17" s="5"/>
      <c r="G17" s="5"/>
    </row>
    <row r="18" spans="1:7" ht="15">
      <c r="A18" s="36"/>
      <c r="B18" s="36" t="s">
        <v>18</v>
      </c>
      <c r="C18" s="30"/>
      <c r="D18" s="74"/>
      <c r="E18" s="30">
        <v>0</v>
      </c>
      <c r="F18" s="5"/>
      <c r="G18" s="5"/>
    </row>
    <row r="19" spans="1:7" ht="15">
      <c r="A19" s="36"/>
      <c r="B19" s="38" t="s">
        <v>19</v>
      </c>
      <c r="C19" s="30">
        <v>775983</v>
      </c>
      <c r="D19" s="74"/>
      <c r="E19" s="30">
        <v>1170559</v>
      </c>
      <c r="F19" s="5"/>
      <c r="G19" s="5"/>
    </row>
    <row r="20" spans="1:7" ht="15">
      <c r="A20" s="36"/>
      <c r="B20" s="38" t="s">
        <v>20</v>
      </c>
      <c r="C20" s="30">
        <v>973958</v>
      </c>
      <c r="D20" s="74"/>
      <c r="E20" s="30">
        <v>1089438</v>
      </c>
      <c r="F20" s="5"/>
      <c r="G20" s="5"/>
    </row>
    <row r="21" spans="1:7" ht="15">
      <c r="A21" s="36"/>
      <c r="B21" s="38" t="s">
        <v>21</v>
      </c>
      <c r="C21" s="30">
        <v>3943670</v>
      </c>
      <c r="D21" s="74"/>
      <c r="E21" s="30">
        <v>3973027</v>
      </c>
      <c r="F21" s="5" t="s">
        <v>0</v>
      </c>
      <c r="G21" s="5"/>
    </row>
    <row r="22" spans="1:7" ht="15">
      <c r="A22" s="36"/>
      <c r="B22" s="38" t="s">
        <v>37</v>
      </c>
      <c r="C22" s="30">
        <v>222267</v>
      </c>
      <c r="D22" s="74"/>
      <c r="E22" s="30">
        <v>424939</v>
      </c>
      <c r="F22" s="5"/>
      <c r="G22" s="5"/>
    </row>
    <row r="23" spans="1:7" ht="15">
      <c r="A23" s="36"/>
      <c r="B23" s="38" t="s">
        <v>22</v>
      </c>
      <c r="C23" s="30">
        <v>520000</v>
      </c>
      <c r="D23" s="74"/>
      <c r="E23" s="30">
        <v>1120000</v>
      </c>
      <c r="F23" s="5"/>
      <c r="G23" s="5"/>
    </row>
    <row r="24" spans="1:7" ht="15">
      <c r="A24" s="36"/>
      <c r="B24" s="3"/>
      <c r="C24" s="32">
        <f>SUM(C19:C23)</f>
        <v>6435878</v>
      </c>
      <c r="D24" s="75"/>
      <c r="E24" s="32">
        <f>SUM(E19:E23)</f>
        <v>7777963</v>
      </c>
      <c r="F24" s="19" t="s">
        <v>0</v>
      </c>
      <c r="G24" s="20"/>
    </row>
    <row r="25" spans="1:7" ht="15">
      <c r="A25" s="36"/>
      <c r="B25" s="36" t="s">
        <v>23</v>
      </c>
      <c r="C25" s="30" t="s">
        <v>0</v>
      </c>
      <c r="D25" s="74"/>
      <c r="E25" s="30" t="s">
        <v>0</v>
      </c>
      <c r="F25" s="5" t="s">
        <v>0</v>
      </c>
      <c r="G25" s="5"/>
    </row>
    <row r="26" spans="1:7" ht="15">
      <c r="A26" s="36"/>
      <c r="B26" s="38" t="s">
        <v>24</v>
      </c>
      <c r="C26" s="30">
        <v>3574001</v>
      </c>
      <c r="D26" s="74"/>
      <c r="E26" s="30">
        <v>3255153</v>
      </c>
      <c r="F26" s="5"/>
      <c r="G26" s="5"/>
    </row>
    <row r="27" spans="1:7" ht="15">
      <c r="A27" s="36"/>
      <c r="B27" s="38" t="s">
        <v>25</v>
      </c>
      <c r="C27" s="30">
        <v>1465063</v>
      </c>
      <c r="D27" s="74"/>
      <c r="E27" s="30">
        <v>2015965</v>
      </c>
      <c r="F27" s="5"/>
      <c r="G27" s="5"/>
    </row>
    <row r="28" spans="1:7" ht="15">
      <c r="A28" s="36"/>
      <c r="B28" s="38" t="s">
        <v>26</v>
      </c>
      <c r="C28" s="30">
        <v>1555221</v>
      </c>
      <c r="D28" s="74"/>
      <c r="E28" s="30">
        <v>2209047</v>
      </c>
      <c r="F28" s="5"/>
      <c r="G28" s="5"/>
    </row>
    <row r="29" spans="1:7" ht="15">
      <c r="A29" s="36"/>
      <c r="B29" s="38" t="s">
        <v>27</v>
      </c>
      <c r="C29" s="30">
        <v>5029623</v>
      </c>
      <c r="D29" s="74"/>
      <c r="E29" s="30">
        <v>4724473</v>
      </c>
      <c r="F29" s="5"/>
      <c r="G29" s="5"/>
    </row>
    <row r="30" spans="1:7" ht="15">
      <c r="A30" s="36"/>
      <c r="B30" s="39"/>
      <c r="C30" s="30"/>
      <c r="D30" s="74"/>
      <c r="E30" s="30"/>
      <c r="F30" s="5"/>
      <c r="G30" s="5"/>
    </row>
    <row r="31" spans="1:7" ht="15">
      <c r="A31" s="36"/>
      <c r="B31" s="40"/>
      <c r="C31" s="32">
        <f>SUM(C26:C30)</f>
        <v>11623908</v>
      </c>
      <c r="D31" s="75"/>
      <c r="E31" s="32">
        <f>SUM(E26:E30)</f>
        <v>12204638</v>
      </c>
      <c r="F31" s="20"/>
      <c r="G31" s="20"/>
    </row>
    <row r="32" spans="1:7" ht="15">
      <c r="A32" s="36"/>
      <c r="B32" s="36"/>
      <c r="C32" s="30"/>
      <c r="D32" s="74"/>
      <c r="E32" s="30"/>
      <c r="F32" s="5"/>
      <c r="G32" s="5"/>
    </row>
    <row r="33" spans="1:7" ht="15">
      <c r="A33" s="36"/>
      <c r="B33" s="36" t="s">
        <v>28</v>
      </c>
      <c r="C33" s="31">
        <f>+C24-C31</f>
        <v>-5188030</v>
      </c>
      <c r="D33" s="75"/>
      <c r="E33" s="31">
        <f>+E24-E31</f>
        <v>-4426675</v>
      </c>
      <c r="F33" s="17"/>
      <c r="G33" s="17"/>
    </row>
    <row r="34" spans="1:7" ht="15">
      <c r="A34" s="36"/>
      <c r="B34" s="36"/>
      <c r="C34" s="33"/>
      <c r="D34" s="75"/>
      <c r="E34" s="33"/>
      <c r="F34" s="5"/>
      <c r="G34" s="5"/>
    </row>
    <row r="35" spans="1:7" s="18" customFormat="1" ht="15">
      <c r="A35" s="36"/>
      <c r="B35" s="36"/>
      <c r="C35" s="32">
        <f>+C12+C13+C14+C15+C33+C16</f>
        <v>125202365</v>
      </c>
      <c r="D35" s="32">
        <f>+D12+D13+D14+D15+D33+D16</f>
        <v>0</v>
      </c>
      <c r="E35" s="32">
        <f>+E12+E13+E14+E15+E33+E16</f>
        <v>125931046</v>
      </c>
      <c r="F35" s="21"/>
      <c r="G35" s="21"/>
    </row>
    <row r="36" spans="1:7" ht="15">
      <c r="A36" s="36"/>
      <c r="B36" s="36" t="s">
        <v>29</v>
      </c>
      <c r="C36" s="30"/>
      <c r="D36" s="74"/>
      <c r="E36" s="30"/>
      <c r="F36" s="5"/>
      <c r="G36" s="5"/>
    </row>
    <row r="37" spans="1:7" ht="15">
      <c r="A37" s="36"/>
      <c r="B37" s="36" t="s">
        <v>30</v>
      </c>
      <c r="C37" s="31">
        <v>149804135</v>
      </c>
      <c r="D37" s="75"/>
      <c r="E37" s="31">
        <v>149804135</v>
      </c>
      <c r="F37" s="5"/>
      <c r="G37" s="5"/>
    </row>
    <row r="38" spans="1:7" ht="15">
      <c r="A38" s="36"/>
      <c r="B38" s="36" t="s">
        <v>31</v>
      </c>
      <c r="C38" s="33">
        <f>+C39-C37</f>
        <v>-61353582</v>
      </c>
      <c r="D38" s="75"/>
      <c r="E38" s="33">
        <f>+E39-E37</f>
        <v>-61386205</v>
      </c>
      <c r="F38" s="5"/>
      <c r="G38" s="5"/>
    </row>
    <row r="39" spans="1:7" ht="15">
      <c r="A39" s="36"/>
      <c r="B39" s="36" t="s">
        <v>32</v>
      </c>
      <c r="C39" s="31">
        <f>+SCE!F24</f>
        <v>88450553</v>
      </c>
      <c r="D39" s="75"/>
      <c r="E39" s="31">
        <f>+SCE!F20</f>
        <v>88417930</v>
      </c>
      <c r="F39" s="5"/>
      <c r="G39" s="5"/>
    </row>
    <row r="40" spans="1:7" ht="15">
      <c r="A40" s="36"/>
      <c r="B40" s="36"/>
      <c r="C40" s="31"/>
      <c r="D40" s="75"/>
      <c r="E40" s="31"/>
      <c r="F40" s="5"/>
      <c r="G40" s="5"/>
    </row>
    <row r="41" spans="1:7" ht="15">
      <c r="A41" s="36"/>
      <c r="B41" s="36" t="s">
        <v>33</v>
      </c>
      <c r="C41" s="31">
        <v>8326020</v>
      </c>
      <c r="D41" s="75"/>
      <c r="E41" s="31">
        <v>8289195</v>
      </c>
      <c r="F41" s="5"/>
      <c r="G41" s="5"/>
    </row>
    <row r="42" spans="1:7" ht="15">
      <c r="A42" s="36"/>
      <c r="B42" s="36" t="s">
        <v>34</v>
      </c>
      <c r="C42" s="31">
        <v>7364171</v>
      </c>
      <c r="D42" s="75"/>
      <c r="E42" s="31">
        <v>8162300</v>
      </c>
      <c r="F42" s="5"/>
      <c r="G42" s="5"/>
    </row>
    <row r="43" spans="1:7" ht="15">
      <c r="A43" s="36"/>
      <c r="B43" s="36" t="s">
        <v>35</v>
      </c>
      <c r="C43" s="31">
        <f>21061621</f>
        <v>21061621</v>
      </c>
      <c r="D43" s="75"/>
      <c r="E43" s="31">
        <v>21061621</v>
      </c>
      <c r="F43" s="5"/>
      <c r="G43" s="5"/>
    </row>
    <row r="44" spans="1:7" ht="15">
      <c r="A44" s="36"/>
      <c r="B44" s="36"/>
      <c r="C44" s="31"/>
      <c r="D44" s="75"/>
      <c r="E44" s="31"/>
      <c r="F44" s="5"/>
      <c r="G44" s="5"/>
    </row>
    <row r="45" spans="1:7" s="18" customFormat="1" ht="15">
      <c r="A45" s="36"/>
      <c r="B45" s="36"/>
      <c r="C45" s="32">
        <f>SUM(C39:C43)</f>
        <v>125202365</v>
      </c>
      <c r="D45" s="75"/>
      <c r="E45" s="32">
        <f>SUM(E39:E43)</f>
        <v>125931046</v>
      </c>
      <c r="F45" s="21"/>
      <c r="G45" s="21"/>
    </row>
    <row r="46" spans="1:7" ht="15">
      <c r="A46" s="3"/>
      <c r="B46" s="41" t="s">
        <v>0</v>
      </c>
      <c r="C46" s="31" t="s">
        <v>0</v>
      </c>
      <c r="D46" s="75"/>
      <c r="E46" s="31" t="s">
        <v>0</v>
      </c>
      <c r="F46" s="5"/>
      <c r="G46" s="5"/>
    </row>
    <row r="47" spans="1:7" ht="15">
      <c r="A47" s="36"/>
      <c r="B47" s="36" t="s">
        <v>36</v>
      </c>
      <c r="C47" s="34">
        <v>0.6</v>
      </c>
      <c r="D47" s="35"/>
      <c r="E47" s="34">
        <v>0.6</v>
      </c>
      <c r="F47" s="5"/>
      <c r="G47" s="5"/>
    </row>
    <row r="48" spans="1:7" ht="15">
      <c r="A48" s="15"/>
      <c r="B48" s="16"/>
      <c r="C48" s="35" t="s">
        <v>0</v>
      </c>
      <c r="D48" s="35"/>
      <c r="E48" s="35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4" customFormat="1" ht="15.75">
      <c r="A50" s="61"/>
      <c r="B50" s="6" t="s">
        <v>90</v>
      </c>
      <c r="C50" s="62"/>
      <c r="D50" s="62"/>
      <c r="E50" s="62"/>
      <c r="F50" s="63"/>
      <c r="G50" s="63"/>
    </row>
    <row r="51" spans="1:7" s="44" customFormat="1" ht="15.75">
      <c r="A51" s="61"/>
      <c r="B51" s="6" t="s">
        <v>136</v>
      </c>
      <c r="C51" s="62"/>
      <c r="D51" s="62"/>
      <c r="E51" s="62"/>
      <c r="F51" s="63"/>
      <c r="G51" s="63"/>
    </row>
    <row r="52" spans="1:7" ht="15">
      <c r="A52" s="15"/>
      <c r="B52" s="16"/>
      <c r="C52" s="23"/>
      <c r="D52" s="23"/>
      <c r="E52" s="23"/>
      <c r="F52" s="5"/>
      <c r="G52" s="5"/>
    </row>
    <row r="53" spans="1:5" s="27" customFormat="1" ht="15">
      <c r="A53" s="26"/>
      <c r="B53" s="26"/>
      <c r="C53" s="25"/>
      <c r="D53" s="76"/>
      <c r="E53" s="25"/>
    </row>
    <row r="54" spans="3:7" ht="15">
      <c r="C54" s="28"/>
      <c r="D54" s="77"/>
      <c r="E54" s="28"/>
      <c r="F54" s="5"/>
      <c r="G54" s="5"/>
    </row>
    <row r="55" spans="3:7" ht="15">
      <c r="C55" s="28"/>
      <c r="D55" s="77"/>
      <c r="E55" s="24"/>
      <c r="F55" s="5"/>
      <c r="G55" s="5"/>
    </row>
    <row r="56" spans="3:7" ht="12.75">
      <c r="C56" s="24"/>
      <c r="D56" s="78"/>
      <c r="E56" s="24"/>
      <c r="F56" s="5"/>
      <c r="G56" s="5"/>
    </row>
    <row r="57" spans="3:7" ht="12.75">
      <c r="C57" s="24"/>
      <c r="D57" s="78"/>
      <c r="E57" s="24"/>
      <c r="F57" s="5"/>
      <c r="G57" s="5"/>
    </row>
    <row r="58" spans="3:7" ht="12.75">
      <c r="C58" s="24"/>
      <c r="D58" s="78"/>
      <c r="F58" s="5"/>
      <c r="G58" s="5"/>
    </row>
    <row r="59" spans="3:7" ht="12.75">
      <c r="C59" s="24"/>
      <c r="D59" s="78"/>
      <c r="F59" s="5"/>
      <c r="G59" s="5"/>
    </row>
    <row r="60" spans="3:7" ht="12.75">
      <c r="C60" s="24"/>
      <c r="D60" s="78"/>
      <c r="F60" s="5"/>
      <c r="G60" s="5"/>
    </row>
    <row r="61" spans="3:7" ht="12.75">
      <c r="C61" s="24"/>
      <c r="D61" s="78"/>
      <c r="F61" s="5"/>
      <c r="G61" s="5"/>
    </row>
    <row r="62" spans="3:7" ht="12.75">
      <c r="C62" s="24"/>
      <c r="D62" s="78"/>
      <c r="F62" s="5"/>
      <c r="G62" s="5"/>
    </row>
    <row r="63" spans="3:7" ht="12.75">
      <c r="C63" s="24"/>
      <c r="D63" s="78"/>
      <c r="F63" s="5"/>
      <c r="G63" s="5"/>
    </row>
    <row r="64" spans="3:7" ht="12.75">
      <c r="C64" s="24"/>
      <c r="D64" s="78"/>
      <c r="F64" s="5"/>
      <c r="G64" s="5"/>
    </row>
    <row r="65" spans="3:7" ht="12.75">
      <c r="C65" s="24"/>
      <c r="D65" s="78"/>
      <c r="F65" s="5"/>
      <c r="G65" s="5"/>
    </row>
    <row r="66" spans="3:7" ht="12.75">
      <c r="C66" s="24"/>
      <c r="D66" s="78"/>
      <c r="F66" s="5"/>
      <c r="G66" s="5"/>
    </row>
    <row r="67" spans="3:7" ht="12.75">
      <c r="C67" s="24"/>
      <c r="D67" s="78"/>
      <c r="F67" s="5"/>
      <c r="G67" s="5"/>
    </row>
    <row r="68" spans="3:7" ht="12.75">
      <c r="C68" s="24"/>
      <c r="D68" s="78"/>
      <c r="F68" s="5"/>
      <c r="G68" s="5"/>
    </row>
    <row r="69" spans="3:7" ht="12.75">
      <c r="C69" s="24"/>
      <c r="D69" s="78"/>
      <c r="F69" s="5"/>
      <c r="G69" s="5"/>
    </row>
    <row r="70" spans="3:7" ht="12.75">
      <c r="C70" s="24"/>
      <c r="D70" s="78"/>
      <c r="F70" s="5"/>
      <c r="G70" s="5"/>
    </row>
    <row r="71" spans="3:7" ht="12.75">
      <c r="C71" s="24"/>
      <c r="D71" s="78"/>
      <c r="F71" s="5"/>
      <c r="G71" s="5"/>
    </row>
    <row r="72" spans="3:7" ht="12.75">
      <c r="C72" s="24"/>
      <c r="D72" s="78"/>
      <c r="F72" s="5"/>
      <c r="G72" s="5"/>
    </row>
    <row r="73" spans="3:7" ht="12.75">
      <c r="C73" s="24"/>
      <c r="D73" s="78"/>
      <c r="F73" s="5"/>
      <c r="G73" s="5"/>
    </row>
    <row r="74" spans="3:7" ht="12.75">
      <c r="C74" s="24"/>
      <c r="D74" s="78"/>
      <c r="F74" s="5"/>
      <c r="G74" s="5"/>
    </row>
    <row r="75" spans="3:7" ht="12.75">
      <c r="C75" s="24"/>
      <c r="D75" s="78"/>
      <c r="F75" s="5"/>
      <c r="G75" s="5"/>
    </row>
    <row r="76" spans="3:7" ht="12.75">
      <c r="C76" s="24"/>
      <c r="D76" s="78"/>
      <c r="F76" s="5"/>
      <c r="G76" s="5"/>
    </row>
    <row r="77" spans="3:7" ht="12.75">
      <c r="C77" s="24"/>
      <c r="D77" s="78"/>
      <c r="F77" s="5"/>
      <c r="G77" s="5"/>
    </row>
    <row r="78" spans="3:7" ht="12.75">
      <c r="C78" s="24"/>
      <c r="D78" s="78"/>
      <c r="F78" s="5"/>
      <c r="G78" s="5"/>
    </row>
    <row r="79" spans="3:7" ht="12.75">
      <c r="C79" s="24"/>
      <c r="D79" s="78"/>
      <c r="F79" s="5"/>
      <c r="G79" s="5"/>
    </row>
    <row r="80" spans="3:7" ht="12.75">
      <c r="C80" s="24"/>
      <c r="D80" s="78"/>
      <c r="F80" s="5"/>
      <c r="G80" s="5"/>
    </row>
    <row r="81" spans="3:7" ht="12.75">
      <c r="C81" s="24"/>
      <c r="D81" s="78"/>
      <c r="F81" s="5"/>
      <c r="G81" s="5"/>
    </row>
    <row r="82" spans="3:7" ht="12.75">
      <c r="C82" s="24"/>
      <c r="D82" s="78"/>
      <c r="F82" s="5"/>
      <c r="G82" s="5"/>
    </row>
    <row r="83" spans="3:7" ht="12.75">
      <c r="C83" s="24"/>
      <c r="D83" s="78"/>
      <c r="F83" s="5"/>
      <c r="G83" s="5"/>
    </row>
    <row r="84" spans="3:7" ht="12.75">
      <c r="C84" s="24"/>
      <c r="D84" s="78"/>
      <c r="F84" s="5"/>
      <c r="G84" s="5"/>
    </row>
    <row r="85" spans="3:7" ht="12.75">
      <c r="C85" s="24"/>
      <c r="D85" s="78"/>
      <c r="F85" s="5"/>
      <c r="G85" s="5"/>
    </row>
    <row r="86" spans="3:7" ht="12.75">
      <c r="C86" s="24"/>
      <c r="D86" s="78"/>
      <c r="F86" s="5"/>
      <c r="G86" s="5"/>
    </row>
    <row r="87" spans="3:7" ht="12.75">
      <c r="C87" s="24"/>
      <c r="D87" s="78"/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  <row r="365" spans="6:7" ht="12.75">
      <c r="F365" s="5"/>
      <c r="G365" s="5"/>
    </row>
    <row r="366" spans="6:7" ht="12.75">
      <c r="F366" s="5"/>
      <c r="G366" s="5"/>
    </row>
  </sheetData>
  <printOptions/>
  <pageMargins left="0.75" right="0.25" top="0.79" bottom="1" header="0.5" footer="0.5"/>
  <pageSetup horizontalDpi="300" verticalDpi="300" orientation="portrait" paperSize="9" scale="90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S0021</cp:lastModifiedBy>
  <cp:lastPrinted>2004-11-18T19:42:21Z</cp:lastPrinted>
  <dcterms:created xsi:type="dcterms:W3CDTF">2002-10-15T23:41:00Z</dcterms:created>
  <dcterms:modified xsi:type="dcterms:W3CDTF">2004-11-22T09:34:01Z</dcterms:modified>
  <cp:category/>
  <cp:version/>
  <cp:contentType/>
  <cp:contentStatus/>
</cp:coreProperties>
</file>