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105" firstSheet="1" activeTab="3"/>
  </bookViews>
  <sheets>
    <sheet name="BS Presentation" sheetId="1" r:id="rId1"/>
    <sheet name="IS Presentation" sheetId="2" r:id="rId2"/>
    <sheet name="chg Presentation" sheetId="3" r:id="rId3"/>
    <sheet name="CF Presentation" sheetId="4" r:id="rId4"/>
  </sheets>
  <externalReferences>
    <externalReference r:id="rId7"/>
    <externalReference r:id="rId8"/>
  </externalReferences>
  <definedNames>
    <definedName name="_xlnm.Print_Area" localSheetId="0">'BS Presentation'!$A$1:$F$55</definedName>
    <definedName name="_xlnm.Print_Area" localSheetId="2">'chg Presentation'!$A$1:$F$35</definedName>
    <definedName name="_xlnm.Print_Area" localSheetId="1">'IS Presentation'!$A$1:$I$50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<sst xmlns="http://schemas.openxmlformats.org/spreadsheetml/2006/main" count="113" uniqueCount="88">
  <si>
    <t xml:space="preserve">TEBRAU TEGUH BERHAD </t>
  </si>
  <si>
    <t>(FORMERLY KNOWN AS GRANITE INDUSTRIES BHD)</t>
  </si>
  <si>
    <t>(Company No. 8256-A)</t>
  </si>
  <si>
    <t>CONDENSED CONSOLIDATED BALANCE SHEET</t>
  </si>
  <si>
    <t>AS AT 30 SEPTEMBER 2003</t>
  </si>
  <si>
    <t>NON-CURRENT ASSETS</t>
  </si>
  <si>
    <t>Property, plant and equipment</t>
  </si>
  <si>
    <t>Investments in associates</t>
  </si>
  <si>
    <t>Investment properties</t>
  </si>
  <si>
    <t>Other investments</t>
  </si>
  <si>
    <t>Goodwill on consolidation</t>
  </si>
  <si>
    <t>CURRENT ASSETS</t>
  </si>
  <si>
    <t>Amount due from customers on contract</t>
  </si>
  <si>
    <t>Development properties</t>
  </si>
  <si>
    <t>Inventories</t>
  </si>
  <si>
    <t>Trade receivables</t>
  </si>
  <si>
    <t>Other receivables</t>
  </si>
  <si>
    <t>Cash and bank balances</t>
  </si>
  <si>
    <t>CURRENT LIABILITIES</t>
  </si>
  <si>
    <t>Amount due to customers on contract</t>
  </si>
  <si>
    <t>Trade payables</t>
  </si>
  <si>
    <t>Other payables</t>
  </si>
  <si>
    <t>Hire purchase liabilities</t>
  </si>
  <si>
    <t>Borrowings</t>
  </si>
  <si>
    <t>Provision for retirement benefit</t>
  </si>
  <si>
    <t>Taxation</t>
  </si>
  <si>
    <t>NET CURRENT ASSETS</t>
  </si>
  <si>
    <t>FINANCED BY:</t>
  </si>
  <si>
    <t>Share capital</t>
  </si>
  <si>
    <t>Reserves</t>
  </si>
  <si>
    <t>Shareholders' equity</t>
  </si>
  <si>
    <t>NON-CURRENT LIABILITIES</t>
  </si>
  <si>
    <t>Deferred income</t>
  </si>
  <si>
    <t>Deferred taxation</t>
  </si>
  <si>
    <t>The unaudited condensed Consolidated Balance Sheet should be read in conjunction with the annual financial</t>
  </si>
  <si>
    <t>statements for the financial year ended 31 December 2002.</t>
  </si>
  <si>
    <t>CONDENSED CONSOLIDATED INCOME STATEMENTS</t>
  </si>
  <si>
    <t>Current quarter ended 30 Sep</t>
  </si>
  <si>
    <t>Comparative quarter ended 30 Sep</t>
  </si>
  <si>
    <t>9 months cumulative to date</t>
  </si>
  <si>
    <t>RM' 000</t>
  </si>
  <si>
    <t>Revenue</t>
  </si>
  <si>
    <t>Other operating income</t>
  </si>
  <si>
    <t>Operating profit / (loss)</t>
  </si>
  <si>
    <t>Reversal of goodwill amortised /Full amortisation of goodwill</t>
  </si>
  <si>
    <t>Profit from operations</t>
  </si>
  <si>
    <t>Finance costs</t>
  </si>
  <si>
    <t>Share of results of associated companies</t>
  </si>
  <si>
    <t>Profit/(Loss) before taxation</t>
  </si>
  <si>
    <t>Profit/(Loss) after taxation</t>
  </si>
  <si>
    <t>Minority interests</t>
  </si>
  <si>
    <t>Net profit/(Loss) for the period</t>
  </si>
  <si>
    <t xml:space="preserve">Earnings per share (sen) </t>
  </si>
  <si>
    <t xml:space="preserve">    Basic </t>
  </si>
  <si>
    <t xml:space="preserve">    Diluted</t>
  </si>
  <si>
    <t>n/a</t>
  </si>
  <si>
    <t>The unaudited condensed Consolidated Income Statement should be read in conjunction with the annual financial statements for the financial year ended 31 December 2002.</t>
  </si>
  <si>
    <t>CONDENSED CONSOLIDATED STATEMENT OF CHANGES IN EQUITY</t>
  </si>
  <si>
    <t>Share Capital</t>
  </si>
  <si>
    <t>Share Premium</t>
  </si>
  <si>
    <t>Exchange fluctuation reserve</t>
  </si>
  <si>
    <t>Accumulated Losses</t>
  </si>
  <si>
    <t>Total</t>
  </si>
  <si>
    <t>RM'000</t>
  </si>
  <si>
    <t>At 1 January 2002</t>
  </si>
  <si>
    <t>Net loss for the period</t>
  </si>
  <si>
    <t>Currency translation loss</t>
  </si>
  <si>
    <t>At 30 September 2002</t>
  </si>
  <si>
    <t>At 1 January 2003</t>
  </si>
  <si>
    <t>Issue of share capital</t>
  </si>
  <si>
    <t>Net profit for the period</t>
  </si>
  <si>
    <t>Currency translation profit realised upon disposal</t>
  </si>
  <si>
    <t>At 30 September 2003</t>
  </si>
  <si>
    <t>The unaudited condensed Statement of Changes in Equity should be read in conjunction with the annual financial statements for the financial year ended 31 December 2002.</t>
  </si>
  <si>
    <t>CONDENSED CONSOLIDATED CASH FLOW STATEMENT</t>
  </si>
  <si>
    <t xml:space="preserve"> FOR THE QUARTER ENDED 30 SEPTEMBER 2003</t>
  </si>
  <si>
    <t>9 month ended</t>
  </si>
  <si>
    <t>RM’000</t>
  </si>
  <si>
    <t>Net cash used in operating activities</t>
  </si>
  <si>
    <t>Net cash generated from investing activities</t>
  </si>
  <si>
    <t>Net cash generated from financing activities</t>
  </si>
  <si>
    <t xml:space="preserve">Net increase in cash and cash equivalents </t>
  </si>
  <si>
    <t>Cash and cash equivalent at beginning of year</t>
  </si>
  <si>
    <t>Cash and cash equivalent at end of the quarter</t>
  </si>
  <si>
    <t>Cash and cash equivalents comprise:</t>
  </si>
  <si>
    <t xml:space="preserve">     Cash and bank balances</t>
  </si>
  <si>
    <t>The unaudited condensed Consolidated Cash Flow Statement should be read in conjunction with the</t>
  </si>
  <si>
    <t xml:space="preserve"> annual financial statements for the financial year ended 31 December 2002.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</si>
</sst>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0;[Red]#,##0.00"/>
    <numFmt numFmtId="179" formatCode="dd\.mm\.yy"/>
    <numFmt numFmtId="180" formatCode="mmm\-yyyy"/>
    <numFmt numFmtId="181" formatCode="0.00_);\(0.00\)"/>
    <numFmt numFmtId="182" formatCode="0.000"/>
    <numFmt numFmtId="183" formatCode="mm/dd/yy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_);_(* \(#,##0\);_(* &quot;-&quot;??_);_(@_)"/>
    <numFmt numFmtId="188" formatCode="#,##0.0_);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dd/mm/yyyy"/>
    <numFmt numFmtId="193" formatCode="mmm/yyyy"/>
    <numFmt numFmtId="194" formatCode="0.0"/>
    <numFmt numFmtId="195" formatCode="d/mmm/yy"/>
    <numFmt numFmtId="196" formatCode="0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[$-409]dddd\,\ mmmm\ dd\,\ yyyy"/>
    <numFmt numFmtId="201" formatCode="[$-409]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3"/>
      <name val="Book Antiqua"/>
      <family val="1"/>
    </font>
    <font>
      <sz val="11"/>
      <color indexed="8"/>
      <name val="Arial"/>
      <family val="2"/>
    </font>
    <font>
      <u val="single"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15" applyNumberFormat="1" applyFont="1" applyAlignment="1">
      <alignment horizontal="left"/>
    </xf>
    <xf numFmtId="187" fontId="4" fillId="0" borderId="0" xfId="15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187" fontId="4" fillId="0" borderId="0" xfId="15" applyNumberFormat="1" applyFont="1" applyAlignment="1">
      <alignment horizontal="centerContinuous"/>
    </xf>
    <xf numFmtId="187" fontId="4" fillId="0" borderId="0" xfId="15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7" fontId="4" fillId="0" borderId="0" xfId="15" applyNumberFormat="1" applyFont="1" applyAlignment="1">
      <alignment/>
    </xf>
    <xf numFmtId="187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0" xfId="15" applyNumberFormat="1" applyFont="1" applyBorder="1" applyAlignment="1">
      <alignment horizontal="center"/>
    </xf>
    <xf numFmtId="195" fontId="3" fillId="0" borderId="0" xfId="15" applyNumberFormat="1" applyFont="1" applyBorder="1" applyAlignment="1">
      <alignment horizontal="center"/>
    </xf>
    <xf numFmtId="187" fontId="3" fillId="0" borderId="2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4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87" fontId="4" fillId="0" borderId="3" xfId="15" applyNumberFormat="1" applyFont="1" applyBorder="1" applyAlignment="1">
      <alignment/>
    </xf>
    <xf numFmtId="187" fontId="4" fillId="0" borderId="4" xfId="15" applyNumberFormat="1" applyFont="1" applyBorder="1" applyAlignment="1">
      <alignment/>
    </xf>
    <xf numFmtId="187" fontId="4" fillId="0" borderId="5" xfId="15" applyNumberFormat="1" applyFont="1" applyBorder="1" applyAlignment="1">
      <alignment/>
    </xf>
    <xf numFmtId="187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87" fontId="4" fillId="0" borderId="0" xfId="0" applyNumberFormat="1" applyFont="1" applyAlignment="1">
      <alignment/>
    </xf>
    <xf numFmtId="199" fontId="4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187" fontId="8" fillId="0" borderId="0" xfId="15" applyNumberFormat="1" applyFont="1" applyAlignment="1">
      <alignment horizontal="centerContinuous"/>
    </xf>
    <xf numFmtId="187" fontId="8" fillId="0" borderId="0" xfId="15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1" fontId="7" fillId="0" borderId="1" xfId="21" applyNumberFormat="1" applyFont="1" applyBorder="1" applyAlignment="1">
      <alignment horizontal="center"/>
    </xf>
    <xf numFmtId="1" fontId="8" fillId="0" borderId="0" xfId="21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7" fillId="0" borderId="0" xfId="21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187" fontId="7" fillId="0" borderId="5" xfId="15" applyNumberFormat="1" applyFont="1" applyBorder="1" applyAlignment="1">
      <alignment horizontal="center" wrapText="1"/>
    </xf>
    <xf numFmtId="187" fontId="8" fillId="0" borderId="0" xfId="15" applyNumberFormat="1" applyFont="1" applyBorder="1" applyAlignment="1">
      <alignment horizontal="center"/>
    </xf>
    <xf numFmtId="15" fontId="12" fillId="0" borderId="5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87" fontId="7" fillId="0" borderId="0" xfId="15" applyNumberFormat="1" applyFont="1" applyBorder="1" applyAlignment="1">
      <alignment horizontal="center"/>
    </xf>
    <xf numFmtId="187" fontId="7" fillId="0" borderId="2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7" fontId="7" fillId="0" borderId="0" xfId="15" applyNumberFormat="1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187" fontId="8" fillId="0" borderId="6" xfId="15" applyNumberFormat="1" applyFont="1" applyBorder="1" applyAlignment="1">
      <alignment horizontal="right"/>
    </xf>
    <xf numFmtId="187" fontId="10" fillId="0" borderId="0" xfId="15" applyNumberFormat="1" applyFont="1" applyBorder="1" applyAlignment="1">
      <alignment horizontal="right"/>
    </xf>
    <xf numFmtId="187" fontId="14" fillId="0" borderId="6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87" fontId="10" fillId="0" borderId="2" xfId="15" applyNumberFormat="1" applyFont="1" applyBorder="1" applyAlignment="1">
      <alignment horizontal="right"/>
    </xf>
    <xf numFmtId="187" fontId="14" fillId="0" borderId="2" xfId="15" applyNumberFormat="1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187" fontId="14" fillId="0" borderId="5" xfId="15" applyNumberFormat="1" applyFont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187" fontId="14" fillId="0" borderId="0" xfId="15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187" fontId="14" fillId="0" borderId="4" xfId="15" applyNumberFormat="1" applyFont="1" applyBorder="1" applyAlignment="1">
      <alignment horizontal="right"/>
    </xf>
    <xf numFmtId="171" fontId="10" fillId="0" borderId="2" xfId="15" applyFont="1" applyBorder="1" applyAlignment="1">
      <alignment horizontal="right"/>
    </xf>
    <xf numFmtId="171" fontId="10" fillId="0" borderId="0" xfId="15" applyFont="1" applyBorder="1" applyAlignment="1">
      <alignment horizontal="right"/>
    </xf>
    <xf numFmtId="0" fontId="8" fillId="0" borderId="0" xfId="0" applyFont="1" applyAlignment="1">
      <alignment horizontal="center" vertical="top" wrapText="1"/>
    </xf>
    <xf numFmtId="198" fontId="8" fillId="0" borderId="6" xfId="15" applyNumberFormat="1" applyFont="1" applyBorder="1" applyAlignment="1">
      <alignment horizontal="right"/>
    </xf>
    <xf numFmtId="171" fontId="8" fillId="0" borderId="6" xfId="15" applyFont="1" applyBorder="1" applyAlignment="1">
      <alignment horizontal="right"/>
    </xf>
    <xf numFmtId="171" fontId="14" fillId="0" borderId="0" xfId="15" applyFont="1" applyBorder="1" applyAlignment="1">
      <alignment horizontal="right"/>
    </xf>
    <xf numFmtId="171" fontId="9" fillId="0" borderId="0" xfId="0" applyNumberFormat="1" applyFont="1" applyAlignment="1">
      <alignment/>
    </xf>
    <xf numFmtId="187" fontId="10" fillId="0" borderId="5" xfId="15" applyNumberFormat="1" applyFont="1" applyBorder="1" applyAlignment="1">
      <alignment/>
    </xf>
    <xf numFmtId="187" fontId="10" fillId="0" borderId="0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87" fontId="4" fillId="0" borderId="0" xfId="15" applyNumberFormat="1" applyFont="1" applyAlignment="1">
      <alignment horizontal="right"/>
    </xf>
    <xf numFmtId="187" fontId="4" fillId="0" borderId="7" xfId="15" applyNumberFormat="1" applyFont="1" applyBorder="1" applyAlignment="1">
      <alignment horizontal="right"/>
    </xf>
    <xf numFmtId="187" fontId="4" fillId="0" borderId="0" xfId="15" applyNumberFormat="1" applyFont="1" applyAlignment="1" quotePrefix="1">
      <alignment horizontal="right"/>
    </xf>
    <xf numFmtId="0" fontId="3" fillId="0" borderId="1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187" fontId="4" fillId="0" borderId="2" xfId="15" applyNumberFormat="1" applyFont="1" applyBorder="1" applyAlignment="1">
      <alignment/>
    </xf>
    <xf numFmtId="187" fontId="17" fillId="0" borderId="2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187" fontId="17" fillId="0" borderId="5" xfId="15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187" fontId="17" fillId="0" borderId="2" xfId="15" applyNumberFormat="1" applyFont="1" applyBorder="1" applyAlignment="1">
      <alignment/>
    </xf>
    <xf numFmtId="187" fontId="17" fillId="0" borderId="5" xfId="15" applyNumberFormat="1" applyFont="1" applyBorder="1" applyAlignment="1">
      <alignment/>
    </xf>
    <xf numFmtId="187" fontId="5" fillId="0" borderId="6" xfId="15" applyNumberFormat="1" applyFont="1" applyBorder="1" applyAlignment="1">
      <alignment wrapText="1"/>
    </xf>
    <xf numFmtId="187" fontId="5" fillId="0" borderId="8" xfId="15" applyNumberFormat="1" applyFont="1" applyBorder="1" applyAlignment="1">
      <alignment/>
    </xf>
    <xf numFmtId="187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87" fontId="0" fillId="0" borderId="0" xfId="15" applyNumberFormat="1" applyAlignment="1">
      <alignment wrapText="1"/>
    </xf>
    <xf numFmtId="0" fontId="0" fillId="0" borderId="0" xfId="0" applyAlignment="1">
      <alignment/>
    </xf>
    <xf numFmtId="187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left"/>
    </xf>
    <xf numFmtId="187" fontId="0" fillId="0" borderId="0" xfId="15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95" fontId="3" fillId="0" borderId="0" xfId="15" applyNumberFormat="1" applyFont="1" applyBorder="1" applyAlignment="1">
      <alignment/>
    </xf>
    <xf numFmtId="195" fontId="5" fillId="0" borderId="0" xfId="15" applyNumberFormat="1" applyFont="1" applyBorder="1" applyAlignment="1">
      <alignment/>
    </xf>
    <xf numFmtId="195" fontId="6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71" fontId="4" fillId="0" borderId="0" xfId="15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7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37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37" fontId="5" fillId="0" borderId="4" xfId="0" applyNumberFormat="1" applyFont="1" applyBorder="1" applyAlignment="1">
      <alignment wrapText="1"/>
    </xf>
    <xf numFmtId="37" fontId="5" fillId="0" borderId="8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8CYG3TZO\Tebrau3Q%20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8CYG3TZO\GIB%203rd%20Q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Presentation"/>
      <sheetName val="IS Presentation"/>
      <sheetName val="chg Presentation"/>
      <sheetName val="CF Presentation"/>
      <sheetName val="Cashflows"/>
      <sheetName val="BS"/>
      <sheetName val="Consol adj acq"/>
      <sheetName val="Sheet2"/>
      <sheetName val="Details BS"/>
      <sheetName val="HP and term loan"/>
      <sheetName val="IS cum 9 mth"/>
      <sheetName val="IS 3rd Q"/>
      <sheetName val="Segmental rep"/>
      <sheetName val="Consol adj disp"/>
      <sheetName val="Equity workings"/>
      <sheetName val="28m"/>
      <sheetName val="pre acq RE"/>
      <sheetName val="Sheet1"/>
      <sheetName val="PRSB loss"/>
      <sheetName val="AND profit"/>
      <sheetName val="PHC profit"/>
      <sheetName val="Sheet 1"/>
      <sheetName val="Sheet 2"/>
      <sheetName val="Outstanding"/>
    </sheetNames>
    <sheetDataSet>
      <sheetData sheetId="4">
        <row r="27">
          <cell r="C27">
            <v>7899337.710000001</v>
          </cell>
          <cell r="E27">
            <v>4605892</v>
          </cell>
        </row>
        <row r="69">
          <cell r="H69">
            <v>-101012851.27472575</v>
          </cell>
          <cell r="J69">
            <v>92238553.39728445</v>
          </cell>
          <cell r="K69">
            <v>12067743.58</v>
          </cell>
        </row>
      </sheetData>
      <sheetData sheetId="5">
        <row r="15">
          <cell r="A15" t="str">
            <v>Amount due from affiliated companies</v>
          </cell>
        </row>
        <row r="28">
          <cell r="A28" t="str">
            <v>Amount due to affiliated companies</v>
          </cell>
        </row>
      </sheetData>
      <sheetData sheetId="10">
        <row r="31">
          <cell r="A31" t="str">
            <v>Gain on disposal of discontinuing operations</v>
          </cell>
        </row>
      </sheetData>
      <sheetData sheetId="14">
        <row r="6">
          <cell r="R6">
            <v>334863574</v>
          </cell>
        </row>
        <row r="8">
          <cell r="R8">
            <v>528126800</v>
          </cell>
        </row>
        <row r="17">
          <cell r="R17">
            <v>12002423.724957824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"/>
      <sheetName val="notes"/>
      <sheetName val="equity"/>
    </sheetNames>
    <sheetDataSet>
      <sheetData sheetId="2">
        <row r="16">
          <cell r="B16">
            <v>176.82303178376924</v>
          </cell>
        </row>
        <row r="18">
          <cell r="B18">
            <v>-1138.62571</v>
          </cell>
        </row>
        <row r="20">
          <cell r="B20">
            <v>4323.777269080868</v>
          </cell>
        </row>
      </sheetData>
      <sheetData sheetId="4">
        <row r="8">
          <cell r="C8">
            <v>-334.895886390761</v>
          </cell>
          <cell r="E8">
            <v>-10512.864000000001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60" zoomScaleNormal="60" workbookViewId="0" topLeftCell="A1">
      <selection activeCell="A62" sqref="A62"/>
    </sheetView>
  </sheetViews>
  <sheetFormatPr defaultColWidth="9.140625" defaultRowHeight="12.75"/>
  <cols>
    <col min="1" max="1" width="39.8515625" style="28" customWidth="1"/>
    <col min="2" max="2" width="4.57421875" style="8" customWidth="1"/>
    <col min="3" max="3" width="3.8515625" style="8" customWidth="1"/>
    <col min="4" max="4" width="15.57421875" style="10" customWidth="1"/>
    <col min="5" max="5" width="10.140625" style="11" customWidth="1"/>
    <col min="6" max="6" width="15.57421875" style="10" customWidth="1"/>
    <col min="7" max="7" width="15.57421875" style="11" customWidth="1"/>
    <col min="8" max="8" width="17.7109375" style="125" bestFit="1" customWidth="1"/>
    <col min="9" max="9" width="9.140625" style="125" customWidth="1"/>
    <col min="10" max="10" width="15.421875" style="125" bestFit="1" customWidth="1"/>
    <col min="11" max="16384" width="9.140625" style="8" customWidth="1"/>
  </cols>
  <sheetData>
    <row r="1" spans="1:10" s="2" customFormat="1" ht="15">
      <c r="A1" s="1" t="s">
        <v>0</v>
      </c>
      <c r="D1" s="3"/>
      <c r="E1" s="4"/>
      <c r="F1" s="3"/>
      <c r="G1" s="4"/>
      <c r="H1" s="124"/>
      <c r="I1" s="124"/>
      <c r="J1" s="124"/>
    </row>
    <row r="2" spans="1:10" s="2" customFormat="1" ht="15">
      <c r="A2" s="1" t="s">
        <v>1</v>
      </c>
      <c r="D2" s="3"/>
      <c r="E2" s="4"/>
      <c r="F2" s="3"/>
      <c r="G2" s="4"/>
      <c r="H2" s="124"/>
      <c r="I2" s="124"/>
      <c r="J2" s="124"/>
    </row>
    <row r="3" spans="1:10" s="2" customFormat="1" ht="15">
      <c r="A3" s="1" t="s">
        <v>2</v>
      </c>
      <c r="D3" s="3"/>
      <c r="E3" s="4"/>
      <c r="F3" s="3"/>
      <c r="G3" s="4"/>
      <c r="H3" s="124"/>
      <c r="I3" s="124"/>
      <c r="J3" s="124"/>
    </row>
    <row r="4" spans="1:7" ht="15">
      <c r="A4" s="5"/>
      <c r="B4" s="5"/>
      <c r="C4" s="5"/>
      <c r="D4" s="6"/>
      <c r="E4" s="7"/>
      <c r="F4" s="6"/>
      <c r="G4" s="7"/>
    </row>
    <row r="5" spans="1:7" ht="15">
      <c r="A5" s="1" t="s">
        <v>3</v>
      </c>
      <c r="B5" s="5"/>
      <c r="C5" s="5"/>
      <c r="D5" s="6"/>
      <c r="E5" s="7"/>
      <c r="F5" s="6"/>
      <c r="G5" s="7"/>
    </row>
    <row r="6" spans="1:2" ht="15">
      <c r="A6" s="1" t="s">
        <v>4</v>
      </c>
      <c r="B6" s="9"/>
    </row>
    <row r="7" spans="1:10" ht="15">
      <c r="A7" s="12"/>
      <c r="B7" s="13"/>
      <c r="C7" s="13"/>
      <c r="D7" s="14">
        <v>37894</v>
      </c>
      <c r="E7" s="15"/>
      <c r="F7" s="14">
        <v>37621</v>
      </c>
      <c r="G7" s="16"/>
      <c r="H7" s="126"/>
      <c r="I7" s="127"/>
      <c r="J7" s="128"/>
    </row>
    <row r="8" spans="1:10" ht="15">
      <c r="A8" s="12"/>
      <c r="B8" s="13"/>
      <c r="C8" s="13"/>
      <c r="D8" s="17" t="s">
        <v>40</v>
      </c>
      <c r="E8" s="18"/>
      <c r="F8" s="17" t="s">
        <v>40</v>
      </c>
      <c r="G8" s="19"/>
      <c r="H8" s="19"/>
      <c r="I8" s="19"/>
      <c r="J8" s="19"/>
    </row>
    <row r="9" spans="1:10" ht="15">
      <c r="A9" s="20" t="s">
        <v>5</v>
      </c>
      <c r="B9" s="21"/>
      <c r="C9" s="21"/>
      <c r="D9" s="22"/>
      <c r="F9" s="22"/>
      <c r="H9" s="27"/>
      <c r="I9" s="27"/>
      <c r="J9" s="27"/>
    </row>
    <row r="10" spans="1:10" ht="15">
      <c r="A10" s="12" t="s">
        <v>6</v>
      </c>
      <c r="B10" s="23"/>
      <c r="C10" s="21"/>
      <c r="D10" s="22">
        <v>3210.8927728261574</v>
      </c>
      <c r="F10" s="22">
        <v>299216.619</v>
      </c>
      <c r="H10" s="11"/>
      <c r="I10" s="27"/>
      <c r="J10" s="11"/>
    </row>
    <row r="11" spans="1:10" ht="15">
      <c r="A11" s="12" t="s">
        <v>7</v>
      </c>
      <c r="B11" s="23"/>
      <c r="C11" s="21"/>
      <c r="D11" s="22">
        <v>427.04551399999997</v>
      </c>
      <c r="F11" s="22">
        <v>0</v>
      </c>
      <c r="H11" s="27"/>
      <c r="I11" s="27"/>
      <c r="J11" s="27"/>
    </row>
    <row r="12" spans="1:10" ht="15">
      <c r="A12" s="12" t="s">
        <v>8</v>
      </c>
      <c r="B12" s="23"/>
      <c r="C12" s="21"/>
      <c r="D12" s="22">
        <v>1601.7426200000002</v>
      </c>
      <c r="F12" s="22">
        <v>0</v>
      </c>
      <c r="H12" s="11"/>
      <c r="I12" s="27"/>
      <c r="J12" s="27"/>
    </row>
    <row r="13" spans="1:10" ht="15">
      <c r="A13" s="12" t="s">
        <v>9</v>
      </c>
      <c r="B13" s="23"/>
      <c r="C13" s="21"/>
      <c r="D13" s="22">
        <v>90</v>
      </c>
      <c r="F13" s="22">
        <v>4253.5</v>
      </c>
      <c r="H13" s="27"/>
      <c r="I13" s="27"/>
      <c r="J13" s="27"/>
    </row>
    <row r="14" spans="1:10" ht="15">
      <c r="A14" s="12" t="s">
        <v>10</v>
      </c>
      <c r="B14" s="21"/>
      <c r="C14" s="21"/>
      <c r="D14" s="22">
        <v>0</v>
      </c>
      <c r="F14" s="22">
        <v>0</v>
      </c>
      <c r="H14" s="27"/>
      <c r="I14" s="27"/>
      <c r="J14" s="27"/>
    </row>
    <row r="15" spans="1:10" ht="15">
      <c r="A15" s="12"/>
      <c r="B15" s="21"/>
      <c r="C15" s="21"/>
      <c r="D15" s="24">
        <v>5330</v>
      </c>
      <c r="F15" s="24">
        <v>303470.119</v>
      </c>
      <c r="H15" s="27"/>
      <c r="I15" s="27"/>
      <c r="J15" s="27"/>
    </row>
    <row r="16" spans="1:10" ht="15">
      <c r="A16" s="20" t="s">
        <v>11</v>
      </c>
      <c r="B16" s="21"/>
      <c r="C16" s="21"/>
      <c r="D16" s="22"/>
      <c r="F16" s="22"/>
      <c r="H16" s="27"/>
      <c r="I16" s="27"/>
      <c r="J16" s="27"/>
    </row>
    <row r="17" spans="1:10" ht="15">
      <c r="A17" s="12" t="s">
        <v>12</v>
      </c>
      <c r="B17" s="21"/>
      <c r="C17" s="21"/>
      <c r="D17" s="22">
        <v>16649</v>
      </c>
      <c r="F17" s="22">
        <v>0</v>
      </c>
      <c r="H17" s="27"/>
      <c r="I17" s="27"/>
      <c r="J17" s="27"/>
    </row>
    <row r="18" spans="1:10" ht="15">
      <c r="A18" s="12" t="str">
        <f>'[1]BS'!A15</f>
        <v>Amount due from affiliated companies</v>
      </c>
      <c r="B18" s="21"/>
      <c r="C18" s="21"/>
      <c r="D18" s="22">
        <v>1349.1005599999971</v>
      </c>
      <c r="F18" s="22">
        <v>0</v>
      </c>
      <c r="H18" s="27"/>
      <c r="I18" s="27"/>
      <c r="J18" s="27"/>
    </row>
    <row r="19" spans="1:10" ht="15">
      <c r="A19" s="12" t="s">
        <v>13</v>
      </c>
      <c r="B19" s="23"/>
      <c r="C19" s="21"/>
      <c r="D19" s="22">
        <v>609797.2902580894</v>
      </c>
      <c r="F19" s="22">
        <v>0</v>
      </c>
      <c r="H19" s="27"/>
      <c r="I19" s="27"/>
      <c r="J19" s="27"/>
    </row>
    <row r="20" spans="1:10" ht="15">
      <c r="A20" s="12" t="s">
        <v>14</v>
      </c>
      <c r="B20" s="23"/>
      <c r="C20" s="21"/>
      <c r="D20" s="22">
        <v>345.44527</v>
      </c>
      <c r="F20" s="22">
        <v>204.791</v>
      </c>
      <c r="H20" s="27"/>
      <c r="I20" s="27"/>
      <c r="J20" s="27"/>
    </row>
    <row r="21" spans="1:10" ht="15">
      <c r="A21" s="12" t="s">
        <v>15</v>
      </c>
      <c r="B21" s="21"/>
      <c r="C21" s="21"/>
      <c r="D21" s="22">
        <v>39017.21616352982</v>
      </c>
      <c r="F21" s="22">
        <v>4566.126</v>
      </c>
      <c r="H21" s="27"/>
      <c r="I21" s="27"/>
      <c r="J21" s="27"/>
    </row>
    <row r="22" spans="1:10" ht="15">
      <c r="A22" s="12" t="s">
        <v>16</v>
      </c>
      <c r="B22" s="23"/>
      <c r="C22" s="21"/>
      <c r="D22" s="22">
        <v>26215</v>
      </c>
      <c r="F22" s="22">
        <v>20677.449</v>
      </c>
      <c r="H22" s="27"/>
      <c r="I22" s="27"/>
      <c r="J22" s="27"/>
    </row>
    <row r="23" spans="1:10" ht="15">
      <c r="A23" s="12" t="s">
        <v>17</v>
      </c>
      <c r="B23" s="21"/>
      <c r="C23" s="21"/>
      <c r="D23" s="22">
        <v>7899.337710000001</v>
      </c>
      <c r="F23" s="22">
        <v>4605.892</v>
      </c>
      <c r="H23" s="27"/>
      <c r="I23" s="27"/>
      <c r="J23" s="27"/>
    </row>
    <row r="24" spans="1:10" ht="15">
      <c r="A24" s="12"/>
      <c r="B24" s="21"/>
      <c r="C24" s="21"/>
      <c r="D24" s="24">
        <v>701271.2446277731</v>
      </c>
      <c r="F24" s="24">
        <v>30054.258</v>
      </c>
      <c r="H24" s="27"/>
      <c r="I24" s="27"/>
      <c r="J24" s="27"/>
    </row>
    <row r="25" spans="1:10" ht="15">
      <c r="A25" s="20" t="s">
        <v>18</v>
      </c>
      <c r="B25" s="21"/>
      <c r="C25" s="21"/>
      <c r="D25" s="22"/>
      <c r="F25" s="22"/>
      <c r="H25" s="27"/>
      <c r="I25" s="27"/>
      <c r="J25" s="27"/>
    </row>
    <row r="26" spans="1:10" ht="15">
      <c r="A26" s="12" t="s">
        <v>19</v>
      </c>
      <c r="B26" s="21"/>
      <c r="C26" s="21"/>
      <c r="D26" s="22">
        <v>1635.62</v>
      </c>
      <c r="F26" s="22">
        <v>0</v>
      </c>
      <c r="H26" s="27"/>
      <c r="I26" s="27"/>
      <c r="J26" s="27"/>
    </row>
    <row r="27" spans="1:10" ht="15">
      <c r="A27" s="12" t="str">
        <f>'[1]BS'!A28</f>
        <v>Amount due to affiliated companies</v>
      </c>
      <c r="B27" s="21"/>
      <c r="C27" s="21"/>
      <c r="D27" s="22">
        <v>6158.14295</v>
      </c>
      <c r="F27" s="22">
        <v>0</v>
      </c>
      <c r="H27" s="27"/>
      <c r="I27" s="27"/>
      <c r="J27" s="27"/>
    </row>
    <row r="28" spans="1:10" ht="15">
      <c r="A28" s="12" t="s">
        <v>20</v>
      </c>
      <c r="B28" s="21"/>
      <c r="C28" s="21"/>
      <c r="D28" s="22">
        <v>37248.33764</v>
      </c>
      <c r="F28" s="22">
        <v>7994.779</v>
      </c>
      <c r="H28" s="27"/>
      <c r="I28" s="27"/>
      <c r="J28" s="27"/>
    </row>
    <row r="29" spans="1:10" ht="15">
      <c r="A29" s="12" t="s">
        <v>21</v>
      </c>
      <c r="B29" s="23"/>
      <c r="C29" s="21"/>
      <c r="D29" s="22">
        <v>4883.843279999995</v>
      </c>
      <c r="F29" s="22">
        <v>133882.285</v>
      </c>
      <c r="H29" s="27"/>
      <c r="I29" s="27"/>
      <c r="J29" s="27"/>
    </row>
    <row r="30" spans="1:10" ht="15">
      <c r="A30" s="12" t="s">
        <v>22</v>
      </c>
      <c r="B30" s="23"/>
      <c r="C30" s="21"/>
      <c r="D30" s="22">
        <v>191.448</v>
      </c>
      <c r="F30" s="22">
        <v>0</v>
      </c>
      <c r="H30" s="27"/>
      <c r="I30" s="27"/>
      <c r="J30" s="27"/>
    </row>
    <row r="31" spans="1:10" ht="15">
      <c r="A31" s="12" t="s">
        <v>23</v>
      </c>
      <c r="B31" s="23"/>
      <c r="C31" s="21"/>
      <c r="D31" s="22">
        <v>10245.56348</v>
      </c>
      <c r="F31" s="22"/>
      <c r="H31" s="27"/>
      <c r="I31" s="27"/>
      <c r="J31" s="27"/>
    </row>
    <row r="32" spans="1:10" ht="15">
      <c r="A32" s="12" t="s">
        <v>24</v>
      </c>
      <c r="B32" s="23"/>
      <c r="C32" s="21"/>
      <c r="D32" s="22">
        <v>0</v>
      </c>
      <c r="F32" s="22">
        <v>1.51</v>
      </c>
      <c r="H32" s="27"/>
      <c r="I32" s="27"/>
      <c r="J32" s="27"/>
    </row>
    <row r="33" spans="1:10" ht="15">
      <c r="A33" s="12" t="s">
        <v>25</v>
      </c>
      <c r="B33" s="21"/>
      <c r="C33" s="21"/>
      <c r="D33" s="22">
        <v>0</v>
      </c>
      <c r="F33" s="22">
        <v>15399.055</v>
      </c>
      <c r="H33" s="27"/>
      <c r="I33" s="27"/>
      <c r="J33" s="27"/>
    </row>
    <row r="34" spans="1:10" ht="15">
      <c r="A34" s="12"/>
      <c r="B34" s="21"/>
      <c r="C34" s="21"/>
      <c r="D34" s="24">
        <v>60362.95534999999</v>
      </c>
      <c r="F34" s="24">
        <v>157277.629</v>
      </c>
      <c r="H34" s="27"/>
      <c r="I34" s="27"/>
      <c r="J34" s="27"/>
    </row>
    <row r="35" spans="1:10" ht="15">
      <c r="A35" s="20" t="s">
        <v>26</v>
      </c>
      <c r="B35" s="21"/>
      <c r="C35" s="21"/>
      <c r="D35" s="22">
        <v>640908.289277773</v>
      </c>
      <c r="F35" s="22">
        <v>-127223.371</v>
      </c>
      <c r="H35" s="27"/>
      <c r="I35" s="27"/>
      <c r="J35" s="27"/>
    </row>
    <row r="36" spans="1:10" ht="15.75" thickBot="1">
      <c r="A36" s="12"/>
      <c r="B36" s="21"/>
      <c r="C36" s="21"/>
      <c r="D36" s="25">
        <v>646237.9701845992</v>
      </c>
      <c r="F36" s="25">
        <v>176246.748</v>
      </c>
      <c r="H36" s="27"/>
      <c r="I36" s="27"/>
      <c r="J36" s="27"/>
    </row>
    <row r="37" spans="1:10" ht="15">
      <c r="A37" s="20" t="s">
        <v>27</v>
      </c>
      <c r="B37" s="21"/>
      <c r="C37" s="21"/>
      <c r="D37" s="22"/>
      <c r="F37" s="22"/>
      <c r="H37" s="27"/>
      <c r="I37" s="27"/>
      <c r="J37" s="27"/>
    </row>
    <row r="38" spans="1:10" ht="15">
      <c r="A38" s="12" t="s">
        <v>28</v>
      </c>
      <c r="B38" s="21"/>
      <c r="C38" s="21"/>
      <c r="D38" s="22">
        <v>334863.572</v>
      </c>
      <c r="F38" s="22">
        <v>111500</v>
      </c>
      <c r="H38" s="129"/>
      <c r="I38" s="27"/>
      <c r="J38" s="11"/>
    </row>
    <row r="39" spans="1:10" ht="15">
      <c r="A39" s="12" t="s">
        <v>29</v>
      </c>
      <c r="B39" s="21"/>
      <c r="C39" s="21"/>
      <c r="D39" s="26">
        <v>166228.42672495777</v>
      </c>
      <c r="F39" s="26">
        <v>64566.329</v>
      </c>
      <c r="H39" s="11"/>
      <c r="I39" s="27"/>
      <c r="J39" s="27"/>
    </row>
    <row r="40" spans="1:10" ht="15">
      <c r="A40" s="12" t="s">
        <v>30</v>
      </c>
      <c r="B40" s="21"/>
      <c r="C40" s="21"/>
      <c r="D40" s="22">
        <v>501091.99872495775</v>
      </c>
      <c r="F40" s="22">
        <v>176066.329</v>
      </c>
      <c r="H40" s="27"/>
      <c r="I40" s="27"/>
      <c r="J40" s="27"/>
    </row>
    <row r="41" spans="1:10" ht="15">
      <c r="A41" s="12" t="s">
        <v>24</v>
      </c>
      <c r="B41" s="23"/>
      <c r="C41" s="21"/>
      <c r="D41" s="22">
        <v>0</v>
      </c>
      <c r="F41" s="22">
        <v>180.419</v>
      </c>
      <c r="H41" s="27"/>
      <c r="I41" s="27"/>
      <c r="J41" s="27"/>
    </row>
    <row r="42" spans="1:10" ht="15">
      <c r="A42" s="12"/>
      <c r="B42" s="21"/>
      <c r="C42" s="21"/>
      <c r="D42" s="24">
        <v>501091.99872495775</v>
      </c>
      <c r="F42" s="24">
        <v>176246.748</v>
      </c>
      <c r="H42" s="27"/>
      <c r="I42" s="27"/>
      <c r="J42" s="27"/>
    </row>
    <row r="43" spans="1:10" ht="15">
      <c r="A43" s="12"/>
      <c r="B43" s="21"/>
      <c r="C43" s="21"/>
      <c r="D43" s="22"/>
      <c r="F43" s="22"/>
      <c r="H43" s="27"/>
      <c r="I43" s="27"/>
      <c r="J43" s="27"/>
    </row>
    <row r="44" spans="1:10" ht="15">
      <c r="A44" s="20" t="s">
        <v>31</v>
      </c>
      <c r="B44" s="21"/>
      <c r="C44" s="21"/>
      <c r="D44" s="22"/>
      <c r="F44" s="22"/>
      <c r="H44" s="27"/>
      <c r="I44" s="27"/>
      <c r="J44" s="27"/>
    </row>
    <row r="45" spans="1:10" ht="15">
      <c r="A45" s="12" t="str">
        <f>A30</f>
        <v>Hire purchase liabilities</v>
      </c>
      <c r="B45" s="21"/>
      <c r="C45" s="21"/>
      <c r="D45" s="22">
        <v>424.91042000000004</v>
      </c>
      <c r="F45" s="22"/>
      <c r="H45" s="27"/>
      <c r="I45" s="27"/>
      <c r="J45" s="27"/>
    </row>
    <row r="46" spans="1:10" ht="15">
      <c r="A46" s="12" t="str">
        <f>A31</f>
        <v>Borrowings</v>
      </c>
      <c r="B46" s="23"/>
      <c r="C46" s="21"/>
      <c r="D46" s="22">
        <v>1205.8216799999998</v>
      </c>
      <c r="F46" s="22">
        <v>0</v>
      </c>
      <c r="H46" s="27"/>
      <c r="I46" s="27"/>
      <c r="J46" s="27"/>
    </row>
    <row r="47" spans="1:10" ht="15" hidden="1">
      <c r="A47" s="12" t="s">
        <v>32</v>
      </c>
      <c r="B47" s="23"/>
      <c r="C47" s="21"/>
      <c r="D47" s="22">
        <v>0</v>
      </c>
      <c r="F47" s="22">
        <v>0</v>
      </c>
      <c r="H47" s="27"/>
      <c r="I47" s="27"/>
      <c r="J47" s="27"/>
    </row>
    <row r="48" spans="1:10" ht="15">
      <c r="A48" s="12" t="s">
        <v>33</v>
      </c>
      <c r="B48" s="21"/>
      <c r="C48" s="21"/>
      <c r="D48" s="22">
        <v>143515.23936220002</v>
      </c>
      <c r="F48" s="22">
        <v>0</v>
      </c>
      <c r="H48" s="27"/>
      <c r="I48" s="27"/>
      <c r="J48" s="27"/>
    </row>
    <row r="49" spans="1:10" ht="15">
      <c r="A49" s="12"/>
      <c r="B49" s="21"/>
      <c r="C49" s="21"/>
      <c r="D49" s="24">
        <v>145145.97146220002</v>
      </c>
      <c r="F49" s="24">
        <v>0</v>
      </c>
      <c r="H49" s="27"/>
      <c r="I49" s="27"/>
      <c r="J49" s="27"/>
    </row>
    <row r="50" spans="1:10" ht="15.75" thickBot="1">
      <c r="A50" s="12"/>
      <c r="B50" s="21"/>
      <c r="C50" s="21"/>
      <c r="D50" s="25">
        <v>646237.9701871577</v>
      </c>
      <c r="F50" s="25">
        <v>176246.748</v>
      </c>
      <c r="H50" s="27"/>
      <c r="I50" s="27"/>
      <c r="J50" s="27"/>
    </row>
    <row r="51" spans="4:6" ht="15">
      <c r="D51" s="26"/>
      <c r="F51" s="26"/>
    </row>
    <row r="54" spans="1:7" ht="15">
      <c r="A54" s="29" t="s">
        <v>34</v>
      </c>
      <c r="B54" s="5"/>
      <c r="C54" s="5"/>
      <c r="D54" s="6"/>
      <c r="E54" s="7"/>
      <c r="F54" s="6"/>
      <c r="G54" s="7"/>
    </row>
    <row r="55" spans="1:7" ht="15">
      <c r="A55" s="2" t="s">
        <v>35</v>
      </c>
      <c r="B55" s="5"/>
      <c r="C55" s="5"/>
      <c r="D55" s="6"/>
      <c r="E55" s="7"/>
      <c r="F55" s="6"/>
      <c r="G55" s="7"/>
    </row>
    <row r="56" ht="15">
      <c r="H56" s="130"/>
    </row>
    <row r="58" spans="1:7" ht="15">
      <c r="A58" s="5"/>
      <c r="B58" s="5"/>
      <c r="C58" s="5"/>
      <c r="D58" s="6"/>
      <c r="E58" s="7"/>
      <c r="F58" s="6"/>
      <c r="G58" s="7"/>
    </row>
    <row r="59" ht="15">
      <c r="A59" s="30"/>
    </row>
    <row r="60" ht="15">
      <c r="E60" s="10"/>
    </row>
    <row r="62" spans="4:6" ht="15">
      <c r="D62" s="31"/>
      <c r="F62" s="31"/>
    </row>
    <row r="63" ht="15">
      <c r="H63" s="131"/>
    </row>
    <row r="64" ht="15">
      <c r="H64" s="131"/>
    </row>
    <row r="65" ht="15">
      <c r="H65" s="132"/>
    </row>
    <row r="67" ht="15">
      <c r="H67" s="132"/>
    </row>
  </sheetData>
  <printOptions horizontalCentered="1"/>
  <pageMargins left="0.75" right="0.75" top="0.86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="60" zoomScaleNormal="60" workbookViewId="0" topLeftCell="B1">
      <selection activeCell="I24" sqref="I24"/>
    </sheetView>
  </sheetViews>
  <sheetFormatPr defaultColWidth="9.140625" defaultRowHeight="12.75"/>
  <cols>
    <col min="1" max="1" width="46.57421875" style="40" customWidth="1"/>
    <col min="2" max="2" width="26.28125" style="40" customWidth="1"/>
    <col min="3" max="3" width="24.57421875" style="40" customWidth="1"/>
    <col min="4" max="4" width="15.57421875" style="41" customWidth="1"/>
    <col min="5" max="5" width="24.421875" style="40" customWidth="1"/>
    <col min="6" max="6" width="17.00390625" style="41" customWidth="1"/>
    <col min="7" max="7" width="20.57421875" style="40" customWidth="1"/>
    <col min="8" max="8" width="16.7109375" style="41" customWidth="1"/>
    <col min="9" max="9" width="20.57421875" style="40" customWidth="1"/>
    <col min="10" max="10" width="19.421875" style="40" bestFit="1" customWidth="1"/>
    <col min="11" max="16384" width="9.140625" style="40" customWidth="1"/>
  </cols>
  <sheetData>
    <row r="1" spans="1:8" s="38" customFormat="1" ht="16.5">
      <c r="A1" s="32" t="s">
        <v>0</v>
      </c>
      <c r="B1" s="33"/>
      <c r="C1" s="33"/>
      <c r="D1" s="34"/>
      <c r="E1" s="35"/>
      <c r="F1" s="36"/>
      <c r="G1" s="35"/>
      <c r="H1" s="37"/>
    </row>
    <row r="2" spans="1:8" s="38" customFormat="1" ht="16.5">
      <c r="A2" s="32" t="s">
        <v>1</v>
      </c>
      <c r="B2" s="33"/>
      <c r="C2" s="33"/>
      <c r="D2" s="34"/>
      <c r="E2" s="35"/>
      <c r="F2" s="36"/>
      <c r="G2" s="35"/>
      <c r="H2" s="37"/>
    </row>
    <row r="3" spans="1:8" s="38" customFormat="1" ht="16.5">
      <c r="A3" s="32" t="s">
        <v>2</v>
      </c>
      <c r="B3" s="33"/>
      <c r="C3" s="33"/>
      <c r="D3" s="34"/>
      <c r="E3" s="35"/>
      <c r="F3" s="36"/>
      <c r="G3" s="35"/>
      <c r="H3" s="37"/>
    </row>
    <row r="4" spans="1:8" s="38" customFormat="1" ht="16.5">
      <c r="A4" s="39"/>
      <c r="B4" s="33"/>
      <c r="C4" s="33"/>
      <c r="D4" s="34"/>
      <c r="E4" s="35"/>
      <c r="F4" s="36"/>
      <c r="G4" s="35"/>
      <c r="H4" s="37"/>
    </row>
    <row r="5" ht="16.5">
      <c r="A5" s="32" t="s">
        <v>36</v>
      </c>
    </row>
    <row r="6" ht="16.5">
      <c r="A6" s="32" t="str">
        <f>'CF Presentation'!A6</f>
        <v> FOR THE QUARTER ENDED 30 SEPTEMBER 2003</v>
      </c>
    </row>
    <row r="7" spans="1:13" s="49" customFormat="1" ht="16.5">
      <c r="A7" s="42"/>
      <c r="B7" s="43"/>
      <c r="C7" s="44">
        <v>2003</v>
      </c>
      <c r="D7" s="45"/>
      <c r="E7" s="44">
        <v>2002</v>
      </c>
      <c r="F7" s="45"/>
      <c r="G7" s="44">
        <v>2003</v>
      </c>
      <c r="H7" s="45"/>
      <c r="I7" s="44">
        <v>2002</v>
      </c>
      <c r="J7" s="45"/>
      <c r="K7" s="46"/>
      <c r="L7" s="47"/>
      <c r="M7" s="48"/>
    </row>
    <row r="8" spans="1:10" s="49" customFormat="1" ht="51.75">
      <c r="A8" s="42"/>
      <c r="B8" s="50"/>
      <c r="C8" s="51" t="s">
        <v>37</v>
      </c>
      <c r="D8" s="52"/>
      <c r="E8" s="51" t="s">
        <v>38</v>
      </c>
      <c r="F8" s="52"/>
      <c r="G8" s="53" t="s">
        <v>39</v>
      </c>
      <c r="H8" s="54"/>
      <c r="I8" s="53" t="s">
        <v>39</v>
      </c>
      <c r="J8" s="52"/>
    </row>
    <row r="9" spans="1:13" s="49" customFormat="1" ht="16.5">
      <c r="A9" s="42"/>
      <c r="B9" s="43"/>
      <c r="C9" s="55" t="s">
        <v>40</v>
      </c>
      <c r="D9" s="56"/>
      <c r="E9" s="57" t="s">
        <v>40</v>
      </c>
      <c r="F9" s="56"/>
      <c r="G9" s="57" t="s">
        <v>40</v>
      </c>
      <c r="H9" s="56"/>
      <c r="I9" s="57" t="s">
        <v>40</v>
      </c>
      <c r="J9" s="56"/>
      <c r="K9" s="58"/>
      <c r="L9" s="59"/>
      <c r="M9" s="60"/>
    </row>
    <row r="10" spans="1:9" ht="16.5">
      <c r="A10" s="61"/>
      <c r="B10" s="62"/>
      <c r="C10" s="63"/>
      <c r="D10" s="64"/>
      <c r="E10" s="63"/>
      <c r="F10" s="64"/>
      <c r="G10" s="63"/>
      <c r="H10" s="65"/>
      <c r="I10" s="63"/>
    </row>
    <row r="11" spans="1:9" ht="16.5">
      <c r="A11" s="61"/>
      <c r="B11" s="62"/>
      <c r="C11" s="66"/>
      <c r="D11" s="65"/>
      <c r="E11" s="66"/>
      <c r="F11" s="65"/>
      <c r="G11" s="66"/>
      <c r="H11" s="65"/>
      <c r="I11" s="66"/>
    </row>
    <row r="12" spans="1:9" ht="17.25" thickBot="1">
      <c r="A12" s="61" t="s">
        <v>41</v>
      </c>
      <c r="B12" s="67"/>
      <c r="C12" s="68">
        <v>58058.55411999999</v>
      </c>
      <c r="D12" s="69"/>
      <c r="E12" s="70">
        <v>9328.288459999994</v>
      </c>
      <c r="F12" s="69"/>
      <c r="G12" s="68">
        <v>91909.56938</v>
      </c>
      <c r="H12" s="69"/>
      <c r="I12" s="70">
        <v>24108</v>
      </c>
    </row>
    <row r="13" spans="1:9" ht="17.25" thickTop="1">
      <c r="A13" s="71"/>
      <c r="B13" s="62"/>
      <c r="C13" s="72"/>
      <c r="D13" s="69"/>
      <c r="E13" s="72"/>
      <c r="F13" s="69"/>
      <c r="G13" s="72"/>
      <c r="H13" s="69"/>
      <c r="I13" s="72"/>
    </row>
    <row r="14" spans="1:9" ht="17.25" thickBot="1">
      <c r="A14" s="61" t="s">
        <v>42</v>
      </c>
      <c r="B14" s="67"/>
      <c r="C14" s="70">
        <v>405.0171899999996</v>
      </c>
      <c r="D14" s="69"/>
      <c r="E14" s="70">
        <v>0</v>
      </c>
      <c r="F14" s="69"/>
      <c r="G14" s="70">
        <v>5658.906074999999</v>
      </c>
      <c r="H14" s="69"/>
      <c r="I14" s="70">
        <v>0</v>
      </c>
    </row>
    <row r="15" spans="1:9" ht="17.25" thickTop="1">
      <c r="A15" s="71"/>
      <c r="B15" s="62"/>
      <c r="C15" s="72"/>
      <c r="D15" s="69"/>
      <c r="E15" s="72"/>
      <c r="F15" s="69"/>
      <c r="G15" s="72"/>
      <c r="H15" s="69"/>
      <c r="I15" s="72"/>
    </row>
    <row r="16" spans="1:9" ht="16.5">
      <c r="A16" s="61" t="s">
        <v>43</v>
      </c>
      <c r="B16" s="62"/>
      <c r="C16" s="73">
        <v>869.0221630894121</v>
      </c>
      <c r="D16" s="69"/>
      <c r="E16" s="73">
        <v>-3985</v>
      </c>
      <c r="F16" s="69"/>
      <c r="G16" s="73">
        <v>-12997.758439084497</v>
      </c>
      <c r="H16" s="69"/>
      <c r="I16" s="73">
        <v>-8806</v>
      </c>
    </row>
    <row r="17" spans="1:9" ht="16.5">
      <c r="A17" s="61"/>
      <c r="B17" s="62"/>
      <c r="C17" s="73"/>
      <c r="D17" s="69"/>
      <c r="E17" s="73"/>
      <c r="F17" s="69"/>
      <c r="G17" s="73"/>
      <c r="H17" s="69"/>
      <c r="I17" s="73"/>
    </row>
    <row r="18" spans="1:9" ht="16.5">
      <c r="A18" s="61" t="s">
        <v>44</v>
      </c>
      <c r="B18" s="62"/>
      <c r="C18" s="73">
        <v>1898.7109999999375</v>
      </c>
      <c r="D18" s="69"/>
      <c r="E18" s="73">
        <v>0</v>
      </c>
      <c r="F18" s="69"/>
      <c r="G18" s="73">
        <v>-49540.12280220008</v>
      </c>
      <c r="H18" s="69"/>
      <c r="I18" s="73">
        <v>0</v>
      </c>
    </row>
    <row r="19" spans="1:9" ht="16.5">
      <c r="A19" s="61"/>
      <c r="B19" s="62"/>
      <c r="C19" s="73"/>
      <c r="D19" s="69"/>
      <c r="E19" s="73"/>
      <c r="F19" s="69"/>
      <c r="G19" s="73"/>
      <c r="H19" s="69"/>
      <c r="I19" s="73"/>
    </row>
    <row r="20" spans="1:9" ht="17.25">
      <c r="A20" s="61" t="str">
        <f>'[1]IS cum 9 mth'!A31</f>
        <v>Gain on disposal of discontinuing operations</v>
      </c>
      <c r="B20" s="74"/>
      <c r="C20" s="73">
        <v>0</v>
      </c>
      <c r="D20" s="69"/>
      <c r="E20" s="73">
        <v>0</v>
      </c>
      <c r="F20" s="69"/>
      <c r="G20" s="73">
        <v>76166.34231000007</v>
      </c>
      <c r="H20" s="69"/>
      <c r="I20" s="73">
        <v>0</v>
      </c>
    </row>
    <row r="21" spans="1:9" ht="17.25">
      <c r="A21" s="61"/>
      <c r="B21" s="74"/>
      <c r="C21" s="75"/>
      <c r="D21" s="69"/>
      <c r="E21" s="75"/>
      <c r="F21" s="69"/>
      <c r="G21" s="75"/>
      <c r="H21" s="69"/>
      <c r="I21" s="75"/>
    </row>
    <row r="22" spans="1:9" ht="16.5">
      <c r="A22" s="61" t="s">
        <v>45</v>
      </c>
      <c r="B22" s="76"/>
      <c r="C22" s="73">
        <v>2767.7331630893495</v>
      </c>
      <c r="D22" s="77"/>
      <c r="E22" s="73">
        <v>-3985</v>
      </c>
      <c r="F22" s="77"/>
      <c r="G22" s="73">
        <v>13628.461068715493</v>
      </c>
      <c r="H22" s="77"/>
      <c r="I22" s="73">
        <v>-8806</v>
      </c>
    </row>
    <row r="23" spans="1:9" ht="16.5">
      <c r="A23" s="61"/>
      <c r="B23" s="76"/>
      <c r="C23" s="73"/>
      <c r="D23" s="77"/>
      <c r="E23" s="73"/>
      <c r="F23" s="77"/>
      <c r="G23" s="73"/>
      <c r="H23" s="77"/>
      <c r="I23" s="73"/>
    </row>
    <row r="24" spans="1:9" ht="16.5">
      <c r="A24" s="61" t="s">
        <v>46</v>
      </c>
      <c r="B24" s="62"/>
      <c r="C24" s="73">
        <v>-193.91899</v>
      </c>
      <c r="D24" s="69"/>
      <c r="E24" s="73">
        <v>-622</v>
      </c>
      <c r="F24" s="69"/>
      <c r="G24" s="73">
        <v>-865.62252</v>
      </c>
      <c r="H24" s="69"/>
      <c r="I24" s="73">
        <v>-1820</v>
      </c>
    </row>
    <row r="25" spans="1:9" ht="16.5">
      <c r="A25" s="61"/>
      <c r="B25" s="62"/>
      <c r="C25" s="73"/>
      <c r="D25" s="69"/>
      <c r="E25" s="73"/>
      <c r="F25" s="69"/>
      <c r="G25" s="73"/>
      <c r="H25" s="69"/>
      <c r="I25" s="73"/>
    </row>
    <row r="26" spans="1:9" ht="16.5">
      <c r="A26" s="61" t="s">
        <v>47</v>
      </c>
      <c r="B26" s="62"/>
      <c r="C26" s="73">
        <v>44.43655100000001</v>
      </c>
      <c r="D26" s="69"/>
      <c r="E26" s="73">
        <v>0</v>
      </c>
      <c r="F26" s="77"/>
      <c r="G26" s="73">
        <v>216.63585400000002</v>
      </c>
      <c r="H26" s="69"/>
      <c r="I26" s="73">
        <v>0</v>
      </c>
    </row>
    <row r="27" spans="1:9" ht="16.5">
      <c r="A27" s="61"/>
      <c r="B27" s="76"/>
      <c r="C27" s="75"/>
      <c r="D27" s="69"/>
      <c r="E27" s="75"/>
      <c r="F27" s="77"/>
      <c r="G27" s="75"/>
      <c r="H27" s="69"/>
      <c r="I27" s="75"/>
    </row>
    <row r="28" spans="1:9" ht="16.5">
      <c r="A28" s="61" t="s">
        <v>48</v>
      </c>
      <c r="B28" s="62"/>
      <c r="C28" s="73">
        <v>2618.250724089349</v>
      </c>
      <c r="D28" s="77"/>
      <c r="E28" s="73">
        <v>-4607</v>
      </c>
      <c r="F28" s="77"/>
      <c r="G28" s="73">
        <v>12979.474402715492</v>
      </c>
      <c r="H28" s="77"/>
      <c r="I28" s="73">
        <v>-10626</v>
      </c>
    </row>
    <row r="29" spans="1:9" ht="16.5">
      <c r="A29" s="61"/>
      <c r="B29" s="62"/>
      <c r="C29" s="73"/>
      <c r="D29" s="77"/>
      <c r="E29" s="73"/>
      <c r="F29" s="77"/>
      <c r="G29" s="73"/>
      <c r="H29" s="77"/>
      <c r="I29" s="73"/>
    </row>
    <row r="30" spans="1:9" ht="16.5">
      <c r="A30" s="61" t="s">
        <v>25</v>
      </c>
      <c r="B30" s="76"/>
      <c r="C30" s="73">
        <v>-869.9733203165111</v>
      </c>
      <c r="D30" s="69"/>
      <c r="E30" s="73">
        <v>-179.43395999999998</v>
      </c>
      <c r="F30" s="77"/>
      <c r="G30" s="73">
        <v>-977.0506803165111</v>
      </c>
      <c r="H30" s="69"/>
      <c r="I30" s="73">
        <v>-331</v>
      </c>
    </row>
    <row r="31" spans="1:9" ht="16.5">
      <c r="A31" s="61"/>
      <c r="B31" s="62"/>
      <c r="C31" s="75"/>
      <c r="D31" s="69"/>
      <c r="E31" s="75"/>
      <c r="F31" s="69"/>
      <c r="G31" s="75"/>
      <c r="H31" s="69"/>
      <c r="I31" s="75"/>
    </row>
    <row r="32" spans="1:9" ht="16.5">
      <c r="A32" s="61" t="s">
        <v>49</v>
      </c>
      <c r="B32" s="62"/>
      <c r="C32" s="73">
        <v>1748.2774037728382</v>
      </c>
      <c r="D32" s="77"/>
      <c r="E32" s="73">
        <v>-4786.43396</v>
      </c>
      <c r="F32" s="77"/>
      <c r="G32" s="73">
        <v>12002.42372239898</v>
      </c>
      <c r="H32" s="77"/>
      <c r="I32" s="73">
        <v>-10957</v>
      </c>
    </row>
    <row r="33" spans="1:9" ht="16.5">
      <c r="A33" s="61"/>
      <c r="B33" s="62"/>
      <c r="C33" s="73"/>
      <c r="D33" s="77"/>
      <c r="E33" s="73"/>
      <c r="F33" s="77"/>
      <c r="G33" s="73"/>
      <c r="H33" s="77"/>
      <c r="I33" s="73"/>
    </row>
    <row r="34" spans="1:9" ht="16.5">
      <c r="A34" s="61" t="s">
        <v>50</v>
      </c>
      <c r="B34" s="62"/>
      <c r="C34" s="73">
        <v>0</v>
      </c>
      <c r="D34" s="77"/>
      <c r="E34" s="73">
        <v>0</v>
      </c>
      <c r="F34" s="77"/>
      <c r="G34" s="73">
        <v>0</v>
      </c>
      <c r="H34" s="77"/>
      <c r="I34" s="73">
        <v>0</v>
      </c>
    </row>
    <row r="35" spans="1:9" ht="16.5">
      <c r="A35" s="61"/>
      <c r="B35" s="62"/>
      <c r="C35" s="73"/>
      <c r="D35" s="77"/>
      <c r="E35" s="73"/>
      <c r="F35" s="77"/>
      <c r="G35" s="73"/>
      <c r="H35" s="77"/>
      <c r="I35" s="73"/>
    </row>
    <row r="36" spans="1:9" s="38" customFormat="1" ht="17.25" thickBot="1">
      <c r="A36" s="61" t="s">
        <v>51</v>
      </c>
      <c r="B36" s="78"/>
      <c r="C36" s="79">
        <v>1748.2774037728382</v>
      </c>
      <c r="D36" s="77"/>
      <c r="E36" s="79">
        <v>-4786.43396</v>
      </c>
      <c r="F36" s="77"/>
      <c r="G36" s="79">
        <v>12002.42372239898</v>
      </c>
      <c r="H36" s="77"/>
      <c r="I36" s="79">
        <v>-10957</v>
      </c>
    </row>
    <row r="37" spans="1:9" ht="16.5">
      <c r="A37" s="71"/>
      <c r="B37" s="62"/>
      <c r="C37" s="72"/>
      <c r="D37" s="69"/>
      <c r="E37" s="72"/>
      <c r="F37" s="69"/>
      <c r="G37" s="72"/>
      <c r="H37" s="69"/>
      <c r="I37" s="72"/>
    </row>
    <row r="38" spans="1:9" ht="16.5">
      <c r="A38" s="71"/>
      <c r="B38" s="62"/>
      <c r="C38" s="72"/>
      <c r="D38" s="69"/>
      <c r="E38" s="72"/>
      <c r="F38" s="69"/>
      <c r="G38" s="72"/>
      <c r="H38" s="69"/>
      <c r="I38" s="72"/>
    </row>
    <row r="39" spans="1:9" ht="16.5">
      <c r="A39" s="71"/>
      <c r="B39" s="62"/>
      <c r="C39" s="72"/>
      <c r="D39" s="69"/>
      <c r="E39" s="72"/>
      <c r="F39" s="69"/>
      <c r="G39" s="72"/>
      <c r="H39" s="69"/>
      <c r="I39" s="72"/>
    </row>
    <row r="40" spans="1:9" ht="16.5">
      <c r="A40" s="61" t="s">
        <v>52</v>
      </c>
      <c r="B40" s="62"/>
      <c r="C40" s="80"/>
      <c r="D40" s="81"/>
      <c r="E40" s="80"/>
      <c r="F40" s="81"/>
      <c r="G40" s="80"/>
      <c r="H40" s="81"/>
      <c r="I40" s="80"/>
    </row>
    <row r="41" spans="1:10" ht="17.25" thickBot="1">
      <c r="A41" s="61" t="s">
        <v>53</v>
      </c>
      <c r="B41" s="82"/>
      <c r="C41" s="83">
        <v>0.26104323520935835</v>
      </c>
      <c r="D41" s="81"/>
      <c r="E41" s="84">
        <v>-2.146382941704036</v>
      </c>
      <c r="F41" s="85"/>
      <c r="G41" s="84">
        <v>1.7921363692553247</v>
      </c>
      <c r="H41" s="81"/>
      <c r="I41" s="84">
        <v>-4.9134529147982065</v>
      </c>
      <c r="J41" s="86"/>
    </row>
    <row r="42" spans="1:9" ht="18" thickBot="1" thickTop="1">
      <c r="A42" s="61" t="s">
        <v>54</v>
      </c>
      <c r="B42" s="76"/>
      <c r="C42" s="68" t="s">
        <v>55</v>
      </c>
      <c r="D42" s="69"/>
      <c r="E42" s="68" t="s">
        <v>55</v>
      </c>
      <c r="F42" s="77"/>
      <c r="G42" s="68" t="s">
        <v>55</v>
      </c>
      <c r="H42" s="77"/>
      <c r="I42" s="68" t="s">
        <v>55</v>
      </c>
    </row>
    <row r="43" spans="1:9" ht="17.25" thickTop="1">
      <c r="A43" s="71"/>
      <c r="B43" s="62"/>
      <c r="C43" s="87"/>
      <c r="D43" s="88"/>
      <c r="E43" s="87"/>
      <c r="F43" s="88"/>
      <c r="G43" s="87"/>
      <c r="H43" s="88"/>
      <c r="I43" s="87"/>
    </row>
    <row r="47" ht="16.5">
      <c r="A47" s="89"/>
    </row>
    <row r="49" ht="16.5">
      <c r="A49" s="89"/>
    </row>
    <row r="50" ht="16.5">
      <c r="A50" s="90" t="s">
        <v>56</v>
      </c>
    </row>
    <row r="51" ht="16.5">
      <c r="A51" s="89"/>
    </row>
    <row r="52" ht="16.5">
      <c r="A52" s="89"/>
    </row>
    <row r="53" ht="16.5">
      <c r="A53" s="89"/>
    </row>
    <row r="55" ht="16.5">
      <c r="A55" s="89"/>
    </row>
    <row r="58" ht="17.25">
      <c r="A58" s="91"/>
    </row>
    <row r="75" ht="16.5">
      <c r="A75" s="90"/>
    </row>
  </sheetData>
  <printOptions/>
  <pageMargins left="0.75" right="0.75" top="0.39" bottom="0.62" header="0.26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60" zoomScaleNormal="60" workbookViewId="0" topLeftCell="A1">
      <selection activeCell="G27" sqref="G27"/>
    </sheetView>
  </sheetViews>
  <sheetFormatPr defaultColWidth="9.140625" defaultRowHeight="12.75"/>
  <cols>
    <col min="1" max="1" width="49.57421875" style="8" customWidth="1"/>
    <col min="2" max="16384" width="20.28125" style="8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/>
    </row>
    <row r="5" ht="15">
      <c r="A5" s="92" t="s">
        <v>57</v>
      </c>
    </row>
    <row r="6" ht="15">
      <c r="A6" s="92" t="str">
        <f>'CF Presentation'!A6</f>
        <v> FOR THE QUARTER ENDED 30 SEPTEMBER 2003</v>
      </c>
    </row>
    <row r="7" ht="1.5" customHeight="1"/>
    <row r="8" spans="2:6" ht="46.5" customHeight="1">
      <c r="B8" s="93" t="s">
        <v>58</v>
      </c>
      <c r="C8" s="93" t="s">
        <v>59</v>
      </c>
      <c r="D8" s="94" t="s">
        <v>60</v>
      </c>
      <c r="E8" s="93" t="s">
        <v>61</v>
      </c>
      <c r="F8" s="95" t="s">
        <v>62</v>
      </c>
    </row>
    <row r="9" spans="2:6" ht="15">
      <c r="B9" s="95" t="s">
        <v>63</v>
      </c>
      <c r="C9" s="95" t="s">
        <v>63</v>
      </c>
      <c r="D9" s="95" t="str">
        <f>C9</f>
        <v>RM'000</v>
      </c>
      <c r="E9" s="95" t="s">
        <v>63</v>
      </c>
      <c r="F9" s="95" t="s">
        <v>63</v>
      </c>
    </row>
    <row r="10" spans="2:6" ht="15">
      <c r="B10" s="96"/>
      <c r="C10" s="96"/>
      <c r="D10" s="96"/>
      <c r="E10" s="96"/>
      <c r="F10" s="96"/>
    </row>
    <row r="11" spans="1:6" ht="15">
      <c r="A11" s="92" t="s">
        <v>64</v>
      </c>
      <c r="B11" s="97">
        <f>B16</f>
        <v>111500</v>
      </c>
      <c r="C11" s="97">
        <v>438781</v>
      </c>
      <c r="D11" s="97">
        <f>-293112/1000</f>
        <v>-293.112</v>
      </c>
      <c r="E11" s="97">
        <f>-359608136/1000</f>
        <v>-359608.136</v>
      </c>
      <c r="F11" s="97">
        <f>SUM(B11:E11)</f>
        <v>190379.75200000004</v>
      </c>
    </row>
    <row r="12" spans="1:6" ht="15">
      <c r="A12" s="8" t="s">
        <v>65</v>
      </c>
      <c r="B12" s="97">
        <v>0</v>
      </c>
      <c r="C12" s="10">
        <v>0</v>
      </c>
      <c r="D12" s="97">
        <v>0</v>
      </c>
      <c r="E12" s="97">
        <f>'[2]equity'!$E$8</f>
        <v>-10512.864000000001</v>
      </c>
      <c r="F12" s="97">
        <f>SUM(B12:E12)</f>
        <v>-10512.864000000001</v>
      </c>
    </row>
    <row r="13" spans="1:6" ht="15">
      <c r="A13" s="8" t="s">
        <v>66</v>
      </c>
      <c r="B13" s="97">
        <v>0</v>
      </c>
      <c r="C13" s="97">
        <v>0</v>
      </c>
      <c r="D13" s="97">
        <f>'[2]equity'!$C$8</f>
        <v>-334.895886390761</v>
      </c>
      <c r="E13" s="97">
        <v>0</v>
      </c>
      <c r="F13" s="97">
        <f>SUM(B13:E13)</f>
        <v>-334.895886390761</v>
      </c>
    </row>
    <row r="14" spans="1:6" ht="15.75" thickBot="1">
      <c r="A14" s="92" t="s">
        <v>67</v>
      </c>
      <c r="B14" s="98">
        <f>SUM(B11:B13)</f>
        <v>111500</v>
      </c>
      <c r="C14" s="98">
        <f>SUM(C11:C13)</f>
        <v>438781</v>
      </c>
      <c r="D14" s="98">
        <v>-507</v>
      </c>
      <c r="E14" s="98">
        <f>-365334</f>
        <v>-365334</v>
      </c>
      <c r="F14" s="98">
        <f>SUM(F11:F13)</f>
        <v>179531.99211360927</v>
      </c>
    </row>
    <row r="15" ht="15.75" thickTop="1"/>
    <row r="16" spans="1:6" ht="15">
      <c r="A16" s="92" t="s">
        <v>68</v>
      </c>
      <c r="B16" s="97">
        <v>111500</v>
      </c>
      <c r="C16" s="97">
        <f>C11</f>
        <v>438781</v>
      </c>
      <c r="D16" s="97">
        <f>-314246/1000</f>
        <v>-314.246</v>
      </c>
      <c r="E16" s="97">
        <f>-373900797/1000</f>
        <v>-373900.797</v>
      </c>
      <c r="F16" s="97">
        <f>SUM(B16:E16)</f>
        <v>176065.95699999994</v>
      </c>
    </row>
    <row r="17" spans="1:6" ht="15">
      <c r="A17" s="8" t="s">
        <v>69</v>
      </c>
      <c r="B17" s="97">
        <f>B21-B16</f>
        <v>223363.57400000002</v>
      </c>
      <c r="C17" s="97">
        <f>C21-C16</f>
        <v>89345.80000000005</v>
      </c>
      <c r="D17" s="97">
        <v>0</v>
      </c>
      <c r="E17" s="97">
        <v>0</v>
      </c>
      <c r="F17" s="97">
        <f>SUM(B17:E17)</f>
        <v>312709.37400000007</v>
      </c>
    </row>
    <row r="18" spans="1:6" ht="15">
      <c r="A18" s="8" t="s">
        <v>70</v>
      </c>
      <c r="B18" s="97">
        <v>0</v>
      </c>
      <c r="C18" s="97">
        <v>0</v>
      </c>
      <c r="D18" s="97">
        <v>0</v>
      </c>
      <c r="E18" s="97">
        <f>'[1]Equity workings'!R17/1000-E20</f>
        <v>12002.423724957824</v>
      </c>
      <c r="F18" s="97">
        <f>SUM(B18:E18)</f>
        <v>12002.423724957824</v>
      </c>
    </row>
    <row r="19" spans="1:6" ht="15">
      <c r="A19" s="8" t="s">
        <v>71</v>
      </c>
      <c r="B19" s="97">
        <v>0</v>
      </c>
      <c r="C19" s="97">
        <v>0</v>
      </c>
      <c r="D19" s="97">
        <f>-D16</f>
        <v>314.246</v>
      </c>
      <c r="E19" s="97">
        <v>0</v>
      </c>
      <c r="F19" s="97">
        <f>SUM(B19:E19)</f>
        <v>314.246</v>
      </c>
    </row>
    <row r="20" spans="2:6" ht="15" hidden="1">
      <c r="B20" s="97"/>
      <c r="C20" s="99"/>
      <c r="D20" s="99"/>
      <c r="E20" s="97"/>
      <c r="F20" s="97">
        <f>SUM(B20:E20)</f>
        <v>0</v>
      </c>
    </row>
    <row r="21" spans="1:6" ht="15.75" thickBot="1">
      <c r="A21" s="92" t="s">
        <v>72</v>
      </c>
      <c r="B21" s="98">
        <f>'[1]Equity workings'!R6/1000</f>
        <v>334863.574</v>
      </c>
      <c r="C21" s="98">
        <f>'[1]Equity workings'!R8/1000</f>
        <v>528126.8</v>
      </c>
      <c r="D21" s="98">
        <f>SUM(D16:D20)</f>
        <v>0</v>
      </c>
      <c r="E21" s="98">
        <f>SUM(E16:E20)</f>
        <v>-361898.3732750422</v>
      </c>
      <c r="F21" s="98">
        <f>SUM(F16:F20)</f>
        <v>501092.0007249578</v>
      </c>
    </row>
    <row r="22" spans="2:6" ht="15.75" thickTop="1">
      <c r="B22" s="97"/>
      <c r="C22" s="97"/>
      <c r="D22" s="97"/>
      <c r="E22" s="97"/>
      <c r="F22" s="97"/>
    </row>
    <row r="35" ht="15">
      <c r="A35" s="2" t="s">
        <v>73</v>
      </c>
    </row>
  </sheetData>
  <printOptions horizontalCentered="1"/>
  <pageMargins left="0.75" right="0.75" top="1" bottom="1" header="0.5" footer="0.5"/>
  <pageSetup horizontalDpi="600" verticalDpi="600" orientation="landscape" paperSize="9" scale="84" r:id="rId1"/>
  <colBreaks count="1" manualBreakCount="1">
    <brk id="6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60" zoomScaleNormal="60" workbookViewId="0" topLeftCell="A1">
      <selection activeCell="E16" sqref="E16"/>
    </sheetView>
  </sheetViews>
  <sheetFormatPr defaultColWidth="9.140625" defaultRowHeight="12.75"/>
  <cols>
    <col min="1" max="1" width="46.57421875" style="8" customWidth="1"/>
    <col min="2" max="2" width="9.140625" style="10" customWidth="1"/>
    <col min="3" max="3" width="16.00390625" style="8" customWidth="1"/>
    <col min="4" max="4" width="7.28125" style="8" customWidth="1"/>
    <col min="5" max="5" width="16.140625" style="8" bestFit="1" customWidth="1"/>
    <col min="6" max="16384" width="9.140625" style="8" customWidth="1"/>
  </cols>
  <sheetData>
    <row r="1" spans="1:8" s="2" customFormat="1" ht="15">
      <c r="A1" s="1" t="s">
        <v>0</v>
      </c>
      <c r="E1" s="3"/>
      <c r="F1" s="4"/>
      <c r="G1" s="3"/>
      <c r="H1" s="4"/>
    </row>
    <row r="2" spans="1:8" s="2" customFormat="1" ht="15">
      <c r="A2" s="1" t="s">
        <v>1</v>
      </c>
      <c r="E2" s="3"/>
      <c r="F2" s="4"/>
      <c r="G2" s="3"/>
      <c r="H2" s="4"/>
    </row>
    <row r="3" spans="1:8" s="2" customFormat="1" ht="15">
      <c r="A3" s="1" t="s">
        <v>2</v>
      </c>
      <c r="E3" s="3"/>
      <c r="F3" s="4"/>
      <c r="G3" s="3"/>
      <c r="H3" s="4"/>
    </row>
    <row r="5" spans="1:4" ht="15">
      <c r="A5" s="1" t="s">
        <v>74</v>
      </c>
      <c r="B5" s="6"/>
      <c r="C5" s="5"/>
      <c r="D5" s="5"/>
    </row>
    <row r="6" ht="15">
      <c r="A6" s="92" t="s">
        <v>75</v>
      </c>
    </row>
    <row r="8" spans="3:5" ht="15">
      <c r="C8" s="100" t="s">
        <v>76</v>
      </c>
      <c r="E8" s="100" t="s">
        <v>76</v>
      </c>
    </row>
    <row r="9" spans="1:5" ht="15">
      <c r="A9" s="101"/>
      <c r="C9" s="102">
        <v>37894</v>
      </c>
      <c r="E9" s="102">
        <v>37529</v>
      </c>
    </row>
    <row r="10" spans="1:5" ht="15">
      <c r="A10" s="101"/>
      <c r="C10" s="103" t="s">
        <v>77</v>
      </c>
      <c r="E10" s="103" t="s">
        <v>77</v>
      </c>
    </row>
    <row r="11" spans="1:5" ht="15">
      <c r="A11" s="101"/>
      <c r="C11" s="104"/>
      <c r="E11" s="133"/>
    </row>
    <row r="12" spans="1:5" ht="15">
      <c r="A12" s="21" t="s">
        <v>78</v>
      </c>
      <c r="C12" s="105">
        <f>'[1]Cashflows'!H69/1000</f>
        <v>-101012.85127472575</v>
      </c>
      <c r="E12" s="134">
        <f>'[2]cf'!$B$16</f>
        <v>176.82303178376924</v>
      </c>
    </row>
    <row r="13" spans="1:5" ht="15">
      <c r="A13" s="101"/>
      <c r="C13" s="106"/>
      <c r="E13" s="133"/>
    </row>
    <row r="14" spans="1:5" ht="15">
      <c r="A14" s="21" t="s">
        <v>79</v>
      </c>
      <c r="C14" s="107">
        <f>'[1]Cashflows'!J69/1000</f>
        <v>92238.55339728444</v>
      </c>
      <c r="E14" s="134">
        <f>'[2]cf'!$B$18</f>
        <v>-1138.62571</v>
      </c>
    </row>
    <row r="15" spans="1:5" ht="15">
      <c r="A15" s="101"/>
      <c r="C15" s="106"/>
      <c r="E15" s="133"/>
    </row>
    <row r="16" spans="1:5" ht="15">
      <c r="A16" s="21" t="s">
        <v>80</v>
      </c>
      <c r="C16" s="107">
        <f>'[1]Cashflows'!K69/1000</f>
        <v>12067.74358</v>
      </c>
      <c r="E16" s="133"/>
    </row>
    <row r="17" spans="1:5" ht="15">
      <c r="A17" s="101"/>
      <c r="C17" s="108"/>
      <c r="E17" s="135"/>
    </row>
    <row r="18" spans="1:5" ht="15">
      <c r="A18" s="21" t="s">
        <v>81</v>
      </c>
      <c r="C18" s="109">
        <f>SUM(C12:C17)</f>
        <v>3293.4457025586944</v>
      </c>
      <c r="E18" s="136">
        <f>SUM(E12:E17)</f>
        <v>-961.8026782162308</v>
      </c>
    </row>
    <row r="19" spans="1:5" ht="15">
      <c r="A19" s="101"/>
      <c r="C19" s="110"/>
      <c r="E19" s="137"/>
    </row>
    <row r="20" spans="1:5" ht="15">
      <c r="A20" s="21" t="s">
        <v>82</v>
      </c>
      <c r="C20" s="109">
        <f>'[1]Cashflows'!E27/1000</f>
        <v>4605.892</v>
      </c>
      <c r="E20" s="136">
        <f>'[2]cf'!$B$20</f>
        <v>4323.777269080868</v>
      </c>
    </row>
    <row r="21" spans="1:5" ht="15">
      <c r="A21" s="101"/>
      <c r="C21" s="111"/>
      <c r="E21" s="137"/>
    </row>
    <row r="22" spans="1:5" ht="15.75" thickBot="1">
      <c r="A22" s="21" t="s">
        <v>83</v>
      </c>
      <c r="C22" s="112">
        <f>SUM(C18:C21)</f>
        <v>7899.337702558694</v>
      </c>
      <c r="E22" s="138">
        <f>SUM(E18:E21)</f>
        <v>3361.9745908646373</v>
      </c>
    </row>
    <row r="23" spans="1:5" ht="15.75" thickTop="1">
      <c r="A23" s="101"/>
      <c r="C23" s="110"/>
      <c r="E23" s="137"/>
    </row>
    <row r="24" spans="1:5" ht="15">
      <c r="A24" s="101"/>
      <c r="C24" s="110"/>
      <c r="E24" s="137"/>
    </row>
    <row r="25" spans="1:5" ht="15">
      <c r="A25" s="21" t="s">
        <v>84</v>
      </c>
      <c r="C25" s="110"/>
      <c r="E25" s="137"/>
    </row>
    <row r="26" spans="1:5" ht="15">
      <c r="A26" s="101"/>
      <c r="C26" s="110"/>
      <c r="E26" s="137"/>
    </row>
    <row r="27" spans="1:5" ht="15.75" thickBot="1">
      <c r="A27" s="21" t="s">
        <v>85</v>
      </c>
      <c r="C27" s="113">
        <f>'[1]Cashflows'!C27/1000</f>
        <v>7899.337710000001</v>
      </c>
      <c r="E27" s="139">
        <f>E22</f>
        <v>3361.9745908646373</v>
      </c>
    </row>
    <row r="28" spans="1:5" ht="15">
      <c r="A28" s="101"/>
      <c r="C28" s="111"/>
      <c r="E28" s="140"/>
    </row>
    <row r="29" spans="1:5" ht="15">
      <c r="A29" s="101"/>
      <c r="B29" s="114"/>
      <c r="C29" s="115"/>
      <c r="D29" s="115"/>
      <c r="E29" s="141"/>
    </row>
    <row r="30" spans="1:5" ht="15">
      <c r="A30" s="116"/>
      <c r="B30" s="117"/>
      <c r="C30" s="118"/>
      <c r="D30" s="118"/>
      <c r="E30" s="142"/>
    </row>
    <row r="31" spans="2:5" ht="15">
      <c r="B31" s="119"/>
      <c r="C31" s="120"/>
      <c r="D31" s="120"/>
      <c r="E31" s="143"/>
    </row>
    <row r="32" spans="1:5" ht="15">
      <c r="A32" s="121"/>
      <c r="B32" s="122"/>
      <c r="C32"/>
      <c r="D32"/>
      <c r="E32" s="143"/>
    </row>
    <row r="33" spans="1:5" ht="15">
      <c r="A33" s="121"/>
      <c r="B33" s="122"/>
      <c r="C33"/>
      <c r="D33"/>
      <c r="E33" s="143"/>
    </row>
    <row r="34" spans="2:5" ht="15">
      <c r="B34" s="122"/>
      <c r="C34"/>
      <c r="D34"/>
      <c r="E34" s="143"/>
    </row>
    <row r="35" spans="1:5" ht="15">
      <c r="A35" s="121"/>
      <c r="B35" s="122"/>
      <c r="C35"/>
      <c r="D35"/>
      <c r="E35" s="143"/>
    </row>
    <row r="36" spans="1:5" ht="15">
      <c r="A36" s="121"/>
      <c r="B36"/>
      <c r="C36"/>
      <c r="D36"/>
      <c r="E36" s="143"/>
    </row>
    <row r="37" spans="2:5" ht="15">
      <c r="B37"/>
      <c r="C37"/>
      <c r="D37"/>
      <c r="E37" s="143"/>
    </row>
    <row r="38" spans="2:5" ht="15">
      <c r="B38" s="120"/>
      <c r="C38" s="120"/>
      <c r="D38" s="120"/>
      <c r="E38" s="143"/>
    </row>
    <row r="39" spans="2:5" ht="15">
      <c r="B39"/>
      <c r="C39"/>
      <c r="D39"/>
      <c r="E39" s="143"/>
    </row>
    <row r="40" spans="2:5" ht="15">
      <c r="B40"/>
      <c r="C40"/>
      <c r="D40"/>
      <c r="E40" s="143"/>
    </row>
    <row r="41" spans="2:5" ht="15">
      <c r="B41"/>
      <c r="C41"/>
      <c r="D41"/>
      <c r="E41" s="143"/>
    </row>
    <row r="42" spans="2:5" ht="15">
      <c r="B42" s="120"/>
      <c r="C42" s="120"/>
      <c r="D42"/>
      <c r="E42" s="143"/>
    </row>
    <row r="43" spans="1:5" ht="15">
      <c r="A43" s="121"/>
      <c r="B43"/>
      <c r="C43"/>
      <c r="D43"/>
      <c r="E43" s="143"/>
    </row>
    <row r="44" spans="2:5" ht="15">
      <c r="B44"/>
      <c r="C44"/>
      <c r="D44"/>
      <c r="E44" s="143"/>
    </row>
    <row r="45" spans="2:5" ht="15">
      <c r="B45"/>
      <c r="C45"/>
      <c r="D45"/>
      <c r="E45" s="143"/>
    </row>
    <row r="46" spans="2:5" ht="15">
      <c r="B46" s="123"/>
      <c r="C46" s="123"/>
      <c r="D46" s="123"/>
      <c r="E46" s="143"/>
    </row>
    <row r="47" spans="2:5" ht="15">
      <c r="B47" s="123"/>
      <c r="C47" s="123"/>
      <c r="D47" s="123"/>
      <c r="E47" s="143"/>
    </row>
    <row r="48" spans="1:5" ht="15">
      <c r="A48" s="2" t="s">
        <v>86</v>
      </c>
      <c r="B48" s="123"/>
      <c r="C48" s="123"/>
      <c r="D48" s="123"/>
      <c r="E48" s="143"/>
    </row>
    <row r="49" spans="1:5" ht="15">
      <c r="A49" s="2" t="s">
        <v>87</v>
      </c>
      <c r="B49"/>
      <c r="C49"/>
      <c r="D49"/>
      <c r="E49" s="143"/>
    </row>
  </sheetData>
  <printOptions horizontalCentered="1"/>
  <pageMargins left="0.29" right="0.75" top="1" bottom="0.58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PC007</cp:lastModifiedBy>
  <dcterms:created xsi:type="dcterms:W3CDTF">2003-12-17T08:21:54Z</dcterms:created>
  <dcterms:modified xsi:type="dcterms:W3CDTF">2003-12-18T09:16:23Z</dcterms:modified>
  <cp:category/>
  <cp:version/>
  <cp:contentType/>
  <cp:contentStatus/>
</cp:coreProperties>
</file>