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55" windowHeight="6285" activeTab="0"/>
  </bookViews>
  <sheets>
    <sheet name="cbs" sheetId="1" r:id="rId1"/>
    <sheet name="cpl" sheetId="2" r:id="rId2"/>
  </sheets>
  <externalReferences>
    <externalReference r:id="rId5"/>
  </externalReferences>
  <definedNames>
    <definedName name="_xlnm.Print_Area" localSheetId="1">'cpl'!$A$1:$G$88</definedName>
  </definedNames>
  <calcPr fullCalcOnLoad="1"/>
</workbook>
</file>

<file path=xl/sharedStrings.xml><?xml version="1.0" encoding="utf-8"?>
<sst xmlns="http://schemas.openxmlformats.org/spreadsheetml/2006/main" count="193" uniqueCount="108">
  <si>
    <t>CONSOLIDATED BALANCE SHEET</t>
  </si>
  <si>
    <t>As at</t>
  </si>
  <si>
    <t xml:space="preserve">end  of </t>
  </si>
  <si>
    <t>preceding</t>
  </si>
  <si>
    <t>current quarter</t>
  </si>
  <si>
    <t>financial year-end</t>
  </si>
  <si>
    <t>31/3/2000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</si>
  <si>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</si>
  <si>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</si>
  <si>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</si>
  <si>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</si>
  <si>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</si>
  <si>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</si>
  <si>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Stocks</t>
  </si>
  <si>
    <t xml:space="preserve">  Trade Debtors</t>
  </si>
  <si>
    <t xml:space="preserve">  Short Term Investments</t>
  </si>
  <si>
    <t xml:space="preserve">  Cash and Bank</t>
  </si>
  <si>
    <t xml:space="preserve">  Others - Prepayments and Sundry Debtors</t>
  </si>
  <si>
    <t>Current Liabilities</t>
  </si>
  <si>
    <t xml:space="preserve">  Term loan</t>
  </si>
  <si>
    <t xml:space="preserve">  Trade Creditors</t>
  </si>
  <si>
    <t xml:space="preserve">  Other Creditors</t>
  </si>
  <si>
    <t xml:space="preserve">  Provision for Taxation</t>
  </si>
  <si>
    <t xml:space="preserve">  Others-   Due to director</t>
  </si>
  <si>
    <t xml:space="preserve">Net Current Assets </t>
  </si>
  <si>
    <t>Shareholders' Funds</t>
  </si>
  <si>
    <t>Share Capital</t>
  </si>
  <si>
    <t>Reserves</t>
  </si>
  <si>
    <t>Share Premium</t>
  </si>
  <si>
    <t>Replacement Reserve</t>
  </si>
  <si>
    <t>Accumulated losses</t>
  </si>
  <si>
    <t>Minority interests</t>
  </si>
  <si>
    <t>-</t>
  </si>
  <si>
    <t>Long Term Borrowings</t>
  </si>
  <si>
    <t>Other Long Term Liabilities</t>
  </si>
  <si>
    <t>Net tangible assets per share (sen)</t>
  </si>
  <si>
    <t>INDIVIDUAL QUARTER</t>
  </si>
  <si>
    <t>CUMULATIVE QUARTER</t>
  </si>
  <si>
    <t xml:space="preserve">PRECEDING </t>
  </si>
  <si>
    <t>PRECEDING</t>
  </si>
  <si>
    <t>CURRENT YEAR</t>
  </si>
  <si>
    <t>YEAR</t>
  </si>
  <si>
    <t>QUARTER</t>
  </si>
  <si>
    <t>CORRESPONDING</t>
  </si>
  <si>
    <t>TO DATE</t>
  </si>
  <si>
    <t>PERIOD</t>
  </si>
  <si>
    <t>31/3/1999</t>
  </si>
  <si>
    <t>1 (a)</t>
  </si>
  <si>
    <t xml:space="preserve">Turnover </t>
  </si>
  <si>
    <t>N/A</t>
  </si>
  <si>
    <t>(b)</t>
  </si>
  <si>
    <t>Investment income</t>
  </si>
  <si>
    <t>(c)</t>
  </si>
  <si>
    <t>Other income including interest income</t>
  </si>
  <si>
    <t>2 (a)</t>
  </si>
  <si>
    <t>Operating profit/(Ioss) before</t>
  </si>
  <si>
    <t>interest on borrowings,</t>
  </si>
  <si>
    <t xml:space="preserve">depreciation and </t>
  </si>
  <si>
    <t>amortisation, exceptional</t>
  </si>
  <si>
    <t>items, income tax, minority</t>
  </si>
  <si>
    <t>interests and extraordinary</t>
  </si>
  <si>
    <t>items</t>
  </si>
  <si>
    <t>Less interest on borrowings</t>
  </si>
  <si>
    <t>Less depreciation and</t>
  </si>
  <si>
    <t>amortisation</t>
  </si>
  <si>
    <t>(d)</t>
  </si>
  <si>
    <t>Exceptional items</t>
  </si>
  <si>
    <t>(e)</t>
  </si>
  <si>
    <t>Operating profit/(Ioss) after</t>
  </si>
  <si>
    <t>interst on borrowings,</t>
  </si>
  <si>
    <t>amortisation and exceptional</t>
  </si>
  <si>
    <t>items but before income tax,</t>
  </si>
  <si>
    <t xml:space="preserve">minority interests and </t>
  </si>
  <si>
    <t>extraordinary items</t>
  </si>
  <si>
    <t>(f)</t>
  </si>
  <si>
    <t>Share in the results of</t>
  </si>
  <si>
    <t>associated companies</t>
  </si>
  <si>
    <t>(g)</t>
  </si>
  <si>
    <t>Profit/(loss) before taxation,</t>
  </si>
  <si>
    <t>(h)</t>
  </si>
  <si>
    <t>Taxation</t>
  </si>
  <si>
    <t>(i)</t>
  </si>
  <si>
    <t xml:space="preserve"> (I) Profit/(loss) after taxation,</t>
  </si>
  <si>
    <t xml:space="preserve">      before deducting minority</t>
  </si>
  <si>
    <t xml:space="preserve">       interests</t>
  </si>
  <si>
    <t xml:space="preserve"> (ii) Less minority interests</t>
  </si>
  <si>
    <t>(j)</t>
  </si>
  <si>
    <t>Profit/(loss) after taxation,</t>
  </si>
  <si>
    <t>attributable to members of</t>
  </si>
  <si>
    <t>the company</t>
  </si>
  <si>
    <t>(k) (I)</t>
  </si>
  <si>
    <t>Extraordinary items</t>
  </si>
  <si>
    <t>(ii)</t>
  </si>
  <si>
    <t>Less minority interests</t>
  </si>
  <si>
    <t>(iii)</t>
  </si>
  <si>
    <t xml:space="preserve">attributable to members of the </t>
  </si>
  <si>
    <t>company</t>
  </si>
  <si>
    <t>(l)</t>
  </si>
  <si>
    <t>and extraordinary items</t>
  </si>
  <si>
    <t>3 (a)</t>
  </si>
  <si>
    <t xml:space="preserve">Earnings per share based </t>
  </si>
  <si>
    <t>on 2(j) above after deducting</t>
  </si>
  <si>
    <t>any provision for preference</t>
  </si>
  <si>
    <t>dividends, if any:</t>
  </si>
  <si>
    <t xml:space="preserve"> (I) Basic (based on 1999 : 223,000,000</t>
  </si>
  <si>
    <t xml:space="preserve">     (1998 : 223,000,000 ) ordinary shares) - sen</t>
  </si>
  <si>
    <t xml:space="preserve"> (Ii) Fully diluted (based on 1999 : 223,000,000</t>
  </si>
  <si>
    <t>31/12/1999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</si>
</sst>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 Narrow"/>
      <family val="0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 horizontal="right"/>
    </xf>
    <xf numFmtId="38" fontId="4" fillId="0" borderId="1" xfId="0" applyNumberFormat="1" applyFont="1" applyBorder="1" applyAlignment="1">
      <alignment horizontal="center"/>
    </xf>
    <xf numFmtId="38" fontId="1" fillId="0" borderId="0" xfId="0" applyNumberFormat="1" applyFont="1" applyAlignment="1" quotePrefix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15" applyNumberFormat="1" applyFont="1" applyAlignment="1">
      <alignment/>
    </xf>
    <xf numFmtId="38" fontId="0" fillId="0" borderId="0" xfId="15" applyNumberFormat="1" applyFont="1" applyAlignment="1">
      <alignment/>
    </xf>
    <xf numFmtId="38" fontId="0" fillId="0" borderId="0" xfId="0" applyNumberFormat="1" applyFont="1" applyAlignment="1" quotePrefix="1">
      <alignment horizontal="left"/>
    </xf>
    <xf numFmtId="38" fontId="0" fillId="0" borderId="2" xfId="15" applyNumberFormat="1" applyFont="1" applyBorder="1" applyAlignment="1">
      <alignment/>
    </xf>
    <xf numFmtId="38" fontId="0" fillId="0" borderId="0" xfId="0" applyNumberFormat="1" applyFont="1" applyAlignment="1">
      <alignment horizontal="left"/>
    </xf>
    <xf numFmtId="38" fontId="0" fillId="0" borderId="0" xfId="15" applyNumberFormat="1" applyFont="1" applyBorder="1" applyAlignment="1">
      <alignment/>
    </xf>
    <xf numFmtId="38" fontId="0" fillId="0" borderId="0" xfId="15" applyNumberFormat="1" applyFont="1" applyBorder="1" applyAlignment="1" quotePrefix="1">
      <alignment horizontal="right"/>
    </xf>
    <xf numFmtId="38" fontId="0" fillId="0" borderId="0" xfId="15" applyNumberFormat="1" applyFont="1" applyAlignment="1">
      <alignment horizontal="right"/>
    </xf>
    <xf numFmtId="38" fontId="0" fillId="0" borderId="0" xfId="15" applyNumberFormat="1" applyFont="1" applyAlignment="1" quotePrefix="1">
      <alignment horizontal="right"/>
    </xf>
    <xf numFmtId="38" fontId="0" fillId="0" borderId="2" xfId="15" applyNumberFormat="1" applyFont="1" applyBorder="1" applyAlignment="1" quotePrefix="1">
      <alignment horizontal="right"/>
    </xf>
    <xf numFmtId="38" fontId="2" fillId="0" borderId="0" xfId="15" applyNumberFormat="1" applyFont="1" applyAlignment="1">
      <alignment/>
    </xf>
    <xf numFmtId="38" fontId="0" fillId="0" borderId="3" xfId="15" applyNumberFormat="1" applyFont="1" applyBorder="1" applyAlignment="1">
      <alignment/>
    </xf>
    <xf numFmtId="38" fontId="0" fillId="0" borderId="0" xfId="0" applyNumberFormat="1" applyFont="1" applyAlignment="1">
      <alignment horizontal="left" indent="3"/>
    </xf>
    <xf numFmtId="38" fontId="0" fillId="0" borderId="0" xfId="15" applyNumberFormat="1" applyFont="1" applyAlignment="1">
      <alignment horizontal="left" indent="8"/>
    </xf>
    <xf numFmtId="38" fontId="0" fillId="0" borderId="0" xfId="15" applyNumberFormat="1" applyFont="1" applyAlignment="1">
      <alignment horizontal="left" indent="7"/>
    </xf>
    <xf numFmtId="38" fontId="0" fillId="0" borderId="0" xfId="15" applyNumberFormat="1" applyFont="1" applyBorder="1" applyAlignment="1">
      <alignment horizontal="left" indent="8"/>
    </xf>
    <xf numFmtId="38" fontId="0" fillId="0" borderId="0" xfId="15" applyNumberFormat="1" applyFont="1" applyBorder="1" applyAlignment="1">
      <alignment horizontal="right"/>
    </xf>
    <xf numFmtId="38" fontId="0" fillId="0" borderId="0" xfId="15" applyNumberFormat="1" applyFont="1" applyAlignment="1">
      <alignment horizontal="left" indent="1"/>
    </xf>
    <xf numFmtId="40" fontId="0" fillId="0" borderId="0" xfId="15" applyNumberFormat="1" applyFont="1" applyAlignment="1">
      <alignment/>
    </xf>
    <xf numFmtId="38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3" fillId="0" borderId="4" xfId="0" applyNumberFormat="1" applyFont="1" applyBorder="1" applyAlignment="1">
      <alignment/>
    </xf>
    <xf numFmtId="38" fontId="3" fillId="0" borderId="5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38" fontId="4" fillId="0" borderId="8" xfId="0" applyNumberFormat="1" applyFont="1" applyBorder="1" applyAlignment="1">
      <alignment horizontal="center"/>
    </xf>
    <xf numFmtId="38" fontId="4" fillId="0" borderId="9" xfId="0" applyNumberFormat="1" applyFont="1" applyBorder="1" applyAlignment="1">
      <alignment horizontal="center"/>
    </xf>
    <xf numFmtId="38" fontId="4" fillId="0" borderId="1" xfId="0" applyNumberFormat="1" applyFont="1" applyBorder="1" applyAlignment="1" quotePrefix="1">
      <alignment horizontal="center"/>
    </xf>
    <xf numFmtId="38" fontId="4" fillId="0" borderId="9" xfId="0" applyNumberFormat="1" applyFont="1" applyBorder="1" applyAlignment="1" quotePrefix="1">
      <alignment horizontal="center"/>
    </xf>
    <xf numFmtId="38" fontId="3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 horizontal="right"/>
    </xf>
    <xf numFmtId="38" fontId="4" fillId="0" borderId="7" xfId="0" applyNumberFormat="1" applyFont="1" applyBorder="1" applyAlignment="1">
      <alignment/>
    </xf>
    <xf numFmtId="38" fontId="4" fillId="0" borderId="6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38" fontId="3" fillId="0" borderId="9" xfId="0" applyNumberFormat="1" applyFont="1" applyBorder="1" applyAlignment="1">
      <alignment horizontal="right"/>
    </xf>
    <xf numFmtId="38" fontId="3" fillId="0" borderId="8" xfId="0" applyNumberFormat="1" applyFont="1" applyBorder="1" applyAlignment="1">
      <alignment horizontal="right"/>
    </xf>
    <xf numFmtId="38" fontId="3" fillId="0" borderId="9" xfId="0" applyNumberFormat="1" applyFont="1" applyBorder="1" applyAlignment="1">
      <alignment/>
    </xf>
    <xf numFmtId="38" fontId="3" fillId="0" borderId="1" xfId="15" applyNumberFormat="1" applyFont="1" applyBorder="1" applyAlignment="1">
      <alignment horizontal="center"/>
    </xf>
    <xf numFmtId="38" fontId="3" fillId="0" borderId="9" xfId="15" applyNumberFormat="1" applyFont="1" applyBorder="1" applyAlignment="1">
      <alignment horizontal="center"/>
    </xf>
    <xf numFmtId="38" fontId="3" fillId="0" borderId="0" xfId="15" applyNumberFormat="1" applyFont="1" applyBorder="1" applyAlignment="1">
      <alignment horizontal="center"/>
    </xf>
    <xf numFmtId="38" fontId="3" fillId="0" borderId="0" xfId="0" applyNumberFormat="1" applyFont="1" applyBorder="1" applyAlignment="1" quotePrefix="1">
      <alignment horizontal="left"/>
    </xf>
    <xf numFmtId="38" fontId="3" fillId="0" borderId="9" xfId="0" applyNumberFormat="1" applyFont="1" applyBorder="1" applyAlignment="1" quotePrefix="1">
      <alignment horizontal="left"/>
    </xf>
    <xf numFmtId="38" fontId="3" fillId="0" borderId="9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38" fontId="3" fillId="0" borderId="9" xfId="0" applyNumberFormat="1" applyFont="1" applyBorder="1" applyAlignment="1" quotePrefix="1">
      <alignment horizontal="right"/>
    </xf>
    <xf numFmtId="38" fontId="3" fillId="0" borderId="9" xfId="0" applyNumberFormat="1" applyFont="1" applyBorder="1" applyAlignment="1">
      <alignment horizontal="left"/>
    </xf>
    <xf numFmtId="38" fontId="3" fillId="0" borderId="11" xfId="0" applyNumberFormat="1" applyFont="1" applyBorder="1" applyAlignment="1">
      <alignment/>
    </xf>
    <xf numFmtId="40" fontId="3" fillId="0" borderId="9" xfId="0" applyNumberFormat="1" applyFont="1" applyBorder="1" applyAlignment="1">
      <alignment horizontal="center"/>
    </xf>
    <xf numFmtId="38" fontId="3" fillId="0" borderId="10" xfId="0" applyNumberFormat="1" applyFont="1" applyBorder="1" applyAlignment="1">
      <alignment horizontal="right"/>
    </xf>
    <xf numFmtId="38" fontId="3" fillId="0" borderId="10" xfId="0" applyNumberFormat="1" applyFont="1" applyBorder="1" applyAlignment="1">
      <alignment/>
    </xf>
    <xf numFmtId="38" fontId="3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4" fillId="0" borderId="1" xfId="0" applyNumberFormat="1" applyFont="1" applyBorder="1" applyAlignment="1">
      <alignment horizontal="center"/>
    </xf>
    <xf numFmtId="38" fontId="4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0</xdr:rowOff>
    </xdr:from>
    <xdr:to>
      <xdr:col>2</xdr:col>
      <xdr:colOff>723900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1857375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2447925</xdr:colOff>
      <xdr:row>1</xdr:row>
      <xdr:rowOff>57150</xdr:rowOff>
    </xdr:from>
    <xdr:to>
      <xdr:col>4</xdr:col>
      <xdr:colOff>714375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2733675" y="228600"/>
          <a:ext cx="1714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_cpl_ma3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l32000"/>
      <sheetName val="cbs32000"/>
      <sheetName val="ca32000"/>
      <sheetName val="ico32000"/>
      <sheetName val="elimination"/>
      <sheetName val="ma12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zoomScaleSheetLayoutView="100" workbookViewId="0" topLeftCell="A47">
      <selection activeCell="A62" sqref="A62"/>
    </sheetView>
  </sheetViews>
  <sheetFormatPr defaultColWidth="9.33203125" defaultRowHeight="12.75"/>
  <cols>
    <col min="1" max="1" width="6.5" style="1" customWidth="1"/>
    <col min="2" max="2" width="50.33203125" style="1" customWidth="1"/>
    <col min="3" max="3" width="19.16015625" style="1" customWidth="1"/>
    <col min="4" max="4" width="19.33203125" style="1" customWidth="1"/>
    <col min="5" max="16384" width="9.33203125" style="1" customWidth="1"/>
  </cols>
  <sheetData>
    <row r="2" spans="2:4" ht="12.75">
      <c r="B2" s="66"/>
      <c r="C2" s="66"/>
      <c r="D2" s="66"/>
    </row>
    <row r="3" spans="1:4" ht="12.75">
      <c r="A3" s="8"/>
      <c r="B3" s="67"/>
      <c r="C3" s="67"/>
      <c r="D3" s="67"/>
    </row>
    <row r="4" spans="1:4" ht="12.75">
      <c r="A4" s="8"/>
      <c r="B4" s="3"/>
      <c r="C4" s="3"/>
      <c r="D4" s="3"/>
    </row>
    <row r="5" spans="1:4" ht="12.75">
      <c r="A5" s="8"/>
      <c r="B5" s="3"/>
      <c r="C5" s="3"/>
      <c r="D5" s="3"/>
    </row>
    <row r="6" spans="1:4" ht="12.75">
      <c r="A6" s="8"/>
      <c r="B6" s="3"/>
      <c r="C6" s="3"/>
      <c r="D6" s="3"/>
    </row>
    <row r="7" spans="1:4" ht="12.75">
      <c r="A7" s="8"/>
      <c r="B7" s="3"/>
      <c r="C7" s="3"/>
      <c r="D7" s="3"/>
    </row>
    <row r="8" ht="12.75">
      <c r="A8" s="8"/>
    </row>
    <row r="9" spans="1:2" ht="12.75">
      <c r="A9" s="4" t="s">
        <v>0</v>
      </c>
      <c r="B9" s="3"/>
    </row>
    <row r="10" spans="3:4" s="2" customFormat="1" ht="12.75">
      <c r="C10" s="5" t="s">
        <v>1</v>
      </c>
      <c r="D10" s="5" t="s">
        <v>1</v>
      </c>
    </row>
    <row r="11" spans="2:4" s="2" customFormat="1" ht="12.75">
      <c r="B11" s="1"/>
      <c r="C11" s="5" t="s">
        <v>2</v>
      </c>
      <c r="D11" s="5" t="s">
        <v>3</v>
      </c>
    </row>
    <row r="12" spans="3:4" s="2" customFormat="1" ht="12.75">
      <c r="C12" s="5" t="s">
        <v>4</v>
      </c>
      <c r="D12" s="5" t="s">
        <v>5</v>
      </c>
    </row>
    <row r="13" spans="3:4" s="2" customFormat="1" ht="12.75">
      <c r="C13" s="5"/>
      <c r="D13" s="5"/>
    </row>
    <row r="14" spans="3:4" s="2" customFormat="1" ht="12.75">
      <c r="C14" s="7" t="s">
        <v>6</v>
      </c>
      <c r="D14" s="7" t="s">
        <v>107</v>
      </c>
    </row>
    <row r="15" s="2" customFormat="1" ht="12.75"/>
    <row r="16" spans="3:4" s="2" customFormat="1" ht="12.75">
      <c r="C16" s="5" t="s">
        <v>7</v>
      </c>
      <c r="D16" s="5" t="s">
        <v>7</v>
      </c>
    </row>
    <row r="17" spans="1:3" ht="12.75">
      <c r="A17" s="8"/>
      <c r="C17" s="3"/>
    </row>
    <row r="18" spans="1:4" ht="12.75">
      <c r="A18" s="8">
        <v>1</v>
      </c>
      <c r="B18" s="1" t="s">
        <v>8</v>
      </c>
      <c r="C18" s="9">
        <v>361878</v>
      </c>
      <c r="D18" s="10">
        <f>366113451/1000</f>
        <v>366113.451</v>
      </c>
    </row>
    <row r="19" spans="1:4" ht="12.75">
      <c r="A19" s="8">
        <v>2</v>
      </c>
      <c r="B19" s="1" t="s">
        <v>9</v>
      </c>
      <c r="C19" s="9">
        <v>0</v>
      </c>
      <c r="D19" s="10">
        <v>0</v>
      </c>
    </row>
    <row r="20" spans="1:4" ht="12.75">
      <c r="A20" s="8">
        <v>3</v>
      </c>
      <c r="B20" s="1" t="s">
        <v>10</v>
      </c>
      <c r="C20" s="9">
        <v>4147</v>
      </c>
      <c r="D20" s="10">
        <v>4147</v>
      </c>
    </row>
    <row r="21" spans="1:4" ht="12.75">
      <c r="A21" s="8">
        <v>4</v>
      </c>
      <c r="B21" s="1" t="s">
        <v>11</v>
      </c>
      <c r="C21" s="9">
        <v>35568</v>
      </c>
      <c r="D21" s="10">
        <f>36449627/1000</f>
        <v>36449.627</v>
      </c>
    </row>
    <row r="22" spans="1:4" s="63" customFormat="1" ht="12.75">
      <c r="A22" s="5"/>
      <c r="C22" s="64"/>
      <c r="D22" s="65"/>
    </row>
    <row r="23" spans="1:4" ht="12.75">
      <c r="A23" s="1">
        <v>5</v>
      </c>
      <c r="B23" s="1" t="s">
        <v>12</v>
      </c>
      <c r="C23" s="10"/>
      <c r="D23" s="10"/>
    </row>
    <row r="24" spans="2:4" ht="12.75">
      <c r="B24" s="1" t="s">
        <v>13</v>
      </c>
      <c r="C24" s="10">
        <v>350</v>
      </c>
      <c r="D24" s="10">
        <f>292380/1000</f>
        <v>292.38</v>
      </c>
    </row>
    <row r="25" spans="2:4" ht="12.75">
      <c r="B25" s="1" t="s">
        <v>14</v>
      </c>
      <c r="C25" s="10">
        <v>80992</v>
      </c>
      <c r="D25" s="10">
        <f>77733425/1000</f>
        <v>77733.425</v>
      </c>
    </row>
    <row r="26" spans="2:4" ht="12.75">
      <c r="B26" s="1" t="s">
        <v>15</v>
      </c>
      <c r="C26" s="10">
        <v>0</v>
      </c>
      <c r="D26" s="10">
        <v>0</v>
      </c>
    </row>
    <row r="27" spans="2:4" ht="12.75">
      <c r="B27" s="1" t="s">
        <v>16</v>
      </c>
      <c r="C27" s="10">
        <v>2495</v>
      </c>
      <c r="D27" s="10">
        <f>1557093/1000+747000/1000</f>
        <v>2304.093</v>
      </c>
    </row>
    <row r="28" spans="2:4" ht="12.75">
      <c r="B28" s="11" t="s">
        <v>17</v>
      </c>
      <c r="C28" s="12">
        <v>2982</v>
      </c>
      <c r="D28" s="12">
        <f>3568828/1000+22754/1000</f>
        <v>3591.582</v>
      </c>
    </row>
    <row r="29" spans="2:4" ht="12.75">
      <c r="B29" s="11"/>
      <c r="C29" s="10">
        <f>SUM(C24:C28)</f>
        <v>86819</v>
      </c>
      <c r="D29" s="10">
        <f>SUM(D24:D28)</f>
        <v>83921.48</v>
      </c>
    </row>
    <row r="30" spans="3:4" ht="12.75">
      <c r="C30" s="10"/>
      <c r="D30" s="10"/>
    </row>
    <row r="31" spans="1:4" ht="12.75">
      <c r="A31" s="1">
        <v>6</v>
      </c>
      <c r="B31" s="1" t="s">
        <v>18</v>
      </c>
      <c r="C31" s="10"/>
      <c r="D31" s="10"/>
    </row>
    <row r="32" spans="2:4" ht="12.75">
      <c r="B32" s="13" t="s">
        <v>19</v>
      </c>
      <c r="C32" s="14">
        <v>0</v>
      </c>
      <c r="D32" s="15">
        <v>0</v>
      </c>
    </row>
    <row r="33" spans="2:4" ht="12.75">
      <c r="B33" s="1" t="s">
        <v>20</v>
      </c>
      <c r="C33" s="10">
        <v>4910</v>
      </c>
      <c r="D33" s="16">
        <f>4732108/1000</f>
        <v>4732.108</v>
      </c>
    </row>
    <row r="34" spans="2:4" ht="12.75">
      <c r="B34" s="1" t="s">
        <v>21</v>
      </c>
      <c r="C34" s="10">
        <v>117629</v>
      </c>
      <c r="D34" s="17">
        <f>121986960/1000</f>
        <v>121986.96</v>
      </c>
    </row>
    <row r="35" spans="2:4" ht="12.75">
      <c r="B35" s="1" t="s">
        <v>22</v>
      </c>
      <c r="C35" s="10">
        <v>21323</v>
      </c>
      <c r="D35" s="17">
        <f>18978055/1000</f>
        <v>18978.055</v>
      </c>
    </row>
    <row r="36" spans="2:4" ht="12.75">
      <c r="B36" s="13" t="s">
        <v>23</v>
      </c>
      <c r="C36" s="12">
        <v>34</v>
      </c>
      <c r="D36" s="18">
        <f>248960/1000</f>
        <v>248.96</v>
      </c>
    </row>
    <row r="37" spans="3:4" ht="12.75">
      <c r="C37" s="10">
        <f>SUM(C32:C36)</f>
        <v>143896</v>
      </c>
      <c r="D37" s="10">
        <f>SUM(D32:D36)</f>
        <v>145946.08299999998</v>
      </c>
    </row>
    <row r="38" ht="12.75">
      <c r="B38" s="11"/>
    </row>
    <row r="39" spans="3:4" ht="12.75">
      <c r="C39" s="10"/>
      <c r="D39" s="10"/>
    </row>
    <row r="40" spans="1:4" ht="12.75">
      <c r="A40" s="1">
        <v>7</v>
      </c>
      <c r="B40" s="1" t="s">
        <v>24</v>
      </c>
      <c r="C40" s="19">
        <f>+C29-C37</f>
        <v>-57077</v>
      </c>
      <c r="D40" s="19">
        <f>D29-D37</f>
        <v>-62024.60299999999</v>
      </c>
    </row>
    <row r="41" spans="3:4" ht="12.75">
      <c r="C41" s="19"/>
      <c r="D41" s="19"/>
    </row>
    <row r="42" spans="3:4" ht="12.75">
      <c r="C42" s="20">
        <f>+C40+C21+C20+C19+C18</f>
        <v>344516</v>
      </c>
      <c r="D42" s="20">
        <f>D18+D20+D19+D21+D40</f>
        <v>344685.475</v>
      </c>
    </row>
    <row r="43" spans="3:4" ht="12.75">
      <c r="C43" s="10"/>
      <c r="D43" s="10"/>
    </row>
    <row r="44" spans="1:4" ht="12.75">
      <c r="A44" s="1">
        <v>8</v>
      </c>
      <c r="B44" s="1" t="s">
        <v>25</v>
      </c>
      <c r="C44" s="10"/>
      <c r="D44" s="10"/>
    </row>
    <row r="45" spans="2:4" ht="12.75">
      <c r="B45" s="1" t="s">
        <v>26</v>
      </c>
      <c r="C45" s="10">
        <v>111500</v>
      </c>
      <c r="D45" s="10">
        <v>111500</v>
      </c>
    </row>
    <row r="46" spans="2:4" ht="12.75">
      <c r="B46" s="13" t="s">
        <v>27</v>
      </c>
      <c r="C46" s="10"/>
      <c r="D46" s="10"/>
    </row>
    <row r="47" spans="2:4" ht="12.75">
      <c r="B47" s="21" t="s">
        <v>28</v>
      </c>
      <c r="C47" s="10">
        <v>438781</v>
      </c>
      <c r="D47" s="10">
        <v>438781</v>
      </c>
    </row>
    <row r="48" spans="2:4" ht="12.75">
      <c r="B48" s="21" t="s">
        <v>29</v>
      </c>
      <c r="C48" s="14">
        <v>1535</v>
      </c>
      <c r="D48" s="14">
        <f>1326013/1000</f>
        <v>1326.013</v>
      </c>
    </row>
    <row r="49" spans="2:4" ht="12.75">
      <c r="B49" s="21" t="s">
        <v>30</v>
      </c>
      <c r="C49" s="12">
        <v>-207300</v>
      </c>
      <c r="D49" s="12">
        <f>-206921660/1000</f>
        <v>-206921.66</v>
      </c>
    </row>
    <row r="50" spans="3:4" ht="12.75">
      <c r="C50" s="16">
        <f>SUM(C45:C49)</f>
        <v>344516</v>
      </c>
      <c r="D50" s="16">
        <f>SUM(D45:D49)</f>
        <v>344685.353</v>
      </c>
    </row>
    <row r="51" spans="3:4" ht="12.75">
      <c r="C51" s="16"/>
      <c r="D51" s="16"/>
    </row>
    <row r="52" spans="1:4" ht="12.75">
      <c r="A52" s="1">
        <v>9</v>
      </c>
      <c r="B52" s="1" t="s">
        <v>31</v>
      </c>
      <c r="C52" s="22" t="s">
        <v>32</v>
      </c>
      <c r="D52" s="16" t="s">
        <v>32</v>
      </c>
    </row>
    <row r="53" spans="3:4" ht="12.75">
      <c r="C53" s="23"/>
      <c r="D53" s="16"/>
    </row>
    <row r="54" spans="1:4" ht="12.75">
      <c r="A54" s="1">
        <v>10</v>
      </c>
      <c r="B54" s="1" t="s">
        <v>33</v>
      </c>
      <c r="C54" s="22" t="s">
        <v>32</v>
      </c>
      <c r="D54" s="16" t="s">
        <v>32</v>
      </c>
    </row>
    <row r="55" spans="3:4" ht="12.75">
      <c r="C55" s="23"/>
      <c r="D55" s="16"/>
    </row>
    <row r="56" spans="1:4" ht="12.75">
      <c r="A56" s="1">
        <v>11</v>
      </c>
      <c r="B56" s="1" t="s">
        <v>34</v>
      </c>
      <c r="C56" s="24" t="s">
        <v>32</v>
      </c>
      <c r="D56" s="25" t="s">
        <v>32</v>
      </c>
    </row>
    <row r="57" spans="3:4" ht="12.75">
      <c r="C57" s="26"/>
      <c r="D57" s="10"/>
    </row>
    <row r="58" spans="3:4" ht="12.75">
      <c r="C58" s="20">
        <f>SUM(C50:C57)</f>
        <v>344516</v>
      </c>
      <c r="D58" s="20">
        <f>SUM(D50:D57)</f>
        <v>344685.353</v>
      </c>
    </row>
    <row r="59" spans="3:4" ht="12.75">
      <c r="C59" s="10"/>
      <c r="D59" s="10"/>
    </row>
    <row r="60" spans="1:4" ht="12.75">
      <c r="A60" s="1">
        <v>12</v>
      </c>
      <c r="B60" s="1" t="s">
        <v>35</v>
      </c>
      <c r="C60" s="27">
        <f>(+C58-C21)/223000*100</f>
        <v>138.54170403587446</v>
      </c>
      <c r="D60" s="27">
        <f>(+D58-D21)/223000*100</f>
        <v>138.22229865470854</v>
      </c>
    </row>
    <row r="61" spans="3:4" ht="12.75">
      <c r="C61" s="10"/>
      <c r="D61" s="10"/>
    </row>
  </sheetData>
  <mergeCells count="2">
    <mergeCell ref="B2:D2"/>
    <mergeCell ref="B3:D3"/>
  </mergeCells>
  <printOptions/>
  <pageMargins left="0.75" right="0.75" top="1" bottom="1" header="0.5" footer="0.5"/>
  <pageSetup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4"/>
  <sheetViews>
    <sheetView zoomScale="80" zoomScaleNormal="80" zoomScaleSheetLayoutView="120" workbookViewId="0" topLeftCell="A51">
      <selection activeCell="I31" sqref="I31"/>
    </sheetView>
  </sheetViews>
  <sheetFormatPr defaultColWidth="9.33203125" defaultRowHeight="12.75"/>
  <cols>
    <col min="1" max="1" width="0.328125" style="28" customWidth="1"/>
    <col min="2" max="2" width="4.66015625" style="28" customWidth="1"/>
    <col min="3" max="3" width="44" style="29" customWidth="1"/>
    <col min="4" max="4" width="16.33203125" style="29" customWidth="1"/>
    <col min="5" max="5" width="19.16015625" style="29" bestFit="1" customWidth="1"/>
    <col min="6" max="6" width="15.83203125" style="29" customWidth="1"/>
    <col min="7" max="7" width="16.83203125" style="29" customWidth="1"/>
    <col min="8" max="16384" width="9.33203125" style="29" customWidth="1"/>
  </cols>
  <sheetData>
    <row r="2" ht="13.5">
      <c r="D2" s="30"/>
    </row>
    <row r="9" spans="1:7" ht="13.5">
      <c r="A9" s="29"/>
      <c r="B9" s="29"/>
      <c r="D9" s="31"/>
      <c r="E9" s="32"/>
      <c r="F9" s="31"/>
      <c r="G9" s="32"/>
    </row>
    <row r="10" spans="3:7" ht="13.5">
      <c r="C10" s="33"/>
      <c r="D10" s="68" t="s">
        <v>36</v>
      </c>
      <c r="E10" s="69"/>
      <c r="F10" s="68" t="s">
        <v>37</v>
      </c>
      <c r="G10" s="69"/>
    </row>
    <row r="11" spans="3:7" ht="13.5">
      <c r="C11" s="33"/>
      <c r="D11" s="34"/>
      <c r="E11" s="35"/>
      <c r="F11" s="34"/>
      <c r="G11" s="35"/>
    </row>
    <row r="12" spans="3:7" ht="13.5">
      <c r="C12" s="33"/>
      <c r="D12" s="36"/>
      <c r="E12" s="37" t="s">
        <v>38</v>
      </c>
      <c r="F12" s="36"/>
      <c r="G12" s="37" t="s">
        <v>39</v>
      </c>
    </row>
    <row r="13" spans="3:7" ht="13.5">
      <c r="C13" s="33"/>
      <c r="D13" s="6" t="s">
        <v>40</v>
      </c>
      <c r="E13" s="38" t="s">
        <v>41</v>
      </c>
      <c r="F13" s="6" t="s">
        <v>40</v>
      </c>
      <c r="G13" s="38" t="s">
        <v>41</v>
      </c>
    </row>
    <row r="14" spans="3:7" ht="13.5">
      <c r="C14" s="33"/>
      <c r="D14" s="6" t="s">
        <v>42</v>
      </c>
      <c r="E14" s="38" t="s">
        <v>43</v>
      </c>
      <c r="F14" s="6" t="s">
        <v>44</v>
      </c>
      <c r="G14" s="38" t="s">
        <v>43</v>
      </c>
    </row>
    <row r="15" spans="3:7" ht="13.5">
      <c r="C15" s="33"/>
      <c r="D15" s="6"/>
      <c r="E15" s="38" t="s">
        <v>42</v>
      </c>
      <c r="F15" s="6"/>
      <c r="G15" s="38" t="s">
        <v>45</v>
      </c>
    </row>
    <row r="16" spans="3:8" ht="13.5">
      <c r="C16" s="33"/>
      <c r="D16" s="39" t="s">
        <v>6</v>
      </c>
      <c r="E16" s="40" t="s">
        <v>46</v>
      </c>
      <c r="F16" s="39" t="s">
        <v>6</v>
      </c>
      <c r="G16" s="40" t="s">
        <v>46</v>
      </c>
      <c r="H16" s="41"/>
    </row>
    <row r="17" spans="1:7" s="30" customFormat="1" ht="13.5">
      <c r="A17" s="42"/>
      <c r="B17" s="42"/>
      <c r="C17" s="43"/>
      <c r="D17" s="44" t="s">
        <v>7</v>
      </c>
      <c r="E17" s="45" t="s">
        <v>7</v>
      </c>
      <c r="F17" s="44" t="s">
        <v>7</v>
      </c>
      <c r="G17" s="45" t="s">
        <v>7</v>
      </c>
    </row>
    <row r="18" spans="1:7" ht="13.5">
      <c r="A18" s="46"/>
      <c r="B18" s="47"/>
      <c r="C18" s="33"/>
      <c r="D18" s="41"/>
      <c r="E18" s="48"/>
      <c r="F18" s="33"/>
      <c r="G18" s="48"/>
    </row>
    <row r="19" spans="1:7" ht="13.5">
      <c r="A19" s="46" t="s">
        <v>47</v>
      </c>
      <c r="B19" s="46" t="s">
        <v>47</v>
      </c>
      <c r="C19" s="33" t="s">
        <v>48</v>
      </c>
      <c r="D19" s="49">
        <v>20216</v>
      </c>
      <c r="E19" s="50" t="s">
        <v>49</v>
      </c>
      <c r="F19" s="51">
        <f>D19</f>
        <v>20216</v>
      </c>
      <c r="G19" s="50" t="s">
        <v>49</v>
      </c>
    </row>
    <row r="20" spans="1:7" ht="13.5">
      <c r="A20" s="46"/>
      <c r="B20" s="46"/>
      <c r="C20" s="33"/>
      <c r="D20" s="49"/>
      <c r="E20" s="50"/>
      <c r="F20" s="51"/>
      <c r="G20" s="50"/>
    </row>
    <row r="21" spans="1:7" ht="13.5">
      <c r="A21" s="46" t="s">
        <v>50</v>
      </c>
      <c r="B21" s="46" t="s">
        <v>50</v>
      </c>
      <c r="C21" s="48" t="s">
        <v>51</v>
      </c>
      <c r="D21" s="50">
        <v>0</v>
      </c>
      <c r="E21" s="50" t="s">
        <v>49</v>
      </c>
      <c r="F21" s="50">
        <f>D21</f>
        <v>0</v>
      </c>
      <c r="G21" s="50" t="s">
        <v>49</v>
      </c>
    </row>
    <row r="22" spans="1:7" ht="13.5">
      <c r="A22" s="46"/>
      <c r="B22" s="46"/>
      <c r="C22" s="33"/>
      <c r="D22" s="49"/>
      <c r="E22" s="50"/>
      <c r="F22" s="51"/>
      <c r="G22" s="50"/>
    </row>
    <row r="23" spans="1:7" ht="13.5">
      <c r="A23" s="46" t="s">
        <v>52</v>
      </c>
      <c r="B23" s="46" t="s">
        <v>52</v>
      </c>
      <c r="C23" s="33" t="s">
        <v>53</v>
      </c>
      <c r="D23" s="50">
        <v>0</v>
      </c>
      <c r="E23" s="50" t="s">
        <v>49</v>
      </c>
      <c r="F23" s="51">
        <f>D23</f>
        <v>0</v>
      </c>
      <c r="G23" s="50" t="s">
        <v>49</v>
      </c>
    </row>
    <row r="24" spans="1:7" ht="13.5">
      <c r="A24" s="46"/>
      <c r="B24" s="46"/>
      <c r="C24" s="33"/>
      <c r="D24" s="49"/>
      <c r="E24" s="50"/>
      <c r="F24" s="51"/>
      <c r="G24" s="50"/>
    </row>
    <row r="25" spans="1:7" ht="13.5">
      <c r="A25" s="46" t="s">
        <v>54</v>
      </c>
      <c r="B25" s="46" t="s">
        <v>54</v>
      </c>
      <c r="C25" s="33" t="s">
        <v>55</v>
      </c>
      <c r="D25" s="49"/>
      <c r="E25" s="50"/>
      <c r="F25" s="51"/>
      <c r="G25" s="50"/>
    </row>
    <row r="26" spans="1:7" ht="13.5">
      <c r="A26" s="46"/>
      <c r="B26" s="46"/>
      <c r="C26" s="33" t="s">
        <v>56</v>
      </c>
      <c r="D26" s="49"/>
      <c r="E26" s="50"/>
      <c r="F26" s="51"/>
      <c r="G26" s="50"/>
    </row>
    <row r="27" spans="1:7" ht="13.5">
      <c r="A27" s="46"/>
      <c r="B27" s="46"/>
      <c r="C27" s="33" t="s">
        <v>57</v>
      </c>
      <c r="D27" s="49"/>
      <c r="E27" s="50"/>
      <c r="F27" s="51"/>
      <c r="G27" s="50"/>
    </row>
    <row r="28" spans="1:7" ht="13.5">
      <c r="A28" s="46"/>
      <c r="B28" s="46"/>
      <c r="C28" s="33" t="s">
        <v>58</v>
      </c>
      <c r="D28" s="49"/>
      <c r="E28" s="50"/>
      <c r="F28" s="51"/>
      <c r="G28" s="50"/>
    </row>
    <row r="29" spans="1:7" ht="13.5">
      <c r="A29" s="46"/>
      <c r="B29" s="46"/>
      <c r="C29" s="33" t="s">
        <v>59</v>
      </c>
      <c r="D29" s="49"/>
      <c r="E29" s="50"/>
      <c r="F29" s="51"/>
      <c r="G29" s="50"/>
    </row>
    <row r="30" spans="1:7" ht="13.5">
      <c r="A30" s="46"/>
      <c r="B30" s="46"/>
      <c r="C30" s="33" t="s">
        <v>60</v>
      </c>
      <c r="D30" s="49"/>
      <c r="E30" s="50"/>
      <c r="F30" s="51"/>
      <c r="G30" s="50"/>
    </row>
    <row r="31" spans="1:7" ht="13.5">
      <c r="A31" s="46"/>
      <c r="B31" s="46"/>
      <c r="C31" s="52" t="s">
        <v>61</v>
      </c>
      <c r="D31" s="50">
        <v>3560</v>
      </c>
      <c r="E31" s="50" t="s">
        <v>49</v>
      </c>
      <c r="F31" s="50">
        <f>D31</f>
        <v>3560</v>
      </c>
      <c r="G31" s="50" t="s">
        <v>49</v>
      </c>
    </row>
    <row r="32" spans="1:7" ht="13.5">
      <c r="A32" s="46"/>
      <c r="B32" s="46"/>
      <c r="C32" s="48"/>
      <c r="D32" s="50"/>
      <c r="E32" s="50"/>
      <c r="F32" s="50"/>
      <c r="G32" s="50"/>
    </row>
    <row r="33" spans="1:7" ht="13.5">
      <c r="A33" s="46" t="s">
        <v>50</v>
      </c>
      <c r="B33" s="46" t="s">
        <v>50</v>
      </c>
      <c r="C33" s="48" t="s">
        <v>62</v>
      </c>
      <c r="D33" s="50">
        <v>0</v>
      </c>
      <c r="E33" s="50" t="s">
        <v>49</v>
      </c>
      <c r="F33" s="50">
        <f>D33</f>
        <v>0</v>
      </c>
      <c r="G33" s="50" t="s">
        <v>49</v>
      </c>
    </row>
    <row r="34" spans="1:7" ht="13.5">
      <c r="A34" s="46"/>
      <c r="B34" s="46"/>
      <c r="C34" s="48"/>
      <c r="D34" s="50"/>
      <c r="E34" s="50"/>
      <c r="F34" s="50"/>
      <c r="G34" s="50"/>
    </row>
    <row r="35" spans="1:7" ht="13.5">
      <c r="A35" s="46" t="s">
        <v>52</v>
      </c>
      <c r="B35" s="46" t="s">
        <v>52</v>
      </c>
      <c r="C35" s="48" t="s">
        <v>63</v>
      </c>
      <c r="D35" s="50"/>
      <c r="E35" s="50"/>
      <c r="F35" s="50"/>
      <c r="G35" s="50"/>
    </row>
    <row r="36" spans="1:7" ht="13.5">
      <c r="A36" s="46"/>
      <c r="B36" s="46"/>
      <c r="C36" s="53" t="s">
        <v>64</v>
      </c>
      <c r="D36" s="50">
        <v>-3902</v>
      </c>
      <c r="E36" s="50" t="s">
        <v>49</v>
      </c>
      <c r="F36" s="50">
        <f>D36</f>
        <v>-3902</v>
      </c>
      <c r="G36" s="50" t="s">
        <v>49</v>
      </c>
    </row>
    <row r="37" spans="1:7" ht="13.5">
      <c r="A37" s="46"/>
      <c r="B37" s="46"/>
      <c r="C37" s="48"/>
      <c r="D37" s="50"/>
      <c r="E37" s="50"/>
      <c r="F37" s="50"/>
      <c r="G37" s="50"/>
    </row>
    <row r="38" spans="1:7" ht="13.5">
      <c r="A38" s="46" t="s">
        <v>65</v>
      </c>
      <c r="B38" s="46" t="s">
        <v>65</v>
      </c>
      <c r="C38" s="48" t="s">
        <v>66</v>
      </c>
      <c r="D38" s="50">
        <v>0</v>
      </c>
      <c r="E38" s="50" t="s">
        <v>49</v>
      </c>
      <c r="F38" s="54">
        <f>D38</f>
        <v>0</v>
      </c>
      <c r="G38" s="50" t="s">
        <v>49</v>
      </c>
    </row>
    <row r="39" spans="1:7" ht="13.5">
      <c r="A39" s="46"/>
      <c r="B39" s="46"/>
      <c r="C39" s="48"/>
      <c r="D39" s="50"/>
      <c r="E39" s="50"/>
      <c r="F39" s="50"/>
      <c r="G39" s="50"/>
    </row>
    <row r="40" spans="1:7" ht="13.5">
      <c r="A40" s="46" t="s">
        <v>67</v>
      </c>
      <c r="B40" s="46" t="s">
        <v>67</v>
      </c>
      <c r="C40" s="48" t="s">
        <v>68</v>
      </c>
      <c r="D40" s="50"/>
      <c r="E40" s="50"/>
      <c r="F40" s="50"/>
      <c r="G40" s="50"/>
    </row>
    <row r="41" spans="1:7" ht="13.5">
      <c r="A41" s="46"/>
      <c r="B41" s="46"/>
      <c r="C41" s="33" t="s">
        <v>69</v>
      </c>
      <c r="D41" s="49"/>
      <c r="E41" s="50"/>
      <c r="F41" s="50"/>
      <c r="G41" s="50"/>
    </row>
    <row r="42" spans="1:7" ht="13.5">
      <c r="A42" s="46"/>
      <c r="B42" s="46"/>
      <c r="C42" s="33" t="s">
        <v>57</v>
      </c>
      <c r="D42" s="49"/>
      <c r="E42" s="50"/>
      <c r="F42" s="51"/>
      <c r="G42" s="50"/>
    </row>
    <row r="43" spans="1:7" ht="13.5">
      <c r="A43" s="46"/>
      <c r="B43" s="46"/>
      <c r="C43" s="33" t="s">
        <v>70</v>
      </c>
      <c r="D43" s="49"/>
      <c r="E43" s="50"/>
      <c r="F43" s="51"/>
      <c r="G43" s="50"/>
    </row>
    <row r="44" spans="1:7" ht="13.5">
      <c r="A44" s="46"/>
      <c r="B44" s="46"/>
      <c r="C44" s="33" t="s">
        <v>71</v>
      </c>
      <c r="D44" s="49"/>
      <c r="E44" s="50"/>
      <c r="F44" s="51"/>
      <c r="G44" s="50"/>
    </row>
    <row r="45" spans="1:7" ht="13.5">
      <c r="A45" s="46"/>
      <c r="B45" s="46"/>
      <c r="C45" s="33" t="s">
        <v>72</v>
      </c>
      <c r="D45" s="49"/>
      <c r="E45" s="50"/>
      <c r="F45" s="51"/>
      <c r="G45" s="50"/>
    </row>
    <row r="46" spans="1:7" ht="13.5">
      <c r="A46" s="46"/>
      <c r="B46" s="46"/>
      <c r="C46" s="48" t="s">
        <v>73</v>
      </c>
      <c r="D46" s="50">
        <v>-342</v>
      </c>
      <c r="E46" s="50" t="s">
        <v>49</v>
      </c>
      <c r="F46" s="50">
        <f>D46</f>
        <v>-342</v>
      </c>
      <c r="G46" s="50" t="s">
        <v>49</v>
      </c>
    </row>
    <row r="47" spans="1:7" ht="13.5">
      <c r="A47" s="46"/>
      <c r="B47" s="46"/>
      <c r="C47" s="48"/>
      <c r="D47" s="50"/>
      <c r="E47" s="50"/>
      <c r="F47" s="50"/>
      <c r="G47" s="50"/>
    </row>
    <row r="48" spans="1:7" ht="13.5">
      <c r="A48" s="46" t="s">
        <v>74</v>
      </c>
      <c r="B48" s="46" t="s">
        <v>74</v>
      </c>
      <c r="C48" s="48" t="s">
        <v>75</v>
      </c>
      <c r="D48" s="50"/>
      <c r="E48" s="50"/>
      <c r="F48" s="50"/>
      <c r="G48" s="50"/>
    </row>
    <row r="49" spans="1:7" ht="13.5">
      <c r="A49" s="46"/>
      <c r="B49" s="46"/>
      <c r="C49" s="48" t="s">
        <v>76</v>
      </c>
      <c r="D49" s="54">
        <v>0</v>
      </c>
      <c r="E49" s="50" t="s">
        <v>49</v>
      </c>
      <c r="F49" s="50">
        <f>D49</f>
        <v>0</v>
      </c>
      <c r="G49" s="50" t="s">
        <v>49</v>
      </c>
    </row>
    <row r="50" spans="1:7" ht="13.5">
      <c r="A50" s="46"/>
      <c r="B50" s="46"/>
      <c r="C50" s="48"/>
      <c r="D50" s="50"/>
      <c r="E50" s="50"/>
      <c r="F50" s="50"/>
      <c r="G50" s="50"/>
    </row>
    <row r="51" spans="1:7" ht="13.5">
      <c r="A51" s="46" t="s">
        <v>77</v>
      </c>
      <c r="B51" s="46" t="s">
        <v>77</v>
      </c>
      <c r="C51" s="48" t="s">
        <v>78</v>
      </c>
      <c r="D51" s="50"/>
      <c r="E51" s="50"/>
      <c r="F51" s="50"/>
      <c r="G51" s="50"/>
    </row>
    <row r="52" spans="1:7" ht="13.5">
      <c r="A52" s="46"/>
      <c r="B52" s="46"/>
      <c r="C52" s="48" t="s">
        <v>72</v>
      </c>
      <c r="D52" s="50"/>
      <c r="E52" s="50"/>
      <c r="F52" s="50"/>
      <c r="G52" s="50"/>
    </row>
    <row r="53" spans="1:8" ht="13.5">
      <c r="A53" s="46"/>
      <c r="B53" s="46"/>
      <c r="C53" s="48" t="s">
        <v>73</v>
      </c>
      <c r="D53" s="50">
        <v>-342</v>
      </c>
      <c r="E53" s="50" t="s">
        <v>49</v>
      </c>
      <c r="F53" s="50">
        <f>D53</f>
        <v>-342</v>
      </c>
      <c r="G53" s="50" t="s">
        <v>49</v>
      </c>
      <c r="H53" s="55"/>
    </row>
    <row r="54" spans="1:7" ht="13.5">
      <c r="A54" s="46"/>
      <c r="B54" s="46"/>
      <c r="C54" s="48"/>
      <c r="D54" s="51"/>
      <c r="E54" s="50"/>
      <c r="F54" s="51"/>
      <c r="G54" s="50"/>
    </row>
    <row r="55" spans="1:7" ht="13.5">
      <c r="A55" s="46" t="s">
        <v>79</v>
      </c>
      <c r="B55" s="46" t="s">
        <v>79</v>
      </c>
      <c r="C55" s="48" t="s">
        <v>80</v>
      </c>
      <c r="D55" s="50">
        <v>-37</v>
      </c>
      <c r="E55" s="50" t="s">
        <v>49</v>
      </c>
      <c r="F55" s="50">
        <f>D55</f>
        <v>-37</v>
      </c>
      <c r="G55" s="50" t="s">
        <v>49</v>
      </c>
    </row>
    <row r="56" spans="1:7" ht="13.5">
      <c r="A56" s="46"/>
      <c r="B56" s="46"/>
      <c r="C56" s="48"/>
      <c r="D56" s="51"/>
      <c r="E56" s="50"/>
      <c r="F56" s="51"/>
      <c r="G56" s="50"/>
    </row>
    <row r="57" spans="1:7" ht="13.5">
      <c r="A57" s="46" t="s">
        <v>81</v>
      </c>
      <c r="B57" s="46" t="s">
        <v>81</v>
      </c>
      <c r="C57" s="48" t="s">
        <v>82</v>
      </c>
      <c r="D57" s="51"/>
      <c r="E57" s="50"/>
      <c r="F57" s="51"/>
      <c r="G57" s="50"/>
    </row>
    <row r="58" spans="1:7" ht="13.5">
      <c r="A58" s="46"/>
      <c r="B58" s="46"/>
      <c r="C58" s="52" t="s">
        <v>83</v>
      </c>
      <c r="D58" s="49"/>
      <c r="E58" s="50"/>
      <c r="F58" s="51"/>
      <c r="G58" s="50"/>
    </row>
    <row r="59" spans="1:7" ht="13.5">
      <c r="A59" s="46"/>
      <c r="B59" s="46"/>
      <c r="C59" s="52" t="s">
        <v>84</v>
      </c>
      <c r="D59" s="50">
        <f>+D53+D55</f>
        <v>-379</v>
      </c>
      <c r="E59" s="50" t="s">
        <v>49</v>
      </c>
      <c r="F59" s="50">
        <f>D59</f>
        <v>-379</v>
      </c>
      <c r="G59" s="50" t="s">
        <v>49</v>
      </c>
    </row>
    <row r="60" spans="1:7" ht="13.5">
      <c r="A60" s="46"/>
      <c r="B60" s="46"/>
      <c r="C60" s="53" t="s">
        <v>85</v>
      </c>
      <c r="D60" s="54"/>
      <c r="E60" s="50"/>
      <c r="F60" s="54"/>
      <c r="G60" s="50"/>
    </row>
    <row r="61" spans="1:7" ht="13.5">
      <c r="A61" s="46"/>
      <c r="B61" s="46"/>
      <c r="C61" s="52"/>
      <c r="D61" s="49"/>
      <c r="E61" s="50"/>
      <c r="F61" s="51"/>
      <c r="G61" s="50"/>
    </row>
    <row r="62" spans="1:7" ht="13.5">
      <c r="A62" s="46" t="s">
        <v>86</v>
      </c>
      <c r="B62" s="46" t="s">
        <v>86</v>
      </c>
      <c r="C62" s="33" t="s">
        <v>87</v>
      </c>
      <c r="D62" s="49"/>
      <c r="E62" s="50"/>
      <c r="F62" s="51"/>
      <c r="G62" s="50"/>
    </row>
    <row r="63" spans="1:7" ht="13.5">
      <c r="A63" s="46"/>
      <c r="B63" s="46"/>
      <c r="C63" s="33" t="s">
        <v>88</v>
      </c>
      <c r="D63" s="49"/>
      <c r="E63" s="50"/>
      <c r="F63" s="51"/>
      <c r="G63" s="50"/>
    </row>
    <row r="64" spans="1:7" ht="13.5">
      <c r="A64" s="46"/>
      <c r="B64" s="46"/>
      <c r="C64" s="48" t="s">
        <v>89</v>
      </c>
      <c r="D64" s="50">
        <f>+D59+D60</f>
        <v>-379</v>
      </c>
      <c r="E64" s="50" t="s">
        <v>49</v>
      </c>
      <c r="F64" s="50">
        <f>D64</f>
        <v>-379</v>
      </c>
      <c r="G64" s="50" t="s">
        <v>49</v>
      </c>
    </row>
    <row r="65" spans="1:7" ht="13.5">
      <c r="A65" s="46"/>
      <c r="B65" s="46"/>
      <c r="C65" s="48"/>
      <c r="D65" s="50"/>
      <c r="E65" s="50"/>
      <c r="F65" s="50"/>
      <c r="G65" s="50"/>
    </row>
    <row r="66" spans="1:7" ht="13.5">
      <c r="A66" s="56" t="s">
        <v>90</v>
      </c>
      <c r="B66" s="56" t="s">
        <v>90</v>
      </c>
      <c r="C66" s="48" t="s">
        <v>91</v>
      </c>
      <c r="D66" s="54">
        <v>0</v>
      </c>
      <c r="E66" s="50" t="s">
        <v>49</v>
      </c>
      <c r="F66" s="54">
        <f>D66</f>
        <v>0</v>
      </c>
      <c r="G66" s="50" t="s">
        <v>49</v>
      </c>
    </row>
    <row r="67" spans="1:7" ht="13.5">
      <c r="A67" s="56"/>
      <c r="B67" s="56"/>
      <c r="C67" s="48"/>
      <c r="D67" s="50"/>
      <c r="E67" s="50"/>
      <c r="F67" s="50"/>
      <c r="G67" s="50"/>
    </row>
    <row r="68" spans="1:7" ht="13.5">
      <c r="A68" s="46" t="s">
        <v>92</v>
      </c>
      <c r="B68" s="46" t="s">
        <v>92</v>
      </c>
      <c r="C68" s="48" t="s">
        <v>93</v>
      </c>
      <c r="D68" s="54">
        <v>0</v>
      </c>
      <c r="E68" s="50" t="s">
        <v>49</v>
      </c>
      <c r="F68" s="54">
        <f>D68</f>
        <v>0</v>
      </c>
      <c r="G68" s="50" t="s">
        <v>49</v>
      </c>
    </row>
    <row r="69" spans="1:7" ht="13.5">
      <c r="A69" s="46"/>
      <c r="B69" s="46"/>
      <c r="C69" s="48"/>
      <c r="D69" s="50"/>
      <c r="E69" s="50"/>
      <c r="F69" s="50"/>
      <c r="G69" s="50"/>
    </row>
    <row r="70" spans="1:7" ht="13.5">
      <c r="A70" s="46" t="s">
        <v>94</v>
      </c>
      <c r="B70" s="46" t="s">
        <v>94</v>
      </c>
      <c r="C70" s="53" t="s">
        <v>91</v>
      </c>
      <c r="D70" s="50"/>
      <c r="E70" s="50"/>
      <c r="F70" s="50"/>
      <c r="G70" s="50"/>
    </row>
    <row r="71" spans="1:7" ht="13.5">
      <c r="A71" s="46"/>
      <c r="B71" s="46"/>
      <c r="C71" s="53" t="s">
        <v>95</v>
      </c>
      <c r="D71" s="50"/>
      <c r="E71" s="50"/>
      <c r="F71" s="50"/>
      <c r="G71" s="50"/>
    </row>
    <row r="72" spans="1:7" ht="13.5">
      <c r="A72" s="46"/>
      <c r="B72" s="46"/>
      <c r="C72" s="57" t="s">
        <v>96</v>
      </c>
      <c r="D72" s="54">
        <f>+D64+D66+D68</f>
        <v>-379</v>
      </c>
      <c r="E72" s="50" t="s">
        <v>49</v>
      </c>
      <c r="F72" s="54">
        <f>D72</f>
        <v>-379</v>
      </c>
      <c r="G72" s="50" t="s">
        <v>49</v>
      </c>
    </row>
    <row r="73" spans="1:7" ht="13.5">
      <c r="A73" s="46"/>
      <c r="B73" s="46"/>
      <c r="C73" s="48"/>
      <c r="D73" s="50"/>
      <c r="E73" s="54"/>
      <c r="F73" s="50"/>
      <c r="G73" s="54"/>
    </row>
    <row r="74" spans="1:7" ht="13.5">
      <c r="A74" s="46" t="s">
        <v>97</v>
      </c>
      <c r="B74" s="46" t="s">
        <v>97</v>
      </c>
      <c r="C74" s="48" t="s">
        <v>87</v>
      </c>
      <c r="D74" s="50"/>
      <c r="E74" s="50"/>
      <c r="F74" s="50"/>
      <c r="G74" s="50"/>
    </row>
    <row r="75" spans="1:7" ht="13.5">
      <c r="A75" s="46"/>
      <c r="B75" s="46"/>
      <c r="C75" s="48" t="s">
        <v>98</v>
      </c>
      <c r="D75" s="50"/>
      <c r="E75" s="50"/>
      <c r="F75" s="50"/>
      <c r="G75" s="50"/>
    </row>
    <row r="76" spans="1:7" ht="13.5">
      <c r="A76" s="46"/>
      <c r="B76" s="46"/>
      <c r="C76" s="48" t="s">
        <v>88</v>
      </c>
      <c r="D76" s="50"/>
      <c r="E76" s="50"/>
      <c r="F76" s="50"/>
      <c r="G76" s="50"/>
    </row>
    <row r="77" spans="1:7" ht="13.5">
      <c r="A77" s="46"/>
      <c r="B77" s="46"/>
      <c r="C77" s="48" t="s">
        <v>89</v>
      </c>
      <c r="D77" s="50">
        <f>+D72</f>
        <v>-379</v>
      </c>
      <c r="E77" s="50" t="s">
        <v>49</v>
      </c>
      <c r="F77" s="50">
        <f>D77</f>
        <v>-379</v>
      </c>
      <c r="G77" s="50" t="s">
        <v>49</v>
      </c>
    </row>
    <row r="78" spans="1:7" ht="13.5">
      <c r="A78" s="46"/>
      <c r="B78" s="46"/>
      <c r="C78" s="58"/>
      <c r="D78" s="50"/>
      <c r="E78" s="50"/>
      <c r="F78" s="50"/>
      <c r="G78" s="50"/>
    </row>
    <row r="79" spans="1:7" ht="13.5">
      <c r="A79" s="46"/>
      <c r="B79" s="46"/>
      <c r="C79" s="33"/>
      <c r="D79" s="50"/>
      <c r="E79" s="50"/>
      <c r="F79" s="50"/>
      <c r="G79" s="50"/>
    </row>
    <row r="80" spans="1:7" ht="13.5">
      <c r="A80" s="46" t="s">
        <v>99</v>
      </c>
      <c r="B80" s="46" t="s">
        <v>99</v>
      </c>
      <c r="C80" s="33" t="s">
        <v>100</v>
      </c>
      <c r="D80" s="48"/>
      <c r="E80" s="48"/>
      <c r="F80" s="48"/>
      <c r="G80" s="48"/>
    </row>
    <row r="81" spans="1:7" ht="13.5">
      <c r="A81" s="46"/>
      <c r="B81" s="46"/>
      <c r="C81" s="33" t="s">
        <v>101</v>
      </c>
      <c r="D81" s="48"/>
      <c r="E81" s="48"/>
      <c r="F81" s="48"/>
      <c r="G81" s="48"/>
    </row>
    <row r="82" spans="1:7" ht="13.5">
      <c r="A82" s="46"/>
      <c r="B82" s="46"/>
      <c r="C82" s="33" t="s">
        <v>102</v>
      </c>
      <c r="D82" s="48"/>
      <c r="E82" s="48"/>
      <c r="F82" s="48"/>
      <c r="G82" s="48"/>
    </row>
    <row r="83" spans="1:7" ht="13.5">
      <c r="A83" s="46"/>
      <c r="B83" s="46"/>
      <c r="C83" s="48" t="s">
        <v>103</v>
      </c>
      <c r="D83" s="48"/>
      <c r="E83" s="48"/>
      <c r="F83" s="48"/>
      <c r="G83" s="48"/>
    </row>
    <row r="84" spans="1:7" ht="13.5">
      <c r="A84" s="46"/>
      <c r="B84" s="46"/>
      <c r="C84" s="53" t="s">
        <v>104</v>
      </c>
      <c r="D84" s="48"/>
      <c r="E84" s="48"/>
      <c r="F84" s="48"/>
      <c r="G84" s="48"/>
    </row>
    <row r="85" spans="1:7" ht="13.5">
      <c r="A85" s="46"/>
      <c r="B85" s="46"/>
      <c r="C85" s="53" t="s">
        <v>105</v>
      </c>
      <c r="D85" s="59">
        <f>D64/223000*100</f>
        <v>-0.16995515695067265</v>
      </c>
      <c r="E85" s="50" t="s">
        <v>49</v>
      </c>
      <c r="F85" s="59">
        <f>F64/223000*100</f>
        <v>-0.16995515695067265</v>
      </c>
      <c r="G85" s="50" t="s">
        <v>49</v>
      </c>
    </row>
    <row r="86" spans="1:7" ht="13.5">
      <c r="A86" s="46"/>
      <c r="B86" s="46"/>
      <c r="C86" s="53" t="s">
        <v>106</v>
      </c>
      <c r="D86" s="54"/>
      <c r="E86" s="50"/>
      <c r="F86" s="48"/>
      <c r="G86" s="50"/>
    </row>
    <row r="87" spans="1:7" ht="13.5">
      <c r="A87" s="46"/>
      <c r="B87" s="46"/>
      <c r="C87" s="53" t="s">
        <v>105</v>
      </c>
      <c r="D87" s="50" t="s">
        <v>49</v>
      </c>
      <c r="E87" s="50" t="s">
        <v>49</v>
      </c>
      <c r="F87" s="50" t="s">
        <v>49</v>
      </c>
      <c r="G87" s="50" t="s">
        <v>49</v>
      </c>
    </row>
    <row r="88" spans="1:7" ht="13.5">
      <c r="A88" s="60"/>
      <c r="B88" s="60"/>
      <c r="C88" s="61"/>
      <c r="D88" s="62"/>
      <c r="E88" s="61"/>
      <c r="F88" s="61"/>
      <c r="G88" s="61"/>
    </row>
    <row r="89" spans="1:2" ht="13.5">
      <c r="A89" s="29"/>
      <c r="B89" s="29"/>
    </row>
    <row r="90" spans="1:2" ht="13.5">
      <c r="A90" s="29"/>
      <c r="B90" s="29"/>
    </row>
    <row r="91" spans="1:2" ht="13.5">
      <c r="A91" s="29"/>
      <c r="B91" s="29"/>
    </row>
    <row r="92" spans="1:2" ht="13.5">
      <c r="A92" s="29"/>
      <c r="B92" s="29"/>
    </row>
    <row r="93" spans="1:2" ht="13.5">
      <c r="A93" s="29"/>
      <c r="B93" s="29"/>
    </row>
    <row r="94" spans="1:2" ht="13.5">
      <c r="A94" s="29"/>
      <c r="B94" s="29"/>
    </row>
    <row r="95" spans="1:2" ht="13.5">
      <c r="A95" s="29"/>
      <c r="B95" s="29"/>
    </row>
    <row r="96" spans="1:2" ht="13.5">
      <c r="A96" s="29"/>
      <c r="B96" s="29"/>
    </row>
    <row r="97" spans="1:2" ht="13.5">
      <c r="A97" s="29"/>
      <c r="B97" s="29"/>
    </row>
    <row r="98" spans="1:2" ht="13.5">
      <c r="A98" s="29"/>
      <c r="B98" s="29"/>
    </row>
    <row r="99" spans="1:2" ht="13.5">
      <c r="A99" s="29"/>
      <c r="B99" s="29"/>
    </row>
    <row r="100" spans="1:2" ht="13.5">
      <c r="A100" s="29"/>
      <c r="B100" s="29"/>
    </row>
    <row r="101" spans="1:2" ht="13.5">
      <c r="A101" s="29"/>
      <c r="B101" s="29"/>
    </row>
    <row r="102" spans="1:2" ht="13.5">
      <c r="A102" s="29"/>
      <c r="B102" s="29"/>
    </row>
    <row r="103" spans="1:2" ht="13.5">
      <c r="A103" s="29"/>
      <c r="B103" s="29"/>
    </row>
    <row r="104" spans="1:2" ht="13.5">
      <c r="A104" s="29"/>
      <c r="B104" s="29"/>
    </row>
  </sheetData>
  <mergeCells count="2">
    <mergeCell ref="D10:E10"/>
    <mergeCell ref="F10:G10"/>
  </mergeCells>
  <printOptions/>
  <pageMargins left="0.75" right="0.75" top="0.25" bottom="0.2" header="0.25" footer="0.2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Granite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EKRAN</cp:lastModifiedBy>
  <cp:lastPrinted>2000-05-30T04:09:59Z</cp:lastPrinted>
  <dcterms:created xsi:type="dcterms:W3CDTF">2000-05-30T03:48:44Z</dcterms:created>
  <dcterms:modified xsi:type="dcterms:W3CDTF">2000-05-30T07:28:18Z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