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6600" activeTab="0"/>
  </bookViews>
  <sheets>
    <sheet name="KLSEBS" sheetId="1" r:id="rId1"/>
  </sheets>
  <definedNames>
    <definedName name="_Regression_Int" localSheetId="0" hidden="1">1</definedName>
    <definedName name="A">#REF!</definedName>
    <definedName name="_xlnm.Print_Area" localSheetId="0">'KLSEBS'!$A$1:$K$225</definedName>
    <definedName name="Print_Area_MI">'KLSEBS'!$A$1:$K$225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<sst xmlns="http://schemas.openxmlformats.org/spreadsheetml/2006/main" count="255" uniqueCount="185">
  <si>
    <t>BERJAYA SPORTS TOTO BERHAD</t>
  </si>
  <si>
    <t xml:space="preserve">UNAUDITED 1ST QUARTER REPORT ON CONSOLIDATED RESULTS </t>
  </si>
  <si>
    <t>FOR THE FINANCIAL QUARTER ENDED 31 JULY 1999</t>
  </si>
  <si>
    <t>Page 3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</si>
  <si>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</si>
  <si>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</si>
  <si>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</si>
  <si>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</si>
  <si>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</si>
  <si>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</si>
  <si>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</si>
  <si>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</si>
  <si>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31/7/99</t>
  </si>
  <si>
    <t>30/4/99</t>
  </si>
  <si>
    <t>RM'000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</si>
  <si>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</si>
  <si>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</si>
  <si>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</si>
  <si>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</si>
  <si>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</si>
  <si>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</si>
  <si>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</si>
  <si>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</si>
  <si>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</si>
  <si>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</si>
  <si>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</si>
  <si>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</si>
  <si>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Other Debtors, Deposits and Prepayments</t>
  </si>
  <si>
    <t>Development Properties</t>
  </si>
  <si>
    <t>Short Term Investments</t>
  </si>
  <si>
    <t>-</t>
  </si>
  <si>
    <t>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</si>
  <si>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</si>
  <si>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</si>
  <si>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</si>
  <si>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</si>
  <si>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</si>
  <si>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</si>
  <si>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</si>
  <si>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</si>
  <si>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</si>
  <si>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</si>
  <si>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</si>
  <si>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</si>
  <si>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</si>
  <si>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</si>
  <si>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</si>
  <si>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</si>
  <si>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</si>
  <si>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</si>
  <si>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</si>
  <si>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Shareholders' Funds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</si>
  <si>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</si>
  <si>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</si>
  <si>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</si>
  <si>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</si>
  <si>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</si>
  <si>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</si>
  <si>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</si>
  <si>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</si>
  <si>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Page 4</t>
  </si>
  <si>
    <t>NOTES</t>
  </si>
  <si>
    <t>|The quarterly financial statements have been prepared using the same accounting policies and methods of</t>
  </si>
  <si>
    <t>|computation as compared with the most recent annual financial statement.</t>
  </si>
  <si>
    <t>There was no exceptional item for the period ended 31 July 1999.</t>
  </si>
  <si>
    <t>There was no extraordinary item for the period ended 31 July 1999.</t>
  </si>
  <si>
    <t>The taxation charge for the period ended 31 July 1999 included the following :</t>
  </si>
  <si>
    <t>Current year provision</t>
  </si>
  <si>
    <t xml:space="preserve"> - In Malaysia</t>
  </si>
  <si>
    <t xml:space="preserve"> - Outside Malaysia</t>
  </si>
  <si>
    <t>Share of tax of associated company</t>
  </si>
  <si>
    <t>There was no pre-acquisition profits included in the results for the period ended 31 July 1999.</t>
  </si>
  <si>
    <t>There was no purchase or disposal of quoted securities for the period ended 31 July 1999.</t>
  </si>
  <si>
    <t>|There were no changes in the composition of the company for the period ended 31 July 1999 including</t>
  </si>
  <si>
    <t>|business combination, acquisition or disposal of subsidiaries and long term investments, restructuring and</t>
  </si>
  <si>
    <t>|discontinuing operations.</t>
  </si>
  <si>
    <t>|There were no issuance repayment of debts and equity securities, share buy-backs, share cancellation,</t>
  </si>
  <si>
    <t>Page 5</t>
  </si>
  <si>
    <t>NOTES (CONTINUED)</t>
  </si>
  <si>
    <t>13</t>
  </si>
  <si>
    <t>14</t>
  </si>
  <si>
    <t>There were no financial instruments with off balance sheet risk for the period ended 31 July 1999.</t>
  </si>
  <si>
    <t>15</t>
  </si>
  <si>
    <t>There was no pending material litigation as at 31 July 1999.</t>
  </si>
  <si>
    <t>16</t>
  </si>
  <si>
    <t>Segmental turnover, profit before taxation and total assets employed as at 31 July 1999 were as follows :</t>
  </si>
  <si>
    <t>Profit/(loss)</t>
  </si>
  <si>
    <t>Total assets</t>
  </si>
  <si>
    <t>Turnover</t>
  </si>
  <si>
    <t>before taxation</t>
  </si>
  <si>
    <t>employed</t>
  </si>
  <si>
    <t>Toto betting operations</t>
  </si>
  <si>
    <t>Property development</t>
  </si>
  <si>
    <t>Investment and others</t>
  </si>
  <si>
    <t>Associated companies</t>
  </si>
  <si>
    <t>17</t>
  </si>
  <si>
    <t>18</t>
  </si>
  <si>
    <t>Page 6</t>
  </si>
  <si>
    <t>19</t>
  </si>
  <si>
    <t>20</t>
  </si>
  <si>
    <t>There is no profit forecast for the period.</t>
  </si>
  <si>
    <t>21</t>
  </si>
  <si>
    <t>The Board do not recommend the payment of any dividend for the financial quarter ended 31 July 1999.</t>
  </si>
  <si>
    <t>22</t>
  </si>
  <si>
    <t>Year 2000 Disclosure</t>
  </si>
  <si>
    <t>By Order of the Board</t>
  </si>
  <si>
    <t>Su Swee Hong</t>
  </si>
  <si>
    <t>Company Secretary</t>
  </si>
  <si>
    <t>The exceptional loss of RM27,000 arises from loss on disposal of quoted investment.</t>
  </si>
  <si>
    <t>;</t>
  </si>
  <si>
    <t>There was no extraordinary item in the quarterly financial statement under review.</t>
  </si>
  <si>
    <t>The taxation charge for the period ended 31 July 1999 include the following :</t>
  </si>
  <si>
    <t>Under provision in prior years</t>
  </si>
  <si>
    <t>There was no pre-acquisition profits included in the results for the above financial period.</t>
  </si>
  <si>
    <t>The gain on disposal of investments and / or properties for the period ended 31 July 1999 are as follows :</t>
  </si>
  <si>
    <t>Gain on disposal of long term investments</t>
  </si>
  <si>
    <t>|The particulars of the disposal of quoted securities by companies other than insurance companies,</t>
  </si>
  <si>
    <t>|stockbroking companies and such other companies exempted by the Exchange are as follows :</t>
  </si>
  <si>
    <t>Total sales of quoted securities for the period ended 31 July 1999</t>
  </si>
  <si>
    <t>Loss on disposal of quoted securities</t>
  </si>
  <si>
    <t>There is no acquistion of quoted securities during the above financial period ended.</t>
  </si>
  <si>
    <t>|There were no corporate proposals announced but not completed in the interval from the date of the last</t>
  </si>
  <si>
    <t>|audited accounts and date of this announcement.</t>
  </si>
  <si>
    <t>Our business operations are not significantly affected by seasonality or cyclicality factors.</t>
  </si>
  <si>
    <t xml:space="preserve">|shares held as treasury shares and resale of treasury shares for the period ended 31 July 1999.  </t>
  </si>
  <si>
    <t>Group borrowings and debt securities as at 31 July 199 are as follows :</t>
  </si>
  <si>
    <t>Secured borrowings</t>
  </si>
  <si>
    <t>Short term</t>
  </si>
  <si>
    <t>Long term</t>
  </si>
  <si>
    <t>Details on contingent liabilities</t>
  </si>
  <si>
    <t>Details on pending material litigation</t>
  </si>
  <si>
    <t>Segmental revenue, result and assets employed</t>
  </si>
  <si>
    <t>Explanatory on material change in PBT for the quarted as compared to preceding quarter.</t>
  </si>
  <si>
    <t>Review of performance for group</t>
  </si>
  <si>
    <t>Current year prospects</t>
  </si>
  <si>
    <t>Variance oa actual profit from forecast</t>
  </si>
  <si>
    <t>shortfall in profit guarantee</t>
  </si>
  <si>
    <t>Dividend</t>
  </si>
  <si>
    <t>Y2K</t>
  </si>
  <si>
    <t>By Order of the Boards</t>
  </si>
  <si>
    <t>= \p</t>
  </si>
  <si>
    <t>= \q</t>
  </si>
  <si>
    <t>=\f</t>
  </si>
  <si>
    <t>= \a</t>
  </si>
  <si>
    <t>= \x</t>
  </si>
  <si>
    <t>of computation as compared with the most recent annual financial statement.</t>
  </si>
  <si>
    <t xml:space="preserve">The quarterly financial statements have been prepared using the same accounting policies and methods </t>
  </si>
  <si>
    <t>subsidiary companies with principal activities of property development.</t>
  </si>
  <si>
    <t xml:space="preserve">There was no profits on sale of investment and properties for the period ended 31 July 1999 except </t>
  </si>
  <si>
    <t>There were no changes in the composition of the company for the period ended 31 July 1999 including</t>
  </si>
  <si>
    <t>business combination, acquisition or disposal of subsidiaries and long term investments, restructuring and</t>
  </si>
  <si>
    <t>discontinuing operations.</t>
  </si>
  <si>
    <t>There were no issuance repayment of debts and equity securities, share buy-backs, share cancellation,</t>
  </si>
  <si>
    <t>the issue of 974,000 ordinary shares arising from Employees' Share Option Scheme.</t>
  </si>
  <si>
    <t xml:space="preserve">shares held as treasury shares and resale of treasury shares for the period ended 31 July 1999 except for </t>
  </si>
  <si>
    <t>No segmental information is provided on a geographical basis as the Group's activities are conducted</t>
  </si>
  <si>
    <t>primarily in Malaysia.</t>
  </si>
  <si>
    <t>With the Malaysian economy back on the growth path and barring unforeseen circumstances, the Directors</t>
  </si>
  <si>
    <t>anticipate that the Group's performance for the second quarter ending 31 October 1999 will be better.</t>
  </si>
  <si>
    <t>With reference to the announcement to Kuala Lumpur Stock Exchange ("KLSE") in July 1999, all companies</t>
  </si>
  <si>
    <t xml:space="preserve">within the Group are Year 2000 ready. There is no exposure to third parties as the Group's application </t>
  </si>
  <si>
    <t>expected to be in place by the third quarter of this calendar year.</t>
  </si>
  <si>
    <t xml:space="preserve">systems do not interact with others. Contingency plans have been initiated to deal with Y2K risks and this is </t>
  </si>
  <si>
    <t>The Group borrowings as at 31 July 1999 consisted of secured short term borrowings amounting to</t>
  </si>
  <si>
    <t>RM10,990,000.  All these borrowings were denominated in US dollars amounting to USD2,892,000 and</t>
  </si>
  <si>
    <t>were converted at the rate prevailing as at 31 July 1999.</t>
  </si>
  <si>
    <t>For the first quarter ended 31 July 1999 under review, the Group achieved a turnover of RM586.7 million</t>
  </si>
  <si>
    <t>Comparing to the preceeding quarter ended 30 April 1999, the Group achieved a turnover of RM586.7</t>
  </si>
  <si>
    <t>an increase of 7.0% and 6.4% respectively.  The improvement was mainly contributed by the principal</t>
  </si>
  <si>
    <t>subsidiary company, Sports Toto Malaysia Sdn Bhd.</t>
  </si>
  <si>
    <t>RM533.2 million.  However, the profit before taxation was RM103.4 million which was 8.4% lower than that of</t>
  </si>
  <si>
    <t>pool betting duty which came into force on 1 November 1998.</t>
  </si>
  <si>
    <t xml:space="preserve">Subsequent to the quarter ended 31 July 1999 under review, the Company via its subsidiary company, </t>
  </si>
  <si>
    <t xml:space="preserve">additional 6.9 million new ordinary shares in International Lottery Totalizators Systems, Inc ("ILTS") for a </t>
  </si>
  <si>
    <t xml:space="preserve">total consideration of approximately RM19.8 million representing 53.6% of its enlarged share capital. Upon </t>
  </si>
  <si>
    <t>consequently becomes a subsidiary of BLM.</t>
  </si>
  <si>
    <t xml:space="preserve">completion, BLM's equity interest in ILTS enlarged share capital will increase from 38.47% to 71.43% and </t>
  </si>
  <si>
    <t xml:space="preserve">Berjaya Lottery Management (HK) Limited ("BLM"), entered into a subscription agreement to acquire </t>
  </si>
  <si>
    <t>Our principal business operations are not significantly affected by seasonality or cyclicality factors.</t>
  </si>
  <si>
    <t>As at 31 July 1999, there is a contingent liability of USD100,000,000 (equivalent to RM380,000,000) relating to</t>
  </si>
  <si>
    <t>issued by a related company.  A guarantee fee is receivable by the Company.</t>
  </si>
  <si>
    <t xml:space="preserve">an unsecured guarantee given by the Company to Noteholders of a Secured Floating Rate Notes Issue  </t>
  </si>
  <si>
    <t>representing an increase of 10.0% compared to the corresponding quarter ended 31 July 1998 of</t>
  </si>
  <si>
    <t>the corresponding quarter. The lower pre-tax profit was mainly attributed to the increase in gaming tax and</t>
  </si>
  <si>
    <t>million and profit before taxation of RM103.4 million for the first quarter ended  31 July 1999; representing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</si>
</sst>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</numFmts>
  <fonts count="6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>
      <alignment horizontal="centerContinuous"/>
    </xf>
    <xf numFmtId="37" fontId="2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0" fillId="0" borderId="1" xfId="0" applyBorder="1" applyAlignment="1">
      <alignment horizontal="centerContinuous"/>
    </xf>
    <xf numFmtId="37" fontId="5" fillId="0" borderId="0" xfId="0" applyFont="1" applyAlignment="1">
      <alignment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37" fontId="0" fillId="0" borderId="2" xfId="0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Alignment="1">
      <alignment horizontal="left"/>
    </xf>
    <xf numFmtId="41" fontId="0" fillId="0" borderId="0" xfId="0" applyNumberFormat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1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401"/>
  <sheetViews>
    <sheetView showGridLines="0" tabSelected="1" workbookViewId="0" topLeftCell="A198">
      <selection activeCell="A1" sqref="A1"/>
    </sheetView>
  </sheetViews>
  <sheetFormatPr defaultColWidth="9.7109375" defaultRowHeight="12.75"/>
  <cols>
    <col min="1" max="2" width="3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spans="1:10" ht="12" customHeight="1">
      <c r="A1" s="11"/>
      <c r="B1" s="1"/>
      <c r="C1" s="10"/>
      <c r="D1" s="1"/>
      <c r="E1" s="2"/>
      <c r="F1" s="10"/>
      <c r="G1" s="10"/>
      <c r="H1" s="10"/>
      <c r="I1" s="3"/>
      <c r="J1" s="10"/>
    </row>
    <row r="2" ht="12" customHeight="1">
      <c r="K2" s="9"/>
    </row>
    <row r="3" ht="12" customHeight="1"/>
    <row r="4" ht="12" customHeight="1"/>
    <row r="5" ht="12" customHeight="1"/>
    <row r="6" spans="1:10" ht="12" customHeight="1">
      <c r="A6" s="15" t="s">
        <v>0</v>
      </c>
      <c r="J6" s="12"/>
    </row>
    <row r="7" ht="12" customHeight="1">
      <c r="A7" s="15" t="s">
        <v>1</v>
      </c>
    </row>
    <row r="8" ht="12.75">
      <c r="A8" s="16" t="s">
        <v>2</v>
      </c>
    </row>
    <row r="9" ht="12.75">
      <c r="A9" s="15" t="s">
        <v>3</v>
      </c>
    </row>
    <row r="10" ht="6.75" customHeight="1"/>
    <row r="11" ht="12.75">
      <c r="A11" s="15" t="s">
        <v>4</v>
      </c>
    </row>
    <row r="12" spans="1:10" ht="12" customHeight="1">
      <c r="A12" s="10"/>
      <c r="B12" s="10"/>
      <c r="C12" s="10"/>
      <c r="D12" s="10"/>
      <c r="E12" s="10"/>
      <c r="H12" s="17" t="s">
        <v>5</v>
      </c>
      <c r="J12" s="17" t="s">
        <v>5</v>
      </c>
    </row>
    <row r="13" spans="1:10" ht="12" customHeight="1">
      <c r="A13" s="10"/>
      <c r="B13" s="10"/>
      <c r="C13" s="10"/>
      <c r="D13" s="10"/>
      <c r="E13" s="10"/>
      <c r="H13" s="18" t="s">
        <v>6</v>
      </c>
      <c r="J13" s="18" t="s">
        <v>7</v>
      </c>
    </row>
    <row r="14" spans="1:10" ht="12.75">
      <c r="A14" s="10"/>
      <c r="B14" s="10"/>
      <c r="C14" s="10"/>
      <c r="D14" s="10"/>
      <c r="E14" s="10"/>
      <c r="H14" s="18" t="s">
        <v>8</v>
      </c>
      <c r="J14" s="18" t="s">
        <v>9</v>
      </c>
    </row>
    <row r="15" spans="1:10" ht="12.75">
      <c r="A15" s="10"/>
      <c r="B15" s="10"/>
      <c r="C15" s="10"/>
      <c r="D15" s="10"/>
      <c r="E15" s="10"/>
      <c r="H15" s="18" t="s">
        <v>10</v>
      </c>
      <c r="J15" s="18" t="s">
        <v>11</v>
      </c>
    </row>
    <row r="16" spans="1:10" ht="6.75" customHeight="1">
      <c r="A16" s="10"/>
      <c r="B16" s="10"/>
      <c r="C16" s="10"/>
      <c r="D16" s="10"/>
      <c r="E16" s="10"/>
      <c r="H16" s="13"/>
      <c r="J16" s="13"/>
    </row>
    <row r="17" spans="1:10" ht="12.75">
      <c r="A17" s="10"/>
      <c r="B17" s="10"/>
      <c r="C17" s="10"/>
      <c r="D17" s="10"/>
      <c r="E17" s="10"/>
      <c r="H17" s="18" t="s">
        <v>12</v>
      </c>
      <c r="J17" s="18" t="s">
        <v>13</v>
      </c>
    </row>
    <row r="18" spans="1:10" ht="12.75">
      <c r="A18" s="10"/>
      <c r="B18" s="10"/>
      <c r="C18" s="10"/>
      <c r="D18" s="10"/>
      <c r="E18" s="10"/>
      <c r="H18" s="19" t="s">
        <v>14</v>
      </c>
      <c r="J18" s="19" t="s">
        <v>14</v>
      </c>
    </row>
    <row r="19" spans="1:5" ht="7.5" customHeight="1">
      <c r="A19" s="10"/>
      <c r="B19" s="10"/>
      <c r="C19" s="10"/>
      <c r="D19" s="10"/>
      <c r="E19" s="10"/>
    </row>
    <row r="20" spans="1:11" ht="12.75">
      <c r="A20" s="4" t="s">
        <v>15</v>
      </c>
      <c r="B20" s="4" t="s">
        <v>16</v>
      </c>
      <c r="C20" s="10"/>
      <c r="D20" s="10"/>
      <c r="E20" s="10"/>
      <c r="H20" s="6">
        <v>115339</v>
      </c>
      <c r="J20" s="6">
        <v>117752</v>
      </c>
      <c r="K20" s="10"/>
    </row>
    <row r="21" spans="1:10" ht="12" customHeight="1">
      <c r="A21" s="4" t="s">
        <v>17</v>
      </c>
      <c r="B21" s="4" t="s">
        <v>18</v>
      </c>
      <c r="H21" s="6">
        <f>21554+13798</f>
        <v>35352</v>
      </c>
      <c r="J21" s="6">
        <v>39059</v>
      </c>
    </row>
    <row r="22" spans="1:10" ht="12" customHeight="1">
      <c r="A22" s="4" t="s">
        <v>19</v>
      </c>
      <c r="B22" s="4" t="s">
        <v>20</v>
      </c>
      <c r="H22" s="6">
        <v>14058</v>
      </c>
      <c r="J22" s="6">
        <v>14058</v>
      </c>
    </row>
    <row r="23" spans="1:10" ht="12" customHeight="1">
      <c r="A23" s="4" t="s">
        <v>21</v>
      </c>
      <c r="B23" s="4" t="s">
        <v>22</v>
      </c>
      <c r="H23" s="6">
        <f>643262+6863</f>
        <v>650125</v>
      </c>
      <c r="J23" s="6">
        <f>642882+7635</f>
        <v>650517</v>
      </c>
    </row>
    <row r="24" ht="7.5" customHeight="1"/>
    <row r="25" spans="1:2" ht="12" customHeight="1">
      <c r="A25" s="4" t="s">
        <v>23</v>
      </c>
      <c r="B25" s="4" t="s">
        <v>24</v>
      </c>
    </row>
    <row r="26" spans="3:10" ht="12" customHeight="1">
      <c r="C26" s="4" t="s">
        <v>25</v>
      </c>
      <c r="H26" s="6">
        <v>3166</v>
      </c>
      <c r="J26" s="6">
        <v>3184</v>
      </c>
    </row>
    <row r="27" spans="3:10" ht="12" customHeight="1">
      <c r="C27" s="4" t="s">
        <v>26</v>
      </c>
      <c r="H27" s="6">
        <v>4308</v>
      </c>
      <c r="J27" s="6">
        <v>5923</v>
      </c>
    </row>
    <row r="28" spans="3:10" ht="12.75">
      <c r="C28" s="4" t="s">
        <v>27</v>
      </c>
      <c r="H28" s="6">
        <f>14782+12248+149486+309688+4210+9000</f>
        <v>499414</v>
      </c>
      <c r="J28" s="6">
        <f>15394+12248+192608+258123+4392</f>
        <v>482765</v>
      </c>
    </row>
    <row r="29" spans="3:10" ht="12.75">
      <c r="C29" s="4" t="s">
        <v>28</v>
      </c>
      <c r="H29" s="6">
        <v>23705</v>
      </c>
      <c r="J29" s="6">
        <v>24264</v>
      </c>
    </row>
    <row r="30" spans="3:10" ht="12" customHeight="1">
      <c r="C30" s="4" t="s">
        <v>29</v>
      </c>
      <c r="H30" s="29">
        <v>0</v>
      </c>
      <c r="I30" s="30"/>
      <c r="J30" s="29">
        <v>0</v>
      </c>
    </row>
    <row r="31" spans="3:10" ht="12.75">
      <c r="C31" s="4" t="s">
        <v>31</v>
      </c>
      <c r="H31" s="6">
        <f>100760+30000-30000</f>
        <v>100760</v>
      </c>
      <c r="J31" s="6">
        <v>37486</v>
      </c>
    </row>
    <row r="32" spans="3:10" ht="12" customHeight="1">
      <c r="C32" s="4" t="s">
        <v>32</v>
      </c>
      <c r="H32" s="20">
        <f>405364-30000+21000</f>
        <v>396364</v>
      </c>
      <c r="J32" s="20">
        <v>373270</v>
      </c>
    </row>
    <row r="33" ht="6" customHeight="1"/>
    <row r="34" spans="8:10" ht="12" customHeight="1">
      <c r="H34" s="20">
        <f>SUM(H26:H32)</f>
        <v>1027717</v>
      </c>
      <c r="J34" s="20">
        <f>SUM(J26:J32)</f>
        <v>926892</v>
      </c>
    </row>
    <row r="35" ht="6" customHeight="1"/>
    <row r="36" spans="1:2" ht="12" customHeight="1">
      <c r="A36" s="4" t="s">
        <v>33</v>
      </c>
      <c r="B36" s="4" t="s">
        <v>34</v>
      </c>
    </row>
    <row r="37" spans="3:10" ht="12" customHeight="1">
      <c r="C37" s="4" t="s">
        <v>35</v>
      </c>
      <c r="H37" s="6">
        <v>10990</v>
      </c>
      <c r="J37" s="6">
        <v>11004</v>
      </c>
    </row>
    <row r="38" spans="3:10" ht="12" customHeight="1">
      <c r="C38" s="4" t="s">
        <v>36</v>
      </c>
      <c r="H38" s="6">
        <v>27658</v>
      </c>
      <c r="J38" s="6">
        <v>18440</v>
      </c>
    </row>
    <row r="39" spans="3:10" ht="12" customHeight="1">
      <c r="C39" s="4" t="s">
        <v>37</v>
      </c>
      <c r="H39" s="6">
        <f>203216+79</f>
        <v>203295</v>
      </c>
      <c r="J39" s="6">
        <f>204007+354</f>
        <v>204361</v>
      </c>
    </row>
    <row r="40" spans="3:10" ht="12" customHeight="1">
      <c r="C40" s="4" t="s">
        <v>38</v>
      </c>
      <c r="H40" s="6">
        <v>138574</v>
      </c>
      <c r="J40" s="6">
        <v>131627</v>
      </c>
    </row>
    <row r="41" spans="3:10" ht="12" customHeight="1">
      <c r="C41" s="4" t="s">
        <v>39</v>
      </c>
      <c r="H41" s="20">
        <v>61813</v>
      </c>
      <c r="J41" s="20">
        <v>61813</v>
      </c>
    </row>
    <row r="42" ht="6" customHeight="1"/>
    <row r="43" spans="8:10" ht="12" customHeight="1">
      <c r="H43" s="20">
        <f>SUM(H37:H41)</f>
        <v>442330</v>
      </c>
      <c r="J43" s="20">
        <f>SUM(J37:J41)</f>
        <v>427245</v>
      </c>
    </row>
    <row r="44" ht="6" customHeight="1"/>
    <row r="45" spans="1:10" ht="12" customHeight="1">
      <c r="A45" s="4" t="s">
        <v>40</v>
      </c>
      <c r="B45" s="4" t="s">
        <v>41</v>
      </c>
      <c r="H45" s="20">
        <f>H34-H43</f>
        <v>585387</v>
      </c>
      <c r="J45" s="20">
        <f>J34-J43</f>
        <v>499647</v>
      </c>
    </row>
    <row r="46" ht="6" customHeight="1"/>
    <row r="47" spans="8:10" ht="12" customHeight="1" thickBot="1">
      <c r="H47" s="21">
        <f>SUM(H20:H23)+H45</f>
        <v>1400261</v>
      </c>
      <c r="J47" s="21">
        <f>SUM(J20:J23)+J45</f>
        <v>1321033</v>
      </c>
    </row>
    <row r="48" ht="7.5" customHeight="1" thickTop="1"/>
    <row r="49" spans="1:10" ht="12.75">
      <c r="A49" s="4" t="s">
        <v>42</v>
      </c>
      <c r="B49" s="4" t="s">
        <v>43</v>
      </c>
      <c r="H49" s="6">
        <v>573313</v>
      </c>
      <c r="J49" s="6">
        <v>572339</v>
      </c>
    </row>
    <row r="50" ht="12.75">
      <c r="B50" s="4" t="s">
        <v>44</v>
      </c>
    </row>
    <row r="51" spans="3:10" ht="12.75">
      <c r="C51" s="4" t="s">
        <v>45</v>
      </c>
      <c r="H51" s="22">
        <v>85555</v>
      </c>
      <c r="J51" s="22">
        <v>80704</v>
      </c>
    </row>
    <row r="52" spans="3:10" ht="12.75">
      <c r="C52" s="4" t="s">
        <v>46</v>
      </c>
      <c r="H52" s="31">
        <v>0</v>
      </c>
      <c r="I52" s="30"/>
      <c r="J52" s="31">
        <v>0</v>
      </c>
    </row>
    <row r="53" spans="3:10" ht="12.75">
      <c r="C53" s="4" t="s">
        <v>47</v>
      </c>
      <c r="H53" s="31">
        <v>0</v>
      </c>
      <c r="I53" s="30"/>
      <c r="J53" s="31">
        <v>0</v>
      </c>
    </row>
    <row r="54" spans="3:10" ht="12.75">
      <c r="C54" s="4" t="s">
        <v>48</v>
      </c>
      <c r="H54" s="31">
        <v>0</v>
      </c>
      <c r="I54" s="30"/>
      <c r="J54" s="31">
        <v>0</v>
      </c>
    </row>
    <row r="55" spans="3:10" ht="12.75">
      <c r="C55" s="4" t="s">
        <v>49</v>
      </c>
      <c r="H55" s="23">
        <v>774758</v>
      </c>
      <c r="J55" s="23">
        <v>697133</v>
      </c>
    </row>
    <row r="56" spans="3:10" ht="12.75">
      <c r="C56" s="4" t="s">
        <v>50</v>
      </c>
      <c r="H56" s="24">
        <v>7642</v>
      </c>
      <c r="J56" s="24">
        <v>8940</v>
      </c>
    </row>
    <row r="57" ht="6" customHeight="1"/>
    <row r="58" spans="8:10" ht="12.75">
      <c r="H58" s="20">
        <f>SUM(H51:H56)</f>
        <v>867955</v>
      </c>
      <c r="J58" s="20">
        <f>SUM(J51:J56)</f>
        <v>786777</v>
      </c>
    </row>
    <row r="59" spans="2:10" ht="12.75">
      <c r="B59" s="4" t="s">
        <v>51</v>
      </c>
      <c r="H59" s="6">
        <f>H49+H58</f>
        <v>1441268</v>
      </c>
      <c r="J59" s="6">
        <f>J49+J58</f>
        <v>1359116</v>
      </c>
    </row>
    <row r="60" ht="6" customHeight="1"/>
    <row r="61" spans="1:10" ht="12.75">
      <c r="A61" s="4" t="s">
        <v>52</v>
      </c>
      <c r="B61" s="4" t="s">
        <v>53</v>
      </c>
      <c r="H61" s="6">
        <v>-77421</v>
      </c>
      <c r="J61" s="6">
        <v>-73948</v>
      </c>
    </row>
    <row r="62" spans="1:10" ht="12.75">
      <c r="A62" s="4" t="s">
        <v>54</v>
      </c>
      <c r="B62" s="4" t="s">
        <v>55</v>
      </c>
      <c r="H62" s="29">
        <v>0</v>
      </c>
      <c r="I62" s="30"/>
      <c r="J62" s="29">
        <v>0</v>
      </c>
    </row>
    <row r="63" spans="1:10" ht="12.75">
      <c r="A63" s="4" t="s">
        <v>56</v>
      </c>
      <c r="B63" s="4" t="s">
        <v>57</v>
      </c>
      <c r="H63" s="20">
        <f>29327+7087</f>
        <v>36414</v>
      </c>
      <c r="J63" s="20">
        <f>28778+7087</f>
        <v>35865</v>
      </c>
    </row>
    <row r="64" ht="6" customHeight="1"/>
    <row r="65" spans="8:10" ht="13.5" thickBot="1">
      <c r="H65" s="21">
        <f>SUM(H59:H63)</f>
        <v>1400261</v>
      </c>
      <c r="J65" s="21">
        <f>SUM(J59:J63)</f>
        <v>1321033</v>
      </c>
    </row>
    <row r="66" ht="3.75" customHeight="1" thickTop="1"/>
    <row r="67" spans="1:10" ht="13.5" thickBot="1">
      <c r="A67" s="4" t="s">
        <v>58</v>
      </c>
      <c r="B67" s="4" t="s">
        <v>59</v>
      </c>
      <c r="H67" s="21">
        <f>(+H59-H23)/H49*100</f>
        <v>137.9949521465587</v>
      </c>
      <c r="J67" s="21">
        <f>(+J59-J23)/J49*100</f>
        <v>123.80756859134185</v>
      </c>
    </row>
    <row r="68" ht="13.5" thickTop="1"/>
    <row r="73" ht="12.75">
      <c r="A73" s="15" t="s">
        <v>0</v>
      </c>
    </row>
    <row r="74" ht="12.75">
      <c r="A74" s="15" t="s">
        <v>1</v>
      </c>
    </row>
    <row r="75" ht="12.75">
      <c r="A75" s="16" t="s">
        <v>2</v>
      </c>
    </row>
    <row r="76" ht="12.75">
      <c r="A76" s="15" t="s">
        <v>60</v>
      </c>
    </row>
    <row r="78" ht="12.75">
      <c r="A78" s="15" t="s">
        <v>61</v>
      </c>
    </row>
    <row r="80" spans="1:11" ht="12.75">
      <c r="A80" s="4" t="s">
        <v>15</v>
      </c>
      <c r="B80" s="4" t="s">
        <v>146</v>
      </c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2.75">
      <c r="B81" s="4" t="s">
        <v>145</v>
      </c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2" ht="12" customHeight="1">
      <c r="A83" s="4" t="s">
        <v>17</v>
      </c>
      <c r="B83" s="4" t="s">
        <v>64</v>
      </c>
    </row>
    <row r="84" ht="12" customHeight="1"/>
    <row r="85" spans="1:2" ht="12" customHeight="1">
      <c r="A85" s="4" t="s">
        <v>19</v>
      </c>
      <c r="B85" s="4" t="s">
        <v>65</v>
      </c>
    </row>
    <row r="86" ht="12" customHeight="1"/>
    <row r="87" spans="1:2" ht="12" customHeight="1">
      <c r="A87" s="4" t="s">
        <v>21</v>
      </c>
      <c r="B87" s="4" t="s">
        <v>66</v>
      </c>
    </row>
    <row r="89" ht="12.75">
      <c r="H89" s="5" t="s">
        <v>14</v>
      </c>
    </row>
    <row r="90" ht="6" customHeight="1"/>
    <row r="91" ht="12.75">
      <c r="B91" s="4" t="s">
        <v>67</v>
      </c>
    </row>
    <row r="92" spans="2:8" ht="12.75">
      <c r="B92" s="4" t="s">
        <v>68</v>
      </c>
      <c r="H92" s="6">
        <v>27475</v>
      </c>
    </row>
    <row r="93" spans="2:8" ht="12.75">
      <c r="B93" s="4" t="s">
        <v>69</v>
      </c>
      <c r="H93" s="6">
        <v>965</v>
      </c>
    </row>
    <row r="94" spans="2:8" ht="12.75">
      <c r="B94" s="4" t="s">
        <v>70</v>
      </c>
      <c r="H94" s="6">
        <v>39</v>
      </c>
    </row>
    <row r="95" ht="13.5" thickBot="1">
      <c r="H95" s="25">
        <f>SUM(H92:H94)</f>
        <v>28479</v>
      </c>
    </row>
    <row r="96" ht="12" customHeight="1" thickTop="1"/>
    <row r="97" spans="1:2" ht="12" customHeight="1">
      <c r="A97" s="4" t="s">
        <v>23</v>
      </c>
      <c r="B97" s="4" t="s">
        <v>71</v>
      </c>
    </row>
    <row r="98" ht="12" customHeight="1"/>
    <row r="99" spans="1:11" ht="12.75">
      <c r="A99" s="4" t="s">
        <v>33</v>
      </c>
      <c r="B99" s="4" t="s">
        <v>148</v>
      </c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12.75">
      <c r="B100" s="4" t="s">
        <v>147</v>
      </c>
      <c r="C100" s="10"/>
      <c r="D100" s="10"/>
      <c r="E100" s="10"/>
      <c r="F100" s="10"/>
      <c r="G100" s="10"/>
      <c r="H100" s="10"/>
      <c r="I100" s="10"/>
      <c r="J100" s="10"/>
      <c r="K100" s="10"/>
    </row>
    <row r="102" spans="1:2" ht="12.75">
      <c r="A102" s="4" t="s">
        <v>40</v>
      </c>
      <c r="B102" s="4" t="s">
        <v>72</v>
      </c>
    </row>
    <row r="104" spans="1:11" ht="12.75">
      <c r="A104" s="4" t="s">
        <v>42</v>
      </c>
      <c r="B104" s="4" t="s">
        <v>149</v>
      </c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2.75">
      <c r="B105" s="4" t="s">
        <v>150</v>
      </c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2.75">
      <c r="B106" s="4" t="s">
        <v>151</v>
      </c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4" t="s">
        <v>52</v>
      </c>
      <c r="B108" s="4" t="s">
        <v>172</v>
      </c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ht="12.75">
      <c r="B109" s="4" t="s">
        <v>177</v>
      </c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ht="12.75">
      <c r="B110" s="4" t="s">
        <v>173</v>
      </c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ht="12.75">
      <c r="B111" s="4" t="s">
        <v>174</v>
      </c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ht="12.75">
      <c r="B112" s="4" t="s">
        <v>176</v>
      </c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ht="12.75">
      <c r="B113" s="4" t="s">
        <v>175</v>
      </c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4" t="s">
        <v>54</v>
      </c>
      <c r="B115" s="4" t="s">
        <v>178</v>
      </c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4" t="s">
        <v>56</v>
      </c>
      <c r="B117" s="4" t="s">
        <v>152</v>
      </c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ht="12.75">
      <c r="B118" s="4" t="s">
        <v>154</v>
      </c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ht="12" customHeight="1">
      <c r="B119" s="4" t="s">
        <v>153</v>
      </c>
      <c r="C119" s="10"/>
      <c r="D119" s="10"/>
      <c r="E119" s="10"/>
      <c r="F119" s="10"/>
      <c r="G119" s="10"/>
      <c r="H119" s="10"/>
      <c r="I119" s="10"/>
      <c r="J119" s="10"/>
      <c r="K119" s="10"/>
    </row>
    <row r="121" spans="1:2" ht="12" customHeight="1">
      <c r="A121" s="4" t="s">
        <v>58</v>
      </c>
      <c r="B121" s="28" t="s">
        <v>163</v>
      </c>
    </row>
    <row r="122" ht="12" customHeight="1">
      <c r="B122" t="s">
        <v>164</v>
      </c>
    </row>
    <row r="123" ht="12.75">
      <c r="B123" t="s">
        <v>165</v>
      </c>
    </row>
    <row r="124" ht="6" customHeight="1"/>
    <row r="125" ht="12" customHeight="1"/>
    <row r="133" ht="12.75">
      <c r="A133" s="15" t="s">
        <v>0</v>
      </c>
    </row>
    <row r="134" ht="12.75">
      <c r="A134" s="15" t="s">
        <v>1</v>
      </c>
    </row>
    <row r="135" ht="12.75">
      <c r="A135" s="16" t="s">
        <v>2</v>
      </c>
    </row>
    <row r="136" ht="12.75">
      <c r="A136" s="15" t="s">
        <v>77</v>
      </c>
    </row>
    <row r="138" ht="12.75">
      <c r="A138" s="15" t="s">
        <v>78</v>
      </c>
    </row>
    <row r="140" spans="1:11" ht="12" customHeight="1">
      <c r="A140" s="4" t="s">
        <v>79</v>
      </c>
      <c r="B140" s="4" t="s">
        <v>179</v>
      </c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2.75">
      <c r="B141" s="4" t="s">
        <v>181</v>
      </c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2.75">
      <c r="B142" s="4" t="s">
        <v>180</v>
      </c>
      <c r="C142" s="10"/>
      <c r="D142" s="10"/>
      <c r="E142" s="10"/>
      <c r="F142" s="10"/>
      <c r="G142" s="10"/>
      <c r="H142" s="10"/>
      <c r="I142" s="10"/>
      <c r="J142" s="10"/>
      <c r="K142" s="10"/>
    </row>
    <row r="144" spans="1:2" ht="12.75">
      <c r="A144" s="4" t="s">
        <v>80</v>
      </c>
      <c r="B144" s="4" t="s">
        <v>81</v>
      </c>
    </row>
    <row r="146" spans="1:2" ht="12.75">
      <c r="A146" s="4" t="s">
        <v>82</v>
      </c>
      <c r="B146" s="4" t="s">
        <v>83</v>
      </c>
    </row>
    <row r="148" spans="1:2" ht="12.75">
      <c r="A148" s="4" t="s">
        <v>84</v>
      </c>
      <c r="B148" s="4" t="s">
        <v>85</v>
      </c>
    </row>
    <row r="150" spans="8:10" ht="12.75">
      <c r="H150" s="5" t="s">
        <v>86</v>
      </c>
      <c r="J150" s="5" t="s">
        <v>87</v>
      </c>
    </row>
    <row r="151" spans="6:11" ht="12.75">
      <c r="F151" s="26" t="s">
        <v>88</v>
      </c>
      <c r="G151" s="14"/>
      <c r="H151" s="26" t="s">
        <v>89</v>
      </c>
      <c r="I151" s="14"/>
      <c r="J151" s="26" t="s">
        <v>90</v>
      </c>
      <c r="K151" s="14"/>
    </row>
    <row r="152" spans="6:10" ht="12.75">
      <c r="F152" s="5" t="s">
        <v>14</v>
      </c>
      <c r="H152" s="5" t="s">
        <v>14</v>
      </c>
      <c r="J152" s="5" t="s">
        <v>14</v>
      </c>
    </row>
    <row r="154" spans="2:10" ht="12.75">
      <c r="B154" s="4" t="s">
        <v>91</v>
      </c>
      <c r="F154" s="6">
        <f>583919-1</f>
        <v>583918</v>
      </c>
      <c r="H154" s="6">
        <v>97819</v>
      </c>
      <c r="J154" s="6">
        <v>1026866</v>
      </c>
    </row>
    <row r="155" spans="2:10" ht="12.75">
      <c r="B155" s="4" t="s">
        <v>92</v>
      </c>
      <c r="F155" s="6">
        <v>770</v>
      </c>
      <c r="H155" s="6">
        <v>65</v>
      </c>
      <c r="J155" s="6">
        <v>82050</v>
      </c>
    </row>
    <row r="156" spans="2:10" ht="12.75">
      <c r="B156" s="4" t="s">
        <v>93</v>
      </c>
      <c r="F156" s="7" t="s">
        <v>30</v>
      </c>
      <c r="H156" s="6">
        <v>7511</v>
      </c>
      <c r="J156" s="6">
        <f>712121-13798</f>
        <v>698323</v>
      </c>
    </row>
    <row r="157" spans="6:10" ht="12.75">
      <c r="F157" s="27">
        <f>SUM(F154:F156)</f>
        <v>584688</v>
      </c>
      <c r="H157" s="27">
        <f>SUM(H154:H156)</f>
        <v>105395</v>
      </c>
      <c r="J157" s="27">
        <f>SUM(J154:J156)</f>
        <v>1807239</v>
      </c>
    </row>
    <row r="158" spans="2:10" ht="12.75">
      <c r="B158" s="4" t="s">
        <v>94</v>
      </c>
      <c r="F158" s="6">
        <f>ROUND(2765/2.0434,0)+659</f>
        <v>2012</v>
      </c>
      <c r="H158" s="6">
        <v>-1959</v>
      </c>
      <c r="J158" s="6">
        <f>21554+13798</f>
        <v>35352</v>
      </c>
    </row>
    <row r="159" spans="6:10" ht="13.5" thickBot="1">
      <c r="F159" s="25">
        <f>SUM(F157:F158)</f>
        <v>586700</v>
      </c>
      <c r="H159" s="25">
        <f>SUM(H157:H158)</f>
        <v>103436</v>
      </c>
      <c r="J159" s="25">
        <f>SUM(J157:J158)</f>
        <v>1842591</v>
      </c>
    </row>
    <row r="160" ht="13.5" thickTop="1"/>
    <row r="161" spans="2:11" ht="12.75">
      <c r="B161" s="4" t="s">
        <v>155</v>
      </c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2:11" ht="12.75">
      <c r="B162" s="4" t="s">
        <v>156</v>
      </c>
      <c r="C162" s="10"/>
      <c r="D162" s="10"/>
      <c r="E162" s="10"/>
      <c r="F162" s="10"/>
      <c r="G162" s="10"/>
      <c r="H162" s="10"/>
      <c r="I162" s="10"/>
      <c r="J162" s="10"/>
      <c r="K162" s="10"/>
    </row>
    <row r="164" spans="1:11" ht="12.75">
      <c r="A164" s="4" t="s">
        <v>95</v>
      </c>
      <c r="B164" t="s">
        <v>167</v>
      </c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4"/>
      <c r="B165" t="s">
        <v>184</v>
      </c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4"/>
      <c r="B166" t="s">
        <v>168</v>
      </c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4"/>
      <c r="B167" t="s">
        <v>169</v>
      </c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4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2" ht="12.75">
      <c r="A169" s="4" t="s">
        <v>96</v>
      </c>
      <c r="B169" t="s">
        <v>166</v>
      </c>
    </row>
    <row r="170" ht="12.75">
      <c r="B170" t="s">
        <v>182</v>
      </c>
    </row>
    <row r="171" ht="12.75">
      <c r="B171" t="s">
        <v>170</v>
      </c>
    </row>
    <row r="172" ht="12.75">
      <c r="B172" t="s">
        <v>183</v>
      </c>
    </row>
    <row r="173" spans="2:11" ht="12.75">
      <c r="B173" s="4" t="s">
        <v>171</v>
      </c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2:11" ht="12.75">
      <c r="B174" s="4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4" t="s">
        <v>98</v>
      </c>
      <c r="B175" s="4" t="s">
        <v>157</v>
      </c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2:11" ht="12.75">
      <c r="B176" s="4" t="s">
        <v>158</v>
      </c>
      <c r="C176" s="10"/>
      <c r="D176" s="10"/>
      <c r="E176" s="10"/>
      <c r="F176" s="10"/>
      <c r="G176" s="10"/>
      <c r="H176" s="10"/>
      <c r="I176" s="10"/>
      <c r="J176" s="10"/>
      <c r="K176" s="10"/>
    </row>
    <row r="178" spans="1:2" ht="12.75">
      <c r="A178" s="4" t="s">
        <v>99</v>
      </c>
      <c r="B178" s="4" t="s">
        <v>100</v>
      </c>
    </row>
    <row r="179" spans="2:11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2:11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2:11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2:11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2:11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2:11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2:11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2:11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2:11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2:11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2:11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2:11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ht="12.75">
      <c r="A191" s="15" t="s">
        <v>0</v>
      </c>
    </row>
    <row r="192" ht="12" customHeight="1">
      <c r="A192" s="15" t="s">
        <v>1</v>
      </c>
    </row>
    <row r="193" ht="12" customHeight="1">
      <c r="A193" s="16" t="s">
        <v>2</v>
      </c>
    </row>
    <row r="194" ht="12" customHeight="1">
      <c r="A194" s="15" t="s">
        <v>97</v>
      </c>
    </row>
    <row r="195" ht="12" customHeight="1"/>
    <row r="196" ht="12" customHeight="1">
      <c r="A196" s="15" t="s">
        <v>78</v>
      </c>
    </row>
    <row r="197" ht="12" customHeight="1"/>
    <row r="198" spans="1:2" ht="12" customHeight="1">
      <c r="A198" s="4" t="s">
        <v>101</v>
      </c>
      <c r="B198" s="4" t="s">
        <v>102</v>
      </c>
    </row>
    <row r="199" ht="12" customHeight="1"/>
    <row r="200" spans="1:2" ht="12" customHeight="1">
      <c r="A200" s="4" t="s">
        <v>103</v>
      </c>
      <c r="B200" s="4" t="s">
        <v>104</v>
      </c>
    </row>
    <row r="201" spans="2:11" ht="12" customHeight="1">
      <c r="B201" s="4" t="s">
        <v>159</v>
      </c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2:11" ht="12.75">
      <c r="B202" s="4" t="s">
        <v>160</v>
      </c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2:11" ht="12.75">
      <c r="B203" s="4" t="s">
        <v>162</v>
      </c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2:11" ht="12.75">
      <c r="B204" s="4" t="s">
        <v>161</v>
      </c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2:11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2:11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2:11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2:11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2:11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2:11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2:11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2:11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2:11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2:11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2:11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8" ht="12" customHeight="1"/>
    <row r="219" ht="12" customHeight="1">
      <c r="A219" s="4" t="s">
        <v>105</v>
      </c>
    </row>
    <row r="220" ht="12" customHeight="1"/>
    <row r="221" ht="12" customHeight="1"/>
    <row r="222" ht="12" customHeight="1">
      <c r="A222" s="15" t="s">
        <v>106</v>
      </c>
    </row>
    <row r="223" ht="12" customHeight="1">
      <c r="A223" s="4" t="s">
        <v>107</v>
      </c>
    </row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spans="1:2" ht="12" customHeight="1">
      <c r="A262" s="4" t="s">
        <v>15</v>
      </c>
      <c r="B262" s="8" t="s">
        <v>62</v>
      </c>
    </row>
    <row r="263" ht="12" customHeight="1">
      <c r="B263" s="8" t="s">
        <v>63</v>
      </c>
    </row>
    <row r="264" ht="12" customHeight="1"/>
    <row r="265" spans="1:2" ht="12" customHeight="1">
      <c r="A265" s="4" t="s">
        <v>17</v>
      </c>
      <c r="B265" s="4" t="s">
        <v>108</v>
      </c>
    </row>
    <row r="266" ht="12" customHeight="1">
      <c r="A266" s="4" t="s">
        <v>109</v>
      </c>
    </row>
    <row r="267" spans="1:2" ht="12" customHeight="1">
      <c r="A267" s="4" t="s">
        <v>19</v>
      </c>
      <c r="B267" s="4" t="s">
        <v>110</v>
      </c>
    </row>
    <row r="268" ht="12" customHeight="1"/>
    <row r="269" spans="1:2" ht="12" customHeight="1">
      <c r="A269" s="4" t="s">
        <v>21</v>
      </c>
      <c r="B269" s="4" t="s">
        <v>111</v>
      </c>
    </row>
    <row r="270" ht="12" customHeight="1"/>
    <row r="271" ht="12" customHeight="1">
      <c r="H271" s="5" t="s">
        <v>14</v>
      </c>
    </row>
    <row r="272" ht="12" customHeight="1"/>
    <row r="273" spans="2:8" ht="12" customHeight="1">
      <c r="B273" s="4" t="s">
        <v>67</v>
      </c>
      <c r="H273" s="6">
        <v>7605</v>
      </c>
    </row>
    <row r="274" spans="2:8" ht="12" customHeight="1">
      <c r="B274" s="4" t="s">
        <v>112</v>
      </c>
      <c r="H274" s="6">
        <v>375</v>
      </c>
    </row>
    <row r="275" spans="2:8" ht="12" customHeight="1">
      <c r="B275" s="4" t="s">
        <v>70</v>
      </c>
      <c r="H275" s="7" t="s">
        <v>30</v>
      </c>
    </row>
    <row r="276" ht="12" customHeight="1"/>
    <row r="277" ht="12" customHeight="1">
      <c r="H277" s="6">
        <f>SUM(H273:H275)</f>
        <v>7980</v>
      </c>
    </row>
    <row r="278" ht="12" customHeight="1"/>
    <row r="279" ht="12" customHeight="1"/>
    <row r="280" spans="1:2" ht="12" customHeight="1">
      <c r="A280" s="4" t="s">
        <v>23</v>
      </c>
      <c r="B280" s="4" t="s">
        <v>113</v>
      </c>
    </row>
    <row r="281" ht="12" customHeight="1"/>
    <row r="282" spans="1:2" ht="12" customHeight="1">
      <c r="A282" s="4" t="s">
        <v>33</v>
      </c>
      <c r="B282" s="4" t="s">
        <v>114</v>
      </c>
    </row>
    <row r="283" ht="12" customHeight="1"/>
    <row r="284" ht="12" customHeight="1">
      <c r="H284" s="5" t="s">
        <v>14</v>
      </c>
    </row>
    <row r="285" ht="12" customHeight="1"/>
    <row r="286" spans="2:8" ht="12" customHeight="1">
      <c r="B286" s="4" t="s">
        <v>115</v>
      </c>
      <c r="H286" s="6">
        <v>54</v>
      </c>
    </row>
    <row r="287" ht="12" customHeight="1"/>
    <row r="288" spans="1:2" ht="12" customHeight="1">
      <c r="A288" s="4" t="s">
        <v>40</v>
      </c>
      <c r="B288" s="8" t="s">
        <v>116</v>
      </c>
    </row>
    <row r="289" ht="12" customHeight="1">
      <c r="B289" s="8" t="s">
        <v>117</v>
      </c>
    </row>
    <row r="290" ht="12" customHeight="1"/>
    <row r="291" ht="12" customHeight="1">
      <c r="H291" s="5" t="s">
        <v>14</v>
      </c>
    </row>
    <row r="292" ht="12" customHeight="1"/>
    <row r="293" ht="12" customHeight="1">
      <c r="B293" s="4" t="s">
        <v>118</v>
      </c>
    </row>
    <row r="294" ht="12" customHeight="1"/>
    <row r="295" ht="12" customHeight="1">
      <c r="B295" s="4" t="s">
        <v>119</v>
      </c>
    </row>
    <row r="296" ht="12" customHeight="1"/>
    <row r="297" ht="12" customHeight="1">
      <c r="B297" s="4" t="s">
        <v>120</v>
      </c>
    </row>
    <row r="298" ht="12" customHeight="1"/>
    <row r="299" spans="1:2" ht="12" customHeight="1">
      <c r="A299" s="4" t="s">
        <v>42</v>
      </c>
      <c r="B299" s="8" t="s">
        <v>73</v>
      </c>
    </row>
    <row r="300" ht="12" customHeight="1">
      <c r="B300" s="8" t="s">
        <v>74</v>
      </c>
    </row>
    <row r="301" ht="12" customHeight="1">
      <c r="B301" s="8" t="s">
        <v>75</v>
      </c>
    </row>
    <row r="302" ht="12" customHeight="1"/>
    <row r="303" spans="1:2" ht="12" customHeight="1">
      <c r="A303" s="4" t="s">
        <v>52</v>
      </c>
      <c r="B303" s="8" t="s">
        <v>121</v>
      </c>
    </row>
    <row r="304" ht="12" customHeight="1">
      <c r="B304" s="8" t="s">
        <v>122</v>
      </c>
    </row>
    <row r="305" ht="12" customHeight="1"/>
    <row r="306" spans="1:2" ht="12" customHeight="1">
      <c r="A306" s="4" t="s">
        <v>54</v>
      </c>
      <c r="B306" s="4" t="s">
        <v>123</v>
      </c>
    </row>
    <row r="307" ht="12" customHeight="1"/>
    <row r="308" spans="1:2" ht="12" customHeight="1">
      <c r="A308" s="4" t="s">
        <v>56</v>
      </c>
      <c r="B308" s="8" t="s">
        <v>76</v>
      </c>
    </row>
    <row r="309" ht="12" customHeight="1">
      <c r="B309" s="8" t="s">
        <v>124</v>
      </c>
    </row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spans="1:2" ht="12" customHeight="1">
      <c r="A319" s="4" t="s">
        <v>58</v>
      </c>
      <c r="B319" s="4" t="s">
        <v>125</v>
      </c>
    </row>
    <row r="320" ht="12" customHeight="1"/>
    <row r="321" ht="12" customHeight="1">
      <c r="H321" s="5" t="s">
        <v>14</v>
      </c>
    </row>
    <row r="322" ht="12" customHeight="1"/>
    <row r="323" ht="12" customHeight="1">
      <c r="B323" s="4" t="s">
        <v>126</v>
      </c>
    </row>
    <row r="324" spans="3:8" ht="12" customHeight="1">
      <c r="C324" s="4" t="s">
        <v>127</v>
      </c>
      <c r="H324" s="6">
        <v>112139</v>
      </c>
    </row>
    <row r="325" spans="3:8" ht="12" customHeight="1">
      <c r="C325" s="4" t="s">
        <v>128</v>
      </c>
      <c r="H325" s="6">
        <v>277343</v>
      </c>
    </row>
    <row r="326" ht="12" customHeight="1"/>
    <row r="327" ht="12" customHeight="1">
      <c r="H327" s="6">
        <f>H324+H325</f>
        <v>389482</v>
      </c>
    </row>
    <row r="328" ht="12" customHeight="1"/>
    <row r="329" spans="1:2" ht="12" customHeight="1">
      <c r="A329" s="4" t="s">
        <v>79</v>
      </c>
      <c r="B329" s="4" t="s">
        <v>129</v>
      </c>
    </row>
    <row r="330" ht="12" customHeight="1"/>
    <row r="331" spans="1:2" ht="12" customHeight="1">
      <c r="A331" s="4" t="s">
        <v>80</v>
      </c>
      <c r="B331" s="4" t="s">
        <v>81</v>
      </c>
    </row>
    <row r="332" ht="12" customHeight="1"/>
    <row r="333" spans="1:2" ht="12" customHeight="1">
      <c r="A333" s="4" t="s">
        <v>82</v>
      </c>
      <c r="B333" s="4" t="s">
        <v>130</v>
      </c>
    </row>
    <row r="334" ht="12" customHeight="1"/>
    <row r="335" spans="1:2" ht="12" customHeight="1">
      <c r="A335" s="4" t="s">
        <v>84</v>
      </c>
      <c r="B335" s="4" t="s">
        <v>131</v>
      </c>
    </row>
    <row r="336" ht="12" customHeight="1"/>
    <row r="337" spans="1:2" ht="12" customHeight="1">
      <c r="A337" s="4" t="s">
        <v>95</v>
      </c>
      <c r="B337" s="4" t="s">
        <v>132</v>
      </c>
    </row>
    <row r="338" ht="12" customHeight="1"/>
    <row r="339" spans="1:2" ht="12" customHeight="1">
      <c r="A339" s="4" t="s">
        <v>96</v>
      </c>
      <c r="B339" s="4" t="s">
        <v>133</v>
      </c>
    </row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>
      <c r="A352" s="4" t="s">
        <v>1</v>
      </c>
    </row>
    <row r="353" ht="12" customHeight="1">
      <c r="A353" s="4" t="s">
        <v>2</v>
      </c>
    </row>
    <row r="354" ht="12" customHeight="1">
      <c r="A354" s="4" t="s">
        <v>77</v>
      </c>
    </row>
    <row r="355" ht="12" customHeight="1"/>
    <row r="356" ht="12" customHeight="1">
      <c r="A356" s="4" t="s">
        <v>78</v>
      </c>
    </row>
    <row r="357" ht="12" customHeight="1"/>
    <row r="358" spans="1:2" ht="12" customHeight="1">
      <c r="A358" s="4" t="s">
        <v>98</v>
      </c>
      <c r="B358" s="4" t="s">
        <v>134</v>
      </c>
    </row>
    <row r="359" ht="12" customHeight="1"/>
    <row r="360" spans="1:2" ht="12" customHeight="1">
      <c r="A360" s="4" t="s">
        <v>99</v>
      </c>
      <c r="B360" s="4" t="s">
        <v>135</v>
      </c>
    </row>
    <row r="361" ht="12" customHeight="1">
      <c r="B361" s="4" t="s">
        <v>136</v>
      </c>
    </row>
    <row r="362" ht="12" customHeight="1"/>
    <row r="363" spans="1:2" ht="12" customHeight="1">
      <c r="A363" s="4" t="s">
        <v>101</v>
      </c>
      <c r="B363" s="4" t="s">
        <v>137</v>
      </c>
    </row>
    <row r="364" ht="12" customHeight="1"/>
    <row r="365" spans="1:2" ht="12" customHeight="1">
      <c r="A365" s="4" t="s">
        <v>103</v>
      </c>
      <c r="B365" s="4" t="s">
        <v>138</v>
      </c>
    </row>
    <row r="366" ht="12" customHeight="1"/>
    <row r="367" ht="12" customHeight="1"/>
    <row r="368" ht="12" customHeight="1">
      <c r="A368" s="4" t="s">
        <v>139</v>
      </c>
    </row>
    <row r="369" ht="12" customHeight="1"/>
    <row r="370" ht="12" customHeight="1"/>
    <row r="371" ht="12" customHeight="1">
      <c r="A371" s="4" t="s">
        <v>106</v>
      </c>
    </row>
    <row r="372" ht="12" customHeight="1">
      <c r="A372" s="4" t="s">
        <v>107</v>
      </c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>
      <c r="C531" s="4" t="s">
        <v>140</v>
      </c>
    </row>
    <row r="532" ht="12" customHeight="1"/>
    <row r="533" ht="12" customHeight="1">
      <c r="C533" s="4" t="s">
        <v>141</v>
      </c>
    </row>
    <row r="534" ht="12" customHeight="1"/>
    <row r="535" ht="12" customHeight="1">
      <c r="C535" s="4" t="s">
        <v>142</v>
      </c>
    </row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>
      <c r="A1388" s="4" t="s">
        <v>143</v>
      </c>
    </row>
    <row r="1389" ht="12" customHeight="1"/>
    <row r="1390" ht="12" customHeight="1">
      <c r="A1390" s="4" t="s">
        <v>140</v>
      </c>
    </row>
    <row r="1391" ht="12" customHeight="1"/>
    <row r="1392" ht="12" customHeight="1">
      <c r="A1392" s="4" t="s">
        <v>141</v>
      </c>
    </row>
    <row r="1393" ht="12" customHeight="1"/>
    <row r="1394" ht="12" customHeight="1">
      <c r="A1394" s="4" t="s">
        <v>144</v>
      </c>
    </row>
    <row r="1395" ht="12" customHeight="1">
      <c r="A1395" s="4" t="s">
        <v>143</v>
      </c>
    </row>
    <row r="1396" ht="12" customHeight="1"/>
    <row r="1397" ht="12" customHeight="1">
      <c r="A1397" s="4" t="s">
        <v>140</v>
      </c>
    </row>
    <row r="1398" ht="12" customHeight="1"/>
    <row r="1399" ht="12" customHeight="1">
      <c r="A1399" s="4" t="s">
        <v>141</v>
      </c>
    </row>
    <row r="1400" ht="12" customHeight="1"/>
    <row r="1401" ht="12" customHeight="1">
      <c r="A1401" s="4" t="s">
        <v>144</v>
      </c>
    </row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797" ht="12" customHeight="1"/>
    <row r="1799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</sheetData>
  <printOptions/>
  <pageMargins left="0.512" right="0.512" top="0.512" bottom="0.51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Berjaya Roasters (M) SDN BHD</cp:lastModifiedBy>
  <cp:lastPrinted>1999-09-15T06:12:20Z</cp:lastPrinted>
  <dcterms:created xsi:type="dcterms:W3CDTF">1999-09-14T03:00:52Z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