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720" windowHeight="6720" activeTab="0"/>
  </bookViews>
  <sheets>
    <sheet name="Income Statement" sheetId="1" r:id="rId1"/>
    <sheet name="BS" sheetId="2" r:id="rId2"/>
  </sheets>
  <externalReferences>
    <externalReference r:id="rId5"/>
    <externalReference r:id="rId6"/>
    <externalReference r:id="rId7"/>
    <externalReference r:id="rId8"/>
  </externalReferences>
  <definedNames>
    <definedName name="P_3" localSheetId="0">#REF!</definedName>
    <definedName name="P_3">#REF!</definedName>
    <definedName name="P_4" localSheetId="0">#REF!</definedName>
    <definedName name="P_4">#REF!</definedName>
    <definedName name="p_6">#REF!</definedName>
    <definedName name="p_7">#REF!</definedName>
    <definedName name="p_8">#REF!</definedName>
    <definedName name="_xlnm.Print_Area" localSheetId="1">'BS'!$A$3:$G$52</definedName>
    <definedName name="_xlnm.Print_Area" localSheetId="0">'Income Statement'!$B$1:$J$56</definedName>
    <definedName name="Print_Area_MI" localSheetId="0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<sst xmlns="http://schemas.openxmlformats.org/spreadsheetml/2006/main" count="152" uniqueCount="128">
  <si>
    <t>HONG LEONG PROPERTIES BERHAD</t>
  </si>
  <si>
    <t>CONSOLIDATED BALANCE SHEET</t>
  </si>
  <si>
    <t>UNAUDITED</t>
  </si>
  <si>
    <t>AUDITED</t>
  </si>
  <si>
    <t>AS AT</t>
  </si>
  <si>
    <t>END OF</t>
  </si>
  <si>
    <t>PRECEDING</t>
  </si>
  <si>
    <t>CURRENT</t>
  </si>
  <si>
    <t>FINANCIAL</t>
  </si>
  <si>
    <t>QUARTER</t>
  </si>
  <si>
    <t>YEAR END</t>
  </si>
  <si>
    <t xml:space="preserve"> </t>
  </si>
  <si>
    <t>30/6/2002</t>
  </si>
  <si>
    <t>30/06/2001</t>
  </si>
  <si>
    <t>RM'000</t>
  </si>
  <si>
    <t>Property, Plant and Equipment</t>
  </si>
  <si>
    <t>Investment Properties</t>
  </si>
  <si>
    <t>Land Held for Development</t>
  </si>
  <si>
    <t>Investment in Associated Company</t>
  </si>
  <si>
    <t>Investment in Joint Ventures</t>
  </si>
  <si>
    <t>Amount due from Joint Venture</t>
  </si>
  <si>
    <t>Current Assets</t>
  </si>
  <si>
    <t xml:space="preserve">Stocks </t>
  </si>
  <si>
    <t>Amount due from contract customers</t>
  </si>
  <si>
    <t>Investments</t>
  </si>
  <si>
    <t>Development Properties</t>
  </si>
  <si>
    <t>Trade Debtors</t>
  </si>
  <si>
    <t>Amount due from Joint Ventures</t>
  </si>
  <si>
    <t>Amount due from Related Companies</t>
  </si>
  <si>
    <t>Other Debtors</t>
  </si>
  <si>
    <t>Deposits with Licensed Banks</t>
  </si>
  <si>
    <t>Cash and Bank Balances</t>
  </si>
  <si>
    <t>Current Liabilities</t>
  </si>
  <si>
    <t>Trade Creditors</t>
  </si>
  <si>
    <t>Amount due to Joint Venture</t>
  </si>
  <si>
    <t>Amount due to Related Companies</t>
  </si>
  <si>
    <t xml:space="preserve">Other Creditors </t>
  </si>
  <si>
    <t>Amount due to contract customers</t>
  </si>
  <si>
    <t>Short Term Borrowings</t>
  </si>
  <si>
    <t>Taxation</t>
  </si>
  <si>
    <t xml:space="preserve">Net Current Assets </t>
  </si>
  <si>
    <t>Shareholders' Funds</t>
  </si>
  <si>
    <t>Share Capital</t>
  </si>
  <si>
    <t>Reserves</t>
  </si>
  <si>
    <t>Share Premium</t>
  </si>
  <si>
    <t>Exchange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</si>
  <si>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</si>
  <si>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</si>
  <si>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</si>
  <si>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</si>
  <si>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</si>
  <si>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UNAUDITED QUARTERLY REPORT ON CONSOLIDATED RESULTS</t>
  </si>
  <si>
    <t>FOR THE FINANCIAL QUARTER ENDED 30TH JUNE 2002</t>
  </si>
  <si>
    <t>CONSOLIDATED INCOME STATEMENT</t>
  </si>
  <si>
    <t>INDIVIDUAL QUARTER</t>
  </si>
  <si>
    <t>CUMULATIVE QUARTER</t>
  </si>
  <si>
    <t xml:space="preserve">Current </t>
  </si>
  <si>
    <t>Preceding Year</t>
  </si>
  <si>
    <t>Cumulative</t>
  </si>
  <si>
    <t>Year</t>
  </si>
  <si>
    <t>Corresponding</t>
  </si>
  <si>
    <t>Current</t>
  </si>
  <si>
    <t>Quarter</t>
  </si>
  <si>
    <t xml:space="preserve"> Quarter</t>
  </si>
  <si>
    <t>To Date</t>
  </si>
  <si>
    <t>Period</t>
  </si>
  <si>
    <t>30/6/2001</t>
  </si>
  <si>
    <t>Sep'01</t>
  </si>
  <si>
    <t>Dec'01</t>
  </si>
  <si>
    <t>Mar'02</t>
  </si>
  <si>
    <t>31/03/02</t>
  </si>
  <si>
    <t>(a)</t>
  </si>
  <si>
    <t>Revenue</t>
  </si>
  <si>
    <t>(b)</t>
  </si>
  <si>
    <t>Investment income</t>
  </si>
  <si>
    <t>(c)</t>
  </si>
  <si>
    <t>Other income</t>
  </si>
  <si>
    <t>Profit/(loss) before finance cost, depreciation and</t>
  </si>
  <si>
    <t>amortisation, exceptional items, income tax,</t>
  </si>
  <si>
    <t>minority interests and extraordinary items</t>
  </si>
  <si>
    <t>Finance Cost</t>
  </si>
  <si>
    <t>Depreciation and amortisation</t>
  </si>
  <si>
    <t>(d)</t>
  </si>
  <si>
    <t>Exceptional items</t>
  </si>
  <si>
    <t>(e)</t>
  </si>
  <si>
    <t>Profit/(loss) before income tax, minority interests</t>
  </si>
  <si>
    <t>and extraordinary items</t>
  </si>
  <si>
    <t>(f)</t>
  </si>
  <si>
    <t>Share of profits and losses of associated companies</t>
  </si>
  <si>
    <t>(g)</t>
  </si>
  <si>
    <t>and extraordinary items after share of profit</t>
  </si>
  <si>
    <t xml:space="preserve">and losses of associated companies </t>
  </si>
  <si>
    <t>(h)</t>
  </si>
  <si>
    <t>Income tax</t>
  </si>
  <si>
    <t>(i)</t>
  </si>
  <si>
    <t>i)    Profit/(loss) after income tax</t>
  </si>
  <si>
    <t xml:space="preserve">      before deducting minority interests</t>
  </si>
  <si>
    <t>ii)   Minority interests</t>
  </si>
  <si>
    <t>(j)</t>
  </si>
  <si>
    <t>Pre-acquisition profit/(loss), if applicable</t>
  </si>
  <si>
    <t>(k)</t>
  </si>
  <si>
    <t>Net Profit/(loss) from ordinary activities attributable</t>
  </si>
  <si>
    <t>to members of the company</t>
  </si>
  <si>
    <t>(l)</t>
  </si>
  <si>
    <t>i)    Extraordinary items</t>
  </si>
  <si>
    <t>iii)  Extraordinary items attributable</t>
  </si>
  <si>
    <t xml:space="preserve">      to members of the company</t>
  </si>
  <si>
    <t>(m)</t>
  </si>
  <si>
    <t>Net profit/(loss) attributable to members of the</t>
  </si>
  <si>
    <t>company</t>
  </si>
  <si>
    <t>Earnings per share based</t>
  </si>
  <si>
    <t>on 2(m) above after deducting</t>
  </si>
  <si>
    <t>Jun'00</t>
  </si>
  <si>
    <t>Jun'99</t>
  </si>
  <si>
    <t>any provision for preference dividends, if any :</t>
  </si>
  <si>
    <t>a) Basic (based on 700,458,418 ordinary shares - sen)</t>
  </si>
  <si>
    <t>b) Fully diluted (based on 770,500,740 ordinary</t>
  </si>
  <si>
    <t xml:space="preserve">    shares - sen)</t>
  </si>
  <si>
    <t>Dividend per share (sen)</t>
  </si>
  <si>
    <t>Dividend Description</t>
  </si>
  <si>
    <t>-</t>
  </si>
  <si>
    <t xml:space="preserve">           AS AT END OF</t>
  </si>
  <si>
    <t xml:space="preserve">        AS AT PRECEDING</t>
  </si>
  <si>
    <t xml:space="preserve">      CURRENT QUARTER</t>
  </si>
  <si>
    <t xml:space="preserve">            YEAR END</t>
  </si>
  <si>
    <t>Net tangible assets per share (RM)</t>
  </si>
  <si>
    <t>Remark : Item 2(f) includes share of loss in joint ventures of RM182,000 for the current quarter and share of profit in joint ventures of</t>
  </si>
  <si>
    <t xml:space="preserve">  RM1,188,000 for the year-to-date.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</si>
</sst>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0.0000%"/>
    <numFmt numFmtId="169" formatCode="#,##0.0_);\(#,##0.0\)"/>
    <numFmt numFmtId="170" formatCode="_-* #,##0.00_-;\-* #,##0.00_-;_-* &quot;-&quot;??_-;_-@_-"/>
    <numFmt numFmtId="171" formatCode="0.0"/>
    <numFmt numFmtId="172" formatCode="0.0%"/>
    <numFmt numFmtId="173" formatCode="0_);\(0\)"/>
    <numFmt numFmtId="174" formatCode="0.0_);\(0.0\)"/>
    <numFmt numFmtId="175" formatCode="_(* #,##0_);_(* \(#,##0\);_(* &quot;-         &quot;_);_(@_)"/>
    <numFmt numFmtId="176" formatCode="_-* #,##0_-;\-* #,##0_-;_-* &quot;-&quot;??_-;_-@_-"/>
    <numFmt numFmtId="177" formatCode="#,##0_);\(#,##0\);\-"/>
    <numFmt numFmtId="178" formatCode="0.0%_);\(0.0%\)"/>
    <numFmt numFmtId="179" formatCode="_(* #,##0.0_);_(* \(#,##0.0\);_(* &quot;-&quot;?_);_(@_)"/>
    <numFmt numFmtId="180" formatCode="_(* #,##0.0000_);_(* \(#,##0.0000\);_(* &quot;-&quot;??_);_(@_)"/>
    <numFmt numFmtId="181" formatCode="_(* #,##0.00_);_(* \(#,##0.00\);_(* &quot;-&quot;_);_(@_)"/>
    <numFmt numFmtId="182" formatCode="0.00_)"/>
    <numFmt numFmtId="183" formatCode="#,##0.0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0_);_(* \(#,##0.00000000\);_(* &quot;-&quot;??_);_(@_)"/>
    <numFmt numFmtId="188" formatCode="_(* #,##0.000000000_);_(* \(#,##0.000000000\);_(* &quot;-&quot;??_);_(@_)"/>
  </numFmts>
  <fonts count="2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ms Rmn"/>
      <family val="0"/>
    </font>
    <font>
      <u val="single"/>
      <sz val="10"/>
      <color indexed="36"/>
      <name val="Courier"/>
      <family val="0"/>
    </font>
    <font>
      <sz val="8"/>
      <name val="Arial"/>
      <family val="2"/>
    </font>
    <font>
      <u val="single"/>
      <sz val="10"/>
      <color indexed="12"/>
      <name val="Courier"/>
      <family val="0"/>
    </font>
    <font>
      <sz val="12"/>
      <name val="Garamond"/>
      <family val="1"/>
    </font>
    <font>
      <sz val="10"/>
      <name val="Arial MT"/>
      <family val="0"/>
    </font>
    <font>
      <sz val="10"/>
      <name val="Times New Roman"/>
      <family val="1"/>
    </font>
    <font>
      <b/>
      <sz val="10"/>
      <name val="Times New Roman"/>
      <family val="0"/>
    </font>
    <font>
      <sz val="10"/>
      <name val="Helv"/>
      <family val="0"/>
    </font>
    <font>
      <sz val="10"/>
      <color indexed="8"/>
      <name val="Times New Roman"/>
      <family val="1"/>
    </font>
    <font>
      <i/>
      <sz val="10"/>
      <name val="Times New Roman"/>
      <family val="0"/>
    </font>
    <font>
      <sz val="12"/>
      <name val="Times New Roman"/>
      <family val="0"/>
    </font>
    <font>
      <sz val="12"/>
      <name val="Helv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0" fontId="16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10" fontId="7" fillId="3" borderId="1" applyNumberFormat="0" applyBorder="0" applyAlignment="0" applyProtection="0"/>
    <xf numFmtId="168" fontId="9" fillId="0" borderId="0">
      <alignment/>
      <protection/>
    </xf>
    <xf numFmtId="0" fontId="16" fillId="0" borderId="0">
      <alignment/>
      <protection/>
    </xf>
    <xf numFmtId="164" fontId="17" fillId="0" borderId="0">
      <alignment/>
      <protection/>
    </xf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10" fillId="4" borderId="0">
      <alignment/>
      <protection/>
    </xf>
  </cellStyleXfs>
  <cellXfs count="117">
    <xf numFmtId="164" fontId="0" fillId="0" borderId="0" xfId="0" applyAlignment="1">
      <alignment/>
    </xf>
    <xf numFmtId="164" fontId="11" fillId="0" borderId="0" xfId="0" applyFont="1" applyAlignment="1">
      <alignment/>
    </xf>
    <xf numFmtId="164" fontId="12" fillId="0" borderId="2" xfId="0" applyFont="1" applyBorder="1" applyAlignment="1">
      <alignment/>
    </xf>
    <xf numFmtId="164" fontId="11" fillId="0" borderId="2" xfId="0" applyFont="1" applyBorder="1" applyAlignment="1">
      <alignment/>
    </xf>
    <xf numFmtId="164" fontId="12" fillId="0" borderId="2" xfId="0" applyFont="1" applyBorder="1" applyAlignment="1">
      <alignment horizontal="right"/>
    </xf>
    <xf numFmtId="164" fontId="12" fillId="0" borderId="0" xfId="0" applyFont="1" applyBorder="1" applyAlignment="1">
      <alignment horizontal="right"/>
    </xf>
    <xf numFmtId="164" fontId="12" fillId="0" borderId="0" xfId="0" applyFont="1" applyBorder="1" applyAlignment="1">
      <alignment/>
    </xf>
    <xf numFmtId="164" fontId="11" fillId="0" borderId="0" xfId="0" applyFont="1" applyBorder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12" fillId="0" borderId="0" xfId="0" applyFont="1" applyAlignment="1" quotePrefix="1">
      <alignment horizontal="center"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/>
    </xf>
    <xf numFmtId="166" fontId="14" fillId="0" borderId="0" xfId="15" applyNumberFormat="1" applyFont="1" applyAlignment="1">
      <alignment/>
    </xf>
    <xf numFmtId="164" fontId="12" fillId="0" borderId="0" xfId="0" applyFont="1" applyAlignment="1" quotePrefix="1">
      <alignment horizontal="left"/>
    </xf>
    <xf numFmtId="166" fontId="11" fillId="0" borderId="0" xfId="15" applyNumberFormat="1" applyFont="1" applyAlignment="1">
      <alignment/>
    </xf>
    <xf numFmtId="164" fontId="12" fillId="0" borderId="0" xfId="0" applyFont="1" applyAlignment="1">
      <alignment horizontal="left"/>
    </xf>
    <xf numFmtId="164" fontId="15" fillId="0" borderId="0" xfId="0" applyFont="1" applyAlignment="1">
      <alignment/>
    </xf>
    <xf numFmtId="164" fontId="14" fillId="0" borderId="0" xfId="0" applyFont="1" applyAlignment="1" applyProtection="1" quotePrefix="1">
      <alignment horizontal="left"/>
      <protection locked="0"/>
    </xf>
    <xf numFmtId="166" fontId="14" fillId="0" borderId="3" xfId="15" applyNumberFormat="1" applyFont="1" applyBorder="1" applyAlignment="1">
      <alignment/>
    </xf>
    <xf numFmtId="166" fontId="14" fillId="0" borderId="4" xfId="15" applyNumberFormat="1" applyFont="1" applyBorder="1" applyAlignment="1">
      <alignment/>
    </xf>
    <xf numFmtId="166" fontId="14" fillId="0" borderId="0" xfId="15" applyNumberFormat="1" applyFont="1" applyBorder="1" applyAlignment="1">
      <alignment/>
    </xf>
    <xf numFmtId="164" fontId="14" fillId="0" borderId="0" xfId="0" applyFont="1" applyAlignment="1" applyProtection="1">
      <alignment horizontal="left"/>
      <protection locked="0"/>
    </xf>
    <xf numFmtId="164" fontId="11" fillId="0" borderId="0" xfId="0" applyFont="1" applyAlignment="1">
      <alignment/>
    </xf>
    <xf numFmtId="166" fontId="11" fillId="0" borderId="4" xfId="15" applyNumberFormat="1" applyFont="1" applyBorder="1" applyAlignment="1">
      <alignment/>
    </xf>
    <xf numFmtId="166" fontId="11" fillId="0" borderId="0" xfId="15" applyNumberFormat="1" applyFont="1" applyBorder="1" applyAlignment="1">
      <alignment/>
    </xf>
    <xf numFmtId="164" fontId="11" fillId="0" borderId="0" xfId="0" applyFont="1" applyAlignment="1" quotePrefix="1">
      <alignment horizontal="left"/>
    </xf>
    <xf numFmtId="164" fontId="11" fillId="0" borderId="0" xfId="0" applyFont="1" applyAlignment="1">
      <alignment/>
    </xf>
    <xf numFmtId="166" fontId="14" fillId="0" borderId="5" xfId="15" applyNumberFormat="1" applyFont="1" applyBorder="1" applyAlignment="1">
      <alignment/>
    </xf>
    <xf numFmtId="164" fontId="15" fillId="0" borderId="0" xfId="0" applyFont="1" applyAlignment="1">
      <alignment/>
    </xf>
    <xf numFmtId="164" fontId="11" fillId="0" borderId="0" xfId="0" applyFont="1" applyAlignment="1">
      <alignment horizontal="left"/>
    </xf>
    <xf numFmtId="164" fontId="15" fillId="0" borderId="0" xfId="0" applyFont="1" applyAlignment="1" quotePrefix="1">
      <alignment horizontal="left"/>
    </xf>
    <xf numFmtId="166" fontId="11" fillId="0" borderId="3" xfId="15" applyNumberFormat="1" applyFont="1" applyBorder="1" applyAlignment="1">
      <alignment/>
    </xf>
    <xf numFmtId="166" fontId="11" fillId="0" borderId="5" xfId="15" applyNumberFormat="1" applyFont="1" applyBorder="1" applyAlignment="1">
      <alignment/>
    </xf>
    <xf numFmtId="176" fontId="18" fillId="0" borderId="6" xfId="26" applyNumberFormat="1" applyFont="1" applyBorder="1">
      <alignment/>
      <protection/>
    </xf>
    <xf numFmtId="0" fontId="18" fillId="0" borderId="0" xfId="26" applyFont="1">
      <alignment/>
      <protection/>
    </xf>
    <xf numFmtId="0" fontId="19" fillId="0" borderId="0" xfId="26" applyFont="1" applyAlignment="1">
      <alignment horizontal="centerContinuous"/>
      <protection/>
    </xf>
    <xf numFmtId="0" fontId="20" fillId="0" borderId="0" xfId="26" applyFont="1" applyAlignment="1">
      <alignment horizontal="centerContinuous"/>
      <protection/>
    </xf>
    <xf numFmtId="0" fontId="18" fillId="0" borderId="0" xfId="26" applyFont="1" applyBorder="1" applyAlignment="1">
      <alignment horizontal="centerContinuous"/>
      <protection/>
    </xf>
    <xf numFmtId="0" fontId="18" fillId="0" borderId="0" xfId="26" applyFont="1" applyAlignment="1">
      <alignment horizontal="centerContinuous"/>
      <protection/>
    </xf>
    <xf numFmtId="0" fontId="18" fillId="0" borderId="0" xfId="26" applyFont="1" applyAlignment="1" quotePrefix="1">
      <alignment horizontal="centerContinuous"/>
      <protection/>
    </xf>
    <xf numFmtId="0" fontId="18" fillId="0" borderId="0" xfId="26" applyFont="1" applyBorder="1">
      <alignment/>
      <protection/>
    </xf>
    <xf numFmtId="0" fontId="19" fillId="0" borderId="7" xfId="26" applyFont="1" applyBorder="1" applyAlignment="1">
      <alignment horizontal="centerContinuous"/>
      <protection/>
    </xf>
    <xf numFmtId="0" fontId="19" fillId="0" borderId="8" xfId="26" applyFont="1" applyBorder="1" applyAlignment="1">
      <alignment horizontal="centerContinuous"/>
      <protection/>
    </xf>
    <xf numFmtId="0" fontId="19" fillId="0" borderId="0" xfId="26" applyFont="1" applyBorder="1" applyAlignment="1">
      <alignment/>
      <protection/>
    </xf>
    <xf numFmtId="0" fontId="18" fillId="0" borderId="6" xfId="26" applyFont="1" applyBorder="1">
      <alignment/>
      <protection/>
    </xf>
    <xf numFmtId="0" fontId="19" fillId="0" borderId="6" xfId="26" applyFont="1" applyBorder="1" applyAlignment="1">
      <alignment horizontal="centerContinuous"/>
      <protection/>
    </xf>
    <xf numFmtId="0" fontId="19" fillId="0" borderId="4" xfId="26" applyFont="1" applyBorder="1" applyAlignment="1">
      <alignment horizontal="centerContinuous"/>
      <protection/>
    </xf>
    <xf numFmtId="14" fontId="19" fillId="0" borderId="9" xfId="26" applyNumberFormat="1" applyFont="1" applyBorder="1" applyAlignment="1" quotePrefix="1">
      <alignment horizontal="center"/>
      <protection/>
    </xf>
    <xf numFmtId="0" fontId="19" fillId="0" borderId="6" xfId="26" applyFont="1" applyBorder="1" applyAlignment="1">
      <alignment/>
      <protection/>
    </xf>
    <xf numFmtId="14" fontId="19" fillId="0" borderId="5" xfId="26" applyNumberFormat="1" applyFont="1" applyBorder="1" applyAlignment="1" quotePrefix="1">
      <alignment horizontal="center"/>
      <protection/>
    </xf>
    <xf numFmtId="0" fontId="19" fillId="0" borderId="0" xfId="26" applyFont="1" applyBorder="1" applyAlignment="1">
      <alignment horizontal="centerContinuous"/>
      <protection/>
    </xf>
    <xf numFmtId="0" fontId="18" fillId="0" borderId="0" xfId="26" applyFont="1" applyBorder="1" applyAlignment="1" quotePrefix="1">
      <alignment horizontal="left"/>
      <protection/>
    </xf>
    <xf numFmtId="0" fontId="19" fillId="0" borderId="2" xfId="26" applyFont="1" applyBorder="1" applyAlignment="1">
      <alignment horizontal="centerContinuous"/>
      <protection/>
    </xf>
    <xf numFmtId="0" fontId="18" fillId="0" borderId="2" xfId="26" applyFont="1" applyBorder="1">
      <alignment/>
      <protection/>
    </xf>
    <xf numFmtId="0" fontId="18" fillId="0" borderId="0" xfId="26" applyFont="1" applyBorder="1" applyAlignment="1">
      <alignment horizontal="left"/>
      <protection/>
    </xf>
    <xf numFmtId="0" fontId="18" fillId="0" borderId="0" xfId="26" applyFont="1" applyBorder="1" quotePrefix="1">
      <alignment/>
      <protection/>
    </xf>
    <xf numFmtId="37" fontId="18" fillId="0" borderId="6" xfId="26" applyNumberFormat="1" applyFont="1" applyBorder="1">
      <alignment/>
      <protection/>
    </xf>
    <xf numFmtId="176" fontId="18" fillId="0" borderId="3" xfId="17" applyNumberFormat="1" applyFont="1" applyBorder="1" applyAlignment="1">
      <alignment/>
    </xf>
    <xf numFmtId="166" fontId="18" fillId="0" borderId="4" xfId="26" applyNumberFormat="1" applyFont="1" applyBorder="1">
      <alignment/>
      <protection/>
    </xf>
    <xf numFmtId="41" fontId="18" fillId="0" borderId="3" xfId="17" applyNumberFormat="1" applyFont="1" applyBorder="1" applyAlignment="1">
      <alignment/>
    </xf>
    <xf numFmtId="166" fontId="18" fillId="0" borderId="6" xfId="15" applyNumberFormat="1" applyFont="1" applyBorder="1" applyAlignment="1">
      <alignment/>
    </xf>
    <xf numFmtId="166" fontId="18" fillId="0" borderId="4" xfId="15" applyNumberFormat="1" applyFont="1" applyBorder="1" applyAlignment="1">
      <alignment/>
    </xf>
    <xf numFmtId="37" fontId="18" fillId="0" borderId="0" xfId="26" applyNumberFormat="1" applyFont="1">
      <alignment/>
      <protection/>
    </xf>
    <xf numFmtId="0" fontId="18" fillId="0" borderId="0" xfId="26" applyFont="1" applyBorder="1" applyAlignment="1">
      <alignment horizontal="center"/>
      <protection/>
    </xf>
    <xf numFmtId="0" fontId="18" fillId="0" borderId="0" xfId="26" applyFont="1" applyBorder="1" applyAlignment="1" quotePrefix="1">
      <alignment/>
      <protection/>
    </xf>
    <xf numFmtId="166" fontId="18" fillId="0" borderId="6" xfId="26" applyNumberFormat="1" applyFont="1" applyBorder="1">
      <alignment/>
      <protection/>
    </xf>
    <xf numFmtId="176" fontId="18" fillId="0" borderId="4" xfId="17" applyNumberFormat="1" applyFont="1" applyBorder="1" applyAlignment="1">
      <alignment/>
    </xf>
    <xf numFmtId="176" fontId="18" fillId="0" borderId="6" xfId="17" applyNumberFormat="1" applyFont="1" applyBorder="1" applyAlignment="1">
      <alignment/>
    </xf>
    <xf numFmtId="41" fontId="18" fillId="0" borderId="4" xfId="17" applyNumberFormat="1" applyFont="1" applyBorder="1" applyAlignment="1">
      <alignment/>
    </xf>
    <xf numFmtId="37" fontId="18" fillId="0" borderId="4" xfId="17" applyNumberFormat="1" applyFont="1" applyBorder="1" applyAlignment="1">
      <alignment/>
    </xf>
    <xf numFmtId="37" fontId="18" fillId="0" borderId="4" xfId="26" applyNumberFormat="1" applyFont="1" applyBorder="1">
      <alignment/>
      <protection/>
    </xf>
    <xf numFmtId="41" fontId="18" fillId="0" borderId="6" xfId="26" applyNumberFormat="1" applyFont="1" applyBorder="1">
      <alignment/>
      <protection/>
    </xf>
    <xf numFmtId="0" fontId="18" fillId="0" borderId="0" xfId="26" applyFont="1" applyBorder="1" applyAlignment="1" quotePrefix="1">
      <alignment horizontal="center"/>
      <protection/>
    </xf>
    <xf numFmtId="0" fontId="18" fillId="0" borderId="0" xfId="26" applyFont="1" applyBorder="1" applyAlignment="1" quotePrefix="1">
      <alignment horizontal="right"/>
      <protection/>
    </xf>
    <xf numFmtId="0" fontId="18" fillId="0" borderId="0" xfId="26" applyFont="1" applyBorder="1" applyAlignment="1">
      <alignment horizontal="right"/>
      <protection/>
    </xf>
    <xf numFmtId="43" fontId="18" fillId="0" borderId="4" xfId="15" applyFont="1" applyBorder="1" applyAlignment="1">
      <alignment/>
    </xf>
    <xf numFmtId="41" fontId="18" fillId="0" borderId="4" xfId="26" applyNumberFormat="1" applyFont="1" applyBorder="1">
      <alignment/>
      <protection/>
    </xf>
    <xf numFmtId="0" fontId="18" fillId="0" borderId="4" xfId="26" applyFont="1" applyBorder="1">
      <alignment/>
      <protection/>
    </xf>
    <xf numFmtId="165" fontId="18" fillId="0" borderId="4" xfId="17" applyNumberFormat="1" applyFont="1" applyBorder="1" applyAlignment="1">
      <alignment/>
    </xf>
    <xf numFmtId="170" fontId="18" fillId="0" borderId="6" xfId="17" applyFont="1" applyBorder="1" applyAlignment="1">
      <alignment/>
    </xf>
    <xf numFmtId="166" fontId="18" fillId="0" borderId="4" xfId="17" applyNumberFormat="1" applyFont="1" applyBorder="1" applyAlignment="1">
      <alignment/>
    </xf>
    <xf numFmtId="170" fontId="18" fillId="0" borderId="0" xfId="17" applyFont="1" applyBorder="1" applyAlignment="1">
      <alignment/>
    </xf>
    <xf numFmtId="165" fontId="18" fillId="0" borderId="4" xfId="26" applyNumberFormat="1" applyFont="1" applyBorder="1">
      <alignment/>
      <protection/>
    </xf>
    <xf numFmtId="43" fontId="18" fillId="0" borderId="6" xfId="15" applyFont="1" applyBorder="1" applyAlignment="1">
      <alignment/>
    </xf>
    <xf numFmtId="170" fontId="18" fillId="0" borderId="4" xfId="17" applyFont="1" applyBorder="1" applyAlignment="1">
      <alignment/>
    </xf>
    <xf numFmtId="43" fontId="18" fillId="0" borderId="6" xfId="17" applyNumberFormat="1" applyFont="1" applyBorder="1" applyAlignment="1">
      <alignment/>
    </xf>
    <xf numFmtId="43" fontId="18" fillId="0" borderId="4" xfId="17" applyNumberFormat="1" applyFont="1" applyBorder="1" applyAlignment="1">
      <alignment/>
    </xf>
    <xf numFmtId="43" fontId="18" fillId="0" borderId="4" xfId="15" applyNumberFormat="1" applyFont="1" applyBorder="1" applyAlignment="1">
      <alignment/>
    </xf>
    <xf numFmtId="43" fontId="18" fillId="0" borderId="10" xfId="15" applyNumberFormat="1" applyFont="1" applyBorder="1" applyAlignment="1">
      <alignment/>
    </xf>
    <xf numFmtId="166" fontId="18" fillId="0" borderId="10" xfId="15" applyNumberFormat="1" applyFont="1" applyBorder="1" applyAlignment="1">
      <alignment/>
    </xf>
    <xf numFmtId="170" fontId="18" fillId="0" borderId="11" xfId="17" applyFont="1" applyBorder="1" applyAlignment="1">
      <alignment horizontal="center"/>
    </xf>
    <xf numFmtId="170" fontId="18" fillId="0" borderId="12" xfId="17" applyFont="1" applyBorder="1" applyAlignment="1">
      <alignment horizontal="center"/>
    </xf>
    <xf numFmtId="166" fontId="18" fillId="0" borderId="11" xfId="26" applyNumberFormat="1" applyFont="1" applyBorder="1" applyAlignment="1" quotePrefix="1">
      <alignment horizontal="center"/>
      <protection/>
    </xf>
    <xf numFmtId="166" fontId="18" fillId="0" borderId="12" xfId="26" applyNumberFormat="1" applyFont="1" applyBorder="1" applyAlignment="1" quotePrefix="1">
      <alignment horizontal="center"/>
      <protection/>
    </xf>
    <xf numFmtId="41" fontId="18" fillId="0" borderId="9" xfId="26" applyNumberFormat="1" applyFont="1" applyBorder="1" applyAlignment="1" quotePrefix="1">
      <alignment horizontal="centerContinuous"/>
      <protection/>
    </xf>
    <xf numFmtId="41" fontId="18" fillId="0" borderId="13" xfId="26" applyNumberFormat="1" applyFont="1" applyBorder="1" applyAlignment="1">
      <alignment horizontal="left"/>
      <protection/>
    </xf>
    <xf numFmtId="41" fontId="18" fillId="0" borderId="9" xfId="26" applyNumberFormat="1" applyFont="1" applyBorder="1" applyAlignment="1" quotePrefix="1">
      <alignment horizontal="left"/>
      <protection/>
    </xf>
    <xf numFmtId="0" fontId="18" fillId="0" borderId="13" xfId="26" applyFont="1" applyBorder="1">
      <alignment/>
      <protection/>
    </xf>
    <xf numFmtId="41" fontId="18" fillId="0" borderId="13" xfId="26" applyNumberFormat="1" applyFont="1" applyBorder="1">
      <alignment/>
      <protection/>
    </xf>
    <xf numFmtId="166" fontId="18" fillId="0" borderId="2" xfId="15" applyNumberFormat="1" applyFont="1" applyBorder="1" applyAlignment="1">
      <alignment/>
    </xf>
    <xf numFmtId="0" fontId="18" fillId="0" borderId="5" xfId="26" applyFont="1" applyBorder="1">
      <alignment/>
      <protection/>
    </xf>
    <xf numFmtId="166" fontId="18" fillId="0" borderId="13" xfId="15" applyNumberFormat="1" applyFont="1" applyBorder="1" applyAlignment="1">
      <alignment/>
    </xf>
    <xf numFmtId="37" fontId="18" fillId="0" borderId="2" xfId="26" applyNumberFormat="1" applyFont="1" applyBorder="1">
      <alignment/>
      <protection/>
    </xf>
    <xf numFmtId="41" fontId="18" fillId="0" borderId="0" xfId="26" applyNumberFormat="1" applyFont="1" applyBorder="1">
      <alignment/>
      <protection/>
    </xf>
    <xf numFmtId="166" fontId="18" fillId="0" borderId="0" xfId="15" applyNumberFormat="1" applyFont="1" applyBorder="1" applyAlignment="1">
      <alignment/>
    </xf>
    <xf numFmtId="0" fontId="18" fillId="0" borderId="10" xfId="26" applyFont="1" applyBorder="1">
      <alignment/>
      <protection/>
    </xf>
    <xf numFmtId="164" fontId="18" fillId="0" borderId="10" xfId="27" applyFont="1" applyBorder="1">
      <alignment/>
      <protection/>
    </xf>
    <xf numFmtId="164" fontId="18" fillId="0" borderId="0" xfId="27" applyFont="1">
      <alignment/>
      <protection/>
    </xf>
    <xf numFmtId="39" fontId="18" fillId="0" borderId="7" xfId="26" applyNumberFormat="1" applyFont="1" applyBorder="1" applyAlignment="1" quotePrefix="1">
      <alignment horizontal="centerContinuous"/>
      <protection/>
    </xf>
    <xf numFmtId="39" fontId="18" fillId="0" borderId="8" xfId="26" applyNumberFormat="1" applyFont="1" applyBorder="1" applyAlignment="1" quotePrefix="1">
      <alignment horizontal="centerContinuous"/>
      <protection/>
    </xf>
    <xf numFmtId="0" fontId="18" fillId="0" borderId="8" xfId="26" applyFont="1" applyBorder="1" applyAlignment="1" quotePrefix="1">
      <alignment horizontal="centerContinuous"/>
      <protection/>
    </xf>
    <xf numFmtId="39" fontId="18" fillId="0" borderId="0" xfId="26" applyNumberFormat="1" applyFont="1" applyBorder="1" applyAlignment="1" quotePrefix="1">
      <alignment horizontal="centerContinuous"/>
      <protection/>
    </xf>
    <xf numFmtId="0" fontId="18" fillId="0" borderId="0" xfId="26" applyFont="1" applyBorder="1" applyAlignment="1" quotePrefix="1">
      <alignment horizontal="centerContinuous"/>
      <protection/>
    </xf>
    <xf numFmtId="37" fontId="18" fillId="0" borderId="0" xfId="26" applyNumberFormat="1" applyFont="1" applyBorder="1">
      <alignment/>
      <protection/>
    </xf>
    <xf numFmtId="0" fontId="19" fillId="0" borderId="0" xfId="26" applyFont="1" applyAlignment="1">
      <alignment horizontal="center"/>
      <protection/>
    </xf>
  </cellXfs>
  <cellStyles count="17">
    <cellStyle name="Normal" xfId="0"/>
    <cellStyle name="Comma" xfId="15"/>
    <cellStyle name="Comma [0]" xfId="16"/>
    <cellStyle name="Comma_SUM" xfId="17"/>
    <cellStyle name="Currency" xfId="18"/>
    <cellStyle name="Currency [0]" xfId="19"/>
    <cellStyle name="E&amp;Y House" xfId="20"/>
    <cellStyle name="Followed Hyperlink" xfId="21"/>
    <cellStyle name="Grey" xfId="22"/>
    <cellStyle name="Hyperlink" xfId="23"/>
    <cellStyle name="Input [yellow]" xfId="24"/>
    <cellStyle name="Normal - Style1" xfId="25"/>
    <cellStyle name="Normal_SUM" xfId="26"/>
    <cellStyle name="Normal_Tom-Jul-2002" xfId="27"/>
    <cellStyle name="Percent" xfId="28"/>
    <cellStyle name="Percent [2]" xfId="29"/>
    <cellStyle name="percentage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nsol%20%20BS%206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ook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DGFC\Staff\TCH\Tom\Book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DGFC\Staff\TCH\Tom\Tom-Jul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-6-02"/>
      <sheetName val="CJ6-02"/>
      <sheetName val="BS-6-02"/>
      <sheetName val="Total assets-hotels"/>
      <sheetName val="var.rep."/>
      <sheetName val="KLSE-BS"/>
      <sheetName val="ACT-SUM"/>
      <sheetName val="div"/>
      <sheetName val="000"/>
    </sheetNames>
    <sheetDataSet>
      <sheetData sheetId="2">
        <row r="6">
          <cell r="AR6">
            <v>201775.891</v>
          </cell>
          <cell r="AT6">
            <v>198744</v>
          </cell>
        </row>
        <row r="7">
          <cell r="AR7">
            <v>257847</v>
          </cell>
          <cell r="AT7">
            <v>370456</v>
          </cell>
        </row>
        <row r="8">
          <cell r="AR8">
            <v>202676.202</v>
          </cell>
          <cell r="AT8">
            <v>65947</v>
          </cell>
        </row>
        <row r="11">
          <cell r="AR11">
            <v>1211.95</v>
          </cell>
          <cell r="AT11">
            <v>1181</v>
          </cell>
        </row>
        <row r="12">
          <cell r="AR12">
            <v>34733</v>
          </cell>
          <cell r="AT12">
            <v>59900</v>
          </cell>
        </row>
        <row r="13">
          <cell r="AR13">
            <v>365445.837</v>
          </cell>
          <cell r="AT13">
            <v>523347</v>
          </cell>
        </row>
        <row r="15">
          <cell r="AR15">
            <v>120693</v>
          </cell>
          <cell r="AT15">
            <v>2056</v>
          </cell>
        </row>
        <row r="16">
          <cell r="AR16">
            <v>48</v>
          </cell>
          <cell r="AT16">
            <v>171</v>
          </cell>
        </row>
        <row r="17">
          <cell r="AR17">
            <v>12895</v>
          </cell>
          <cell r="AT17">
            <v>12918</v>
          </cell>
        </row>
        <row r="18">
          <cell r="AR18">
            <v>11388.004</v>
          </cell>
          <cell r="AT18">
            <v>177254</v>
          </cell>
        </row>
        <row r="19">
          <cell r="AR19">
            <v>1449</v>
          </cell>
          <cell r="AT19">
            <v>1639</v>
          </cell>
        </row>
        <row r="20">
          <cell r="AR20">
            <v>58206</v>
          </cell>
          <cell r="AT20">
            <v>71179</v>
          </cell>
        </row>
        <row r="22">
          <cell r="AR22">
            <v>15782</v>
          </cell>
          <cell r="AT22">
            <v>39989</v>
          </cell>
        </row>
        <row r="24">
          <cell r="AR24">
            <v>43476</v>
          </cell>
          <cell r="AT24">
            <v>13000</v>
          </cell>
        </row>
        <row r="25">
          <cell r="AR25">
            <v>38552.6</v>
          </cell>
          <cell r="AT25">
            <v>52558</v>
          </cell>
        </row>
        <row r="26">
          <cell r="AR26">
            <v>13833</v>
          </cell>
          <cell r="AT26">
            <v>5996</v>
          </cell>
        </row>
        <row r="27">
          <cell r="AR27">
            <v>9400</v>
          </cell>
          <cell r="AT27">
            <v>5599</v>
          </cell>
        </row>
        <row r="31">
          <cell r="AR31">
            <v>48590</v>
          </cell>
          <cell r="AT31">
            <v>69098</v>
          </cell>
        </row>
        <row r="32">
          <cell r="AR32">
            <v>14921</v>
          </cell>
          <cell r="AT32">
            <v>12452</v>
          </cell>
        </row>
        <row r="34">
          <cell r="AR34">
            <v>632</v>
          </cell>
          <cell r="AT34">
            <v>4842</v>
          </cell>
        </row>
        <row r="35">
          <cell r="AR35">
            <v>0</v>
          </cell>
        </row>
        <row r="36">
          <cell r="AT36">
            <v>41</v>
          </cell>
        </row>
        <row r="38">
          <cell r="AR38">
            <v>854</v>
          </cell>
          <cell r="AT38">
            <v>7218</v>
          </cell>
        </row>
        <row r="39">
          <cell r="AR39">
            <v>40445</v>
          </cell>
          <cell r="AT39">
            <v>60240</v>
          </cell>
        </row>
        <row r="40">
          <cell r="AR40">
            <v>0</v>
          </cell>
          <cell r="AT40">
            <v>18</v>
          </cell>
        </row>
        <row r="41">
          <cell r="AR41">
            <v>144000</v>
          </cell>
          <cell r="AT41">
            <v>123886</v>
          </cell>
        </row>
        <row r="42">
          <cell r="AR42">
            <v>9202</v>
          </cell>
          <cell r="AT42">
            <v>10265</v>
          </cell>
        </row>
        <row r="44">
          <cell r="AR44">
            <v>-6655</v>
          </cell>
          <cell r="AT44">
            <v>1814</v>
          </cell>
        </row>
        <row r="52">
          <cell r="AR52">
            <v>350228.632</v>
          </cell>
          <cell r="AT52">
            <v>350229</v>
          </cell>
        </row>
        <row r="53">
          <cell r="AR53">
            <v>35088.79999999999</v>
          </cell>
          <cell r="AT53">
            <v>35089</v>
          </cell>
        </row>
        <row r="56">
          <cell r="AR56">
            <v>293436</v>
          </cell>
          <cell r="AT56">
            <v>290877</v>
          </cell>
        </row>
        <row r="58">
          <cell r="AR58">
            <v>0</v>
          </cell>
        </row>
        <row r="59">
          <cell r="AR59">
            <v>25627.86009999999</v>
          </cell>
          <cell r="AT59">
            <v>-1671</v>
          </cell>
        </row>
        <row r="60">
          <cell r="AR60">
            <v>0</v>
          </cell>
          <cell r="AT60">
            <v>-5043</v>
          </cell>
        </row>
        <row r="61">
          <cell r="AR61">
            <v>0</v>
          </cell>
          <cell r="AT61">
            <v>9273</v>
          </cell>
        </row>
        <row r="62">
          <cell r="AR62">
            <v>0</v>
          </cell>
        </row>
        <row r="63">
          <cell r="AR63">
            <v>8578.2</v>
          </cell>
          <cell r="AT63">
            <v>8014</v>
          </cell>
        </row>
        <row r="64">
          <cell r="AR64">
            <v>712959.3480999998</v>
          </cell>
        </row>
        <row r="65">
          <cell r="AR65">
            <v>55571.1189</v>
          </cell>
          <cell r="AT65">
            <v>58797</v>
          </cell>
        </row>
        <row r="68">
          <cell r="AR68">
            <v>354500</v>
          </cell>
          <cell r="AT68">
            <v>551236</v>
          </cell>
        </row>
        <row r="69">
          <cell r="AR69">
            <v>0</v>
          </cell>
        </row>
        <row r="70">
          <cell r="AR70">
            <v>0</v>
          </cell>
          <cell r="AT70">
            <v>18</v>
          </cell>
        </row>
        <row r="71">
          <cell r="AR71">
            <v>13032</v>
          </cell>
          <cell r="AT71">
            <v>12673</v>
          </cell>
        </row>
        <row r="72">
          <cell r="AR72">
            <v>1361.07</v>
          </cell>
          <cell r="AT72">
            <v>2568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D  (2)"/>
      <sheetName val="Fun (2)"/>
      <sheetName val="P&amp;Lpb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MD  (2)"/>
      <sheetName val="Fun (2)"/>
      <sheetName val="P&amp;Lpb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ail P&amp;L"/>
      <sheetName val="Sum P&amp;L"/>
      <sheetName val="pl"/>
      <sheetName val="4 qtr pl- total"/>
      <sheetName val="3qtr pl"/>
      <sheetName val="3 qtr pl- total"/>
      <sheetName val="2qtr pl"/>
      <sheetName val="2 qtr pl- total"/>
      <sheetName val="1qtr pl"/>
      <sheetName val="1 qtr pl- total"/>
      <sheetName val="4qr pl-Actual"/>
      <sheetName val="share"/>
      <sheetName val="Fur"/>
      <sheetName val="FMD"/>
      <sheetName val="IMD "/>
      <sheetName val="GHRH"/>
      <sheetName val="Grp rosf"/>
      <sheetName val="Resi"/>
      <sheetName val="Comm"/>
      <sheetName val="Const "/>
      <sheetName val="Hotel "/>
      <sheetName val="hlpb "/>
    </sheetNames>
    <sheetDataSet>
      <sheetData sheetId="2">
        <row r="6">
          <cell r="BQ6">
            <v>439928</v>
          </cell>
        </row>
        <row r="9">
          <cell r="BQ9">
            <v>0</v>
          </cell>
        </row>
        <row r="11">
          <cell r="BQ11">
            <v>6235</v>
          </cell>
        </row>
        <row r="13">
          <cell r="BQ13">
            <v>81375</v>
          </cell>
        </row>
        <row r="21">
          <cell r="BQ21">
            <v>-44820</v>
          </cell>
        </row>
        <row r="23">
          <cell r="BQ23">
            <v>-7606</v>
          </cell>
        </row>
        <row r="26">
          <cell r="BQ26">
            <v>0</v>
          </cell>
        </row>
        <row r="28">
          <cell r="BQ28">
            <v>28949</v>
          </cell>
        </row>
        <row r="32">
          <cell r="BQ32">
            <v>1219</v>
          </cell>
        </row>
        <row r="35">
          <cell r="BQ35">
            <v>30168</v>
          </cell>
        </row>
        <row r="41">
          <cell r="BQ41">
            <v>-5334.959999999999</v>
          </cell>
        </row>
        <row r="42">
          <cell r="BQ42">
            <v>-541</v>
          </cell>
        </row>
        <row r="43">
          <cell r="BQ43">
            <v>-3399</v>
          </cell>
        </row>
        <row r="44">
          <cell r="BQ44">
            <v>1207.12</v>
          </cell>
        </row>
        <row r="45">
          <cell r="BQ45">
            <v>22100.159999999996</v>
          </cell>
        </row>
        <row r="49">
          <cell r="BQ49">
            <v>3527.4</v>
          </cell>
        </row>
        <row r="51">
          <cell r="BQ51">
            <v>0</v>
          </cell>
        </row>
        <row r="54">
          <cell r="BQ54">
            <v>25627.560000000005</v>
          </cell>
        </row>
        <row r="58">
          <cell r="BQ58">
            <v>0</v>
          </cell>
        </row>
        <row r="60">
          <cell r="BQ60">
            <v>0</v>
          </cell>
        </row>
        <row r="62">
          <cell r="BQ62">
            <v>0</v>
          </cell>
        </row>
        <row r="66">
          <cell r="BQ66">
            <v>25627.560000000005</v>
          </cell>
        </row>
      </sheetData>
      <sheetData sheetId="6">
        <row r="79">
          <cell r="BI7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286"/>
  <sheetViews>
    <sheetView tabSelected="1" zoomScale="75" zoomScaleNormal="75" workbookViewId="0" topLeftCell="A27">
      <selection activeCell="D89" sqref="D89"/>
    </sheetView>
  </sheetViews>
  <sheetFormatPr defaultColWidth="9.00390625" defaultRowHeight="12.75"/>
  <cols>
    <col min="1" max="1" width="4.75390625" style="36" customWidth="1"/>
    <col min="2" max="2" width="2.50390625" style="36" customWidth="1"/>
    <col min="3" max="3" width="4.375" style="36" customWidth="1"/>
    <col min="4" max="4" width="42.875" style="36" customWidth="1"/>
    <col min="5" max="5" width="11.75390625" style="36" customWidth="1"/>
    <col min="6" max="6" width="15.50390625" style="36" customWidth="1"/>
    <col min="7" max="7" width="1.4921875" style="36" customWidth="1"/>
    <col min="8" max="8" width="11.75390625" style="36" customWidth="1"/>
    <col min="9" max="9" width="16.00390625" style="36" customWidth="1"/>
    <col min="10" max="10" width="0.5" style="36" customWidth="1"/>
    <col min="11" max="19" width="10.875" style="36" hidden="1" customWidth="1"/>
    <col min="20" max="16384" width="10.875" style="36" customWidth="1"/>
  </cols>
  <sheetData>
    <row r="1" spans="2:9" ht="16.5" customHeight="1">
      <c r="B1" s="116" t="s">
        <v>0</v>
      </c>
      <c r="C1" s="116"/>
      <c r="D1" s="116"/>
      <c r="E1" s="116"/>
      <c r="F1" s="116"/>
      <c r="G1" s="116"/>
      <c r="H1" s="116"/>
      <c r="I1" s="116"/>
    </row>
    <row r="2" spans="2:9" ht="13.5" customHeight="1">
      <c r="B2" s="37" t="s">
        <v>51</v>
      </c>
      <c r="C2" s="38"/>
      <c r="D2" s="39"/>
      <c r="E2" s="40"/>
      <c r="F2" s="40"/>
      <c r="G2" s="40"/>
      <c r="H2" s="40"/>
      <c r="I2" s="40"/>
    </row>
    <row r="3" spans="2:9" ht="13.5" customHeight="1">
      <c r="B3" s="37" t="s">
        <v>52</v>
      </c>
      <c r="C3" s="41"/>
      <c r="D3" s="39"/>
      <c r="E3" s="40"/>
      <c r="F3" s="40"/>
      <c r="G3" s="40"/>
      <c r="H3" s="40"/>
      <c r="I3" s="40"/>
    </row>
    <row r="4" spans="2:9" ht="13.5" customHeight="1">
      <c r="B4" s="37"/>
      <c r="C4" s="41"/>
      <c r="D4" s="39"/>
      <c r="E4" s="40"/>
      <c r="F4" s="40"/>
      <c r="G4" s="40"/>
      <c r="H4" s="40"/>
      <c r="I4" s="40"/>
    </row>
    <row r="5" spans="2:45" ht="13.5" customHeight="1">
      <c r="B5" s="42"/>
      <c r="C5" s="42"/>
      <c r="D5" s="42"/>
      <c r="E5" s="39"/>
      <c r="F5" s="39"/>
      <c r="G5" s="39"/>
      <c r="H5" s="39"/>
      <c r="I5" s="39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</row>
    <row r="6" spans="2:45" ht="13.5" customHeight="1">
      <c r="B6" s="42" t="s">
        <v>53</v>
      </c>
      <c r="C6" s="42"/>
      <c r="D6" s="42"/>
      <c r="E6" s="43" t="s">
        <v>54</v>
      </c>
      <c r="F6" s="44"/>
      <c r="G6" s="45"/>
      <c r="H6" s="43" t="s">
        <v>55</v>
      </c>
      <c r="I6" s="44"/>
      <c r="J6" s="46"/>
      <c r="K6" s="42"/>
      <c r="L6" s="42"/>
      <c r="M6" s="42"/>
      <c r="N6" s="42"/>
      <c r="O6" s="42"/>
      <c r="P6" s="42"/>
      <c r="Q6" s="42"/>
      <c r="R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</row>
    <row r="7" spans="2:45" ht="13.5" customHeight="1">
      <c r="B7" s="42"/>
      <c r="C7" s="42"/>
      <c r="D7" s="42"/>
      <c r="E7" s="47" t="s">
        <v>56</v>
      </c>
      <c r="F7" s="48" t="s">
        <v>57</v>
      </c>
      <c r="G7" s="45"/>
      <c r="H7" s="47" t="s">
        <v>56</v>
      </c>
      <c r="I7" s="48" t="s">
        <v>57</v>
      </c>
      <c r="J7" s="46"/>
      <c r="K7" s="42"/>
      <c r="L7" s="42"/>
      <c r="M7" s="42"/>
      <c r="N7" s="42"/>
      <c r="O7" s="42"/>
      <c r="P7" s="42"/>
      <c r="Q7" s="42"/>
      <c r="R7" s="42"/>
      <c r="S7" s="42" t="s">
        <v>58</v>
      </c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</row>
    <row r="8" spans="2:45" ht="13.5" customHeight="1">
      <c r="B8" s="42"/>
      <c r="C8" s="42"/>
      <c r="D8" s="42"/>
      <c r="E8" s="47" t="s">
        <v>59</v>
      </c>
      <c r="F8" s="48" t="s">
        <v>60</v>
      </c>
      <c r="G8" s="45"/>
      <c r="H8" s="47" t="s">
        <v>59</v>
      </c>
      <c r="I8" s="48" t="s">
        <v>60</v>
      </c>
      <c r="J8" s="46"/>
      <c r="K8" s="42"/>
      <c r="L8" s="42"/>
      <c r="M8" s="42"/>
      <c r="N8" s="42"/>
      <c r="O8" s="42"/>
      <c r="P8" s="42"/>
      <c r="Q8" s="42"/>
      <c r="R8" s="42"/>
      <c r="S8" s="42" t="s">
        <v>61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</row>
    <row r="9" spans="2:45" ht="13.5" customHeight="1">
      <c r="B9" s="42"/>
      <c r="C9" s="42"/>
      <c r="D9" s="42"/>
      <c r="E9" s="47" t="s">
        <v>62</v>
      </c>
      <c r="F9" s="48" t="s">
        <v>63</v>
      </c>
      <c r="G9" s="45"/>
      <c r="H9" s="47" t="s">
        <v>64</v>
      </c>
      <c r="I9" s="48" t="s">
        <v>65</v>
      </c>
      <c r="J9" s="46"/>
      <c r="K9" s="42"/>
      <c r="L9" s="42"/>
      <c r="M9" s="42"/>
      <c r="N9" s="42"/>
      <c r="O9" s="42"/>
      <c r="P9" s="42"/>
      <c r="Q9" s="42"/>
      <c r="R9" s="42"/>
      <c r="S9" s="42" t="s">
        <v>59</v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</row>
    <row r="10" spans="2:45" ht="13.5" customHeight="1">
      <c r="B10" s="42"/>
      <c r="C10" s="42"/>
      <c r="D10" s="42"/>
      <c r="E10" s="49" t="s">
        <v>12</v>
      </c>
      <c r="F10" s="49" t="s">
        <v>66</v>
      </c>
      <c r="G10" s="50"/>
      <c r="H10" s="49" t="str">
        <f>E10</f>
        <v>30/6/2002</v>
      </c>
      <c r="I10" s="51" t="str">
        <f>F10</f>
        <v>30/6/2001</v>
      </c>
      <c r="J10" s="46"/>
      <c r="K10" s="42"/>
      <c r="L10" s="42"/>
      <c r="M10" s="42"/>
      <c r="N10" s="42"/>
      <c r="O10" s="42"/>
      <c r="P10" s="42"/>
      <c r="Q10" s="42"/>
      <c r="R10" s="42"/>
      <c r="S10" s="42" t="s">
        <v>64</v>
      </c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2:45" ht="13.5" customHeight="1">
      <c r="B11" s="42"/>
      <c r="C11" s="42"/>
      <c r="D11" s="42"/>
      <c r="E11" s="52" t="s">
        <v>14</v>
      </c>
      <c r="F11" s="52" t="s">
        <v>14</v>
      </c>
      <c r="G11" s="45"/>
      <c r="H11" s="52" t="s">
        <v>14</v>
      </c>
      <c r="I11" s="52" t="s">
        <v>14</v>
      </c>
      <c r="J11" s="42"/>
      <c r="K11" s="42"/>
      <c r="L11" s="42"/>
      <c r="M11" s="39" t="s">
        <v>67</v>
      </c>
      <c r="N11" s="42"/>
      <c r="O11" s="39" t="s">
        <v>68</v>
      </c>
      <c r="P11" s="42"/>
      <c r="Q11" s="39" t="s">
        <v>69</v>
      </c>
      <c r="R11" s="42"/>
      <c r="S11" s="53" t="s">
        <v>70</v>
      </c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2:45" ht="5.25" customHeight="1">
      <c r="B12" s="42"/>
      <c r="C12" s="42"/>
      <c r="D12" s="42"/>
      <c r="E12" s="54"/>
      <c r="F12" s="54"/>
      <c r="G12" s="45"/>
      <c r="H12" s="54"/>
      <c r="I12" s="54"/>
      <c r="J12" s="42"/>
      <c r="K12" s="42"/>
      <c r="L12" s="42"/>
      <c r="M12" s="42"/>
      <c r="N12" s="42"/>
      <c r="O12" s="42"/>
      <c r="P12" s="42"/>
      <c r="Q12" s="55"/>
      <c r="R12" s="42"/>
      <c r="S12" s="55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</row>
    <row r="13" spans="2:45" ht="13.5" customHeight="1">
      <c r="B13" s="56">
        <v>1</v>
      </c>
      <c r="C13" s="53" t="s">
        <v>71</v>
      </c>
      <c r="D13" s="57" t="s">
        <v>72</v>
      </c>
      <c r="E13" s="58">
        <f>H13-M13-O13-Q13</f>
        <v>72513</v>
      </c>
      <c r="F13" s="59">
        <v>117027</v>
      </c>
      <c r="G13" s="58"/>
      <c r="H13" s="60">
        <f>'[4]pl'!BQ6</f>
        <v>439928</v>
      </c>
      <c r="I13" s="59">
        <v>330712</v>
      </c>
      <c r="J13" s="46"/>
      <c r="K13" s="42"/>
      <c r="L13" s="42"/>
      <c r="M13" s="59">
        <v>46597</v>
      </c>
      <c r="N13" s="46"/>
      <c r="O13" s="61">
        <v>75339</v>
      </c>
      <c r="P13" s="46"/>
      <c r="Q13" s="62">
        <v>245479</v>
      </c>
      <c r="R13" s="46"/>
      <c r="S13" s="63">
        <f>M13+O13+Q13</f>
        <v>367415</v>
      </c>
      <c r="T13" s="42"/>
      <c r="U13" s="64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2:45" ht="13.5" customHeight="1">
      <c r="B14" s="65"/>
      <c r="C14" s="66" t="s">
        <v>73</v>
      </c>
      <c r="D14" s="57" t="s">
        <v>74</v>
      </c>
      <c r="E14" s="67">
        <f>H14-S14</f>
        <v>0</v>
      </c>
      <c r="F14" s="68">
        <v>0</v>
      </c>
      <c r="G14" s="69"/>
      <c r="H14" s="60">
        <f>'[4]pl'!BQ9</f>
        <v>0</v>
      </c>
      <c r="I14" s="68">
        <v>0</v>
      </c>
      <c r="J14" s="46"/>
      <c r="K14" s="42"/>
      <c r="L14" s="42"/>
      <c r="M14" s="68">
        <v>0</v>
      </c>
      <c r="N14" s="46"/>
      <c r="O14" s="70">
        <v>0</v>
      </c>
      <c r="P14" s="46"/>
      <c r="Q14" s="62">
        <v>0</v>
      </c>
      <c r="R14" s="46"/>
      <c r="S14" s="63">
        <f>M14+O14+Q14</f>
        <v>0</v>
      </c>
      <c r="T14" s="42"/>
      <c r="U14" s="64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2:45" ht="13.5" customHeight="1">
      <c r="B15" s="42"/>
      <c r="C15" s="66" t="s">
        <v>75</v>
      </c>
      <c r="D15" s="53" t="s">
        <v>76</v>
      </c>
      <c r="E15" s="67">
        <f>H15-S15</f>
        <v>944</v>
      </c>
      <c r="F15" s="68">
        <v>6486</v>
      </c>
      <c r="G15" s="58"/>
      <c r="H15" s="60">
        <f>'[4]pl'!BQ11</f>
        <v>6235</v>
      </c>
      <c r="I15" s="68">
        <v>10725</v>
      </c>
      <c r="J15" s="46"/>
      <c r="K15" s="42"/>
      <c r="L15" s="42"/>
      <c r="M15" s="68">
        <v>2181</v>
      </c>
      <c r="N15" s="46"/>
      <c r="O15" s="70">
        <v>1692</v>
      </c>
      <c r="P15" s="46"/>
      <c r="Q15" s="62">
        <v>1418</v>
      </c>
      <c r="R15" s="46"/>
      <c r="S15" s="63">
        <f>M15+O15+Q15</f>
        <v>5291</v>
      </c>
      <c r="T15" s="42"/>
      <c r="U15" s="64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</row>
    <row r="16" spans="2:45" ht="13.5" customHeight="1">
      <c r="B16" s="56">
        <v>2</v>
      </c>
      <c r="C16" s="53" t="s">
        <v>71</v>
      </c>
      <c r="D16" s="53" t="s">
        <v>77</v>
      </c>
      <c r="E16" s="67"/>
      <c r="F16" s="68"/>
      <c r="G16" s="46"/>
      <c r="H16" s="60"/>
      <c r="I16" s="68"/>
      <c r="J16" s="46"/>
      <c r="K16" s="42"/>
      <c r="L16" s="42"/>
      <c r="M16" s="68"/>
      <c r="N16" s="46"/>
      <c r="O16" s="70"/>
      <c r="P16" s="46"/>
      <c r="Q16" s="62"/>
      <c r="R16" s="46"/>
      <c r="S16" s="63"/>
      <c r="T16" s="42"/>
      <c r="U16" s="64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</row>
    <row r="17" spans="2:45" ht="13.5" customHeight="1">
      <c r="B17" s="42"/>
      <c r="C17" s="42"/>
      <c r="D17" s="53" t="s">
        <v>78</v>
      </c>
      <c r="E17" s="67"/>
      <c r="F17" s="68"/>
      <c r="G17" s="46"/>
      <c r="H17" s="60"/>
      <c r="I17" s="68"/>
      <c r="J17" s="46"/>
      <c r="K17" s="42"/>
      <c r="L17" s="42"/>
      <c r="M17" s="68"/>
      <c r="N17" s="46"/>
      <c r="O17" s="70"/>
      <c r="P17" s="46"/>
      <c r="Q17" s="62"/>
      <c r="R17" s="46"/>
      <c r="S17" s="63"/>
      <c r="T17" s="42"/>
      <c r="U17" s="64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2:45" ht="13.5" customHeight="1">
      <c r="B18" s="42"/>
      <c r="C18" s="42"/>
      <c r="D18" s="57" t="s">
        <v>79</v>
      </c>
      <c r="E18" s="67">
        <f>H18-S18</f>
        <v>10317</v>
      </c>
      <c r="F18" s="71">
        <v>12890</v>
      </c>
      <c r="G18" s="58"/>
      <c r="H18" s="60">
        <f>'[4]pl'!BQ13+1</f>
        <v>81376</v>
      </c>
      <c r="I18" s="68">
        <v>53913</v>
      </c>
      <c r="J18" s="46"/>
      <c r="K18" s="42"/>
      <c r="L18" s="42"/>
      <c r="M18" s="68">
        <v>7720</v>
      </c>
      <c r="N18" s="46"/>
      <c r="O18" s="70">
        <v>10065</v>
      </c>
      <c r="P18" s="46"/>
      <c r="Q18" s="62">
        <v>53274</v>
      </c>
      <c r="R18" s="46"/>
      <c r="S18" s="63">
        <f>M18+O18+Q18</f>
        <v>71059</v>
      </c>
      <c r="T18" s="42"/>
      <c r="U18" s="64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2:45" ht="13.5" customHeight="1">
      <c r="B19" s="65"/>
      <c r="C19" s="53" t="s">
        <v>73</v>
      </c>
      <c r="D19" s="57" t="s">
        <v>80</v>
      </c>
      <c r="E19" s="67">
        <f>H19-S19</f>
        <v>-11249</v>
      </c>
      <c r="F19" s="58">
        <v>-10957</v>
      </c>
      <c r="G19" s="58"/>
      <c r="H19" s="60">
        <f>'[4]pl'!BQ21</f>
        <v>-44820</v>
      </c>
      <c r="I19" s="72">
        <v>-45578</v>
      </c>
      <c r="J19" s="46"/>
      <c r="K19" s="42"/>
      <c r="L19" s="42"/>
      <c r="M19" s="58">
        <v>-11946</v>
      </c>
      <c r="N19" s="46"/>
      <c r="O19" s="73">
        <v>-10726</v>
      </c>
      <c r="P19" s="46"/>
      <c r="Q19" s="62">
        <v>-10899</v>
      </c>
      <c r="R19" s="46"/>
      <c r="S19" s="63">
        <f>M19+O19+Q19</f>
        <v>-33571</v>
      </c>
      <c r="T19" s="42"/>
      <c r="U19" s="64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</row>
    <row r="20" spans="2:45" ht="13.5" customHeight="1">
      <c r="B20" s="74"/>
      <c r="C20" s="53" t="s">
        <v>75</v>
      </c>
      <c r="D20" s="53" t="s">
        <v>81</v>
      </c>
      <c r="E20" s="67">
        <f>H20-S20</f>
        <v>-1887</v>
      </c>
      <c r="F20" s="58">
        <v>-1378</v>
      </c>
      <c r="G20" s="58"/>
      <c r="H20" s="60">
        <f>'[4]pl'!BQ23</f>
        <v>-7606</v>
      </c>
      <c r="I20" s="72">
        <v>-8847</v>
      </c>
      <c r="J20" s="46"/>
      <c r="K20" s="42"/>
      <c r="L20" s="42"/>
      <c r="M20" s="58">
        <v>-1973</v>
      </c>
      <c r="N20" s="46"/>
      <c r="O20" s="73">
        <v>-1991</v>
      </c>
      <c r="P20" s="46"/>
      <c r="Q20" s="62">
        <v>-1755</v>
      </c>
      <c r="R20" s="46"/>
      <c r="S20" s="63">
        <f>M20+O20+Q20</f>
        <v>-5719</v>
      </c>
      <c r="T20" s="42"/>
      <c r="U20" s="64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</row>
    <row r="21" spans="2:45" ht="13.5" customHeight="1">
      <c r="B21" s="65"/>
      <c r="C21" s="53" t="s">
        <v>82</v>
      </c>
      <c r="D21" s="53" t="s">
        <v>83</v>
      </c>
      <c r="E21" s="67">
        <f>H21-S21</f>
        <v>0</v>
      </c>
      <c r="F21" s="68">
        <v>0</v>
      </c>
      <c r="G21" s="69"/>
      <c r="H21" s="60">
        <f>'[4]pl'!BQ26</f>
        <v>0</v>
      </c>
      <c r="I21" s="68">
        <v>0</v>
      </c>
      <c r="J21" s="46"/>
      <c r="K21" s="42"/>
      <c r="L21" s="42"/>
      <c r="M21" s="68">
        <v>0</v>
      </c>
      <c r="N21" s="46"/>
      <c r="O21" s="70">
        <v>0</v>
      </c>
      <c r="P21" s="46"/>
      <c r="Q21" s="62">
        <v>0</v>
      </c>
      <c r="R21" s="46"/>
      <c r="S21" s="63">
        <f>M21+O21+Q21</f>
        <v>0</v>
      </c>
      <c r="T21" s="42"/>
      <c r="U21" s="64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</row>
    <row r="22" spans="2:45" ht="13.5" customHeight="1">
      <c r="B22" s="65"/>
      <c r="C22" s="53" t="s">
        <v>84</v>
      </c>
      <c r="D22" s="53" t="s">
        <v>85</v>
      </c>
      <c r="E22" s="58"/>
      <c r="F22" s="68"/>
      <c r="G22" s="46"/>
      <c r="H22" s="60"/>
      <c r="I22" s="71"/>
      <c r="J22" s="46"/>
      <c r="K22" s="42"/>
      <c r="L22" s="42"/>
      <c r="M22" s="68"/>
      <c r="N22" s="46"/>
      <c r="O22" s="70"/>
      <c r="P22" s="46"/>
      <c r="Q22" s="62"/>
      <c r="R22" s="46"/>
      <c r="S22" s="63"/>
      <c r="T22" s="42"/>
      <c r="U22" s="64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</row>
    <row r="23" spans="2:45" ht="13.5" customHeight="1">
      <c r="B23" s="42"/>
      <c r="C23" s="42"/>
      <c r="D23" s="53" t="s">
        <v>86</v>
      </c>
      <c r="E23" s="67">
        <f>H23-S23</f>
        <v>-2819</v>
      </c>
      <c r="F23" s="58">
        <v>555</v>
      </c>
      <c r="G23" s="58"/>
      <c r="H23" s="60">
        <f>'[4]pl'!BQ28+1</f>
        <v>28950</v>
      </c>
      <c r="I23" s="72">
        <v>-512</v>
      </c>
      <c r="J23" s="46"/>
      <c r="K23" s="42"/>
      <c r="L23" s="42"/>
      <c r="M23" s="58">
        <v>-6199</v>
      </c>
      <c r="N23" s="46"/>
      <c r="O23" s="73">
        <v>-2652</v>
      </c>
      <c r="P23" s="46"/>
      <c r="Q23" s="62">
        <v>40620</v>
      </c>
      <c r="R23" s="46"/>
      <c r="S23" s="63">
        <f>M23+O23+Q23</f>
        <v>31769</v>
      </c>
      <c r="T23" s="42"/>
      <c r="U23" s="64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</row>
    <row r="24" spans="2:45" ht="13.5" customHeight="1">
      <c r="B24" s="65"/>
      <c r="C24" s="53" t="s">
        <v>87</v>
      </c>
      <c r="D24" s="53" t="s">
        <v>88</v>
      </c>
      <c r="E24" s="67">
        <f>H24-S24</f>
        <v>180</v>
      </c>
      <c r="F24" s="71">
        <v>2672</v>
      </c>
      <c r="G24" s="58"/>
      <c r="H24" s="60">
        <f>'[4]pl'!BQ32</f>
        <v>1219</v>
      </c>
      <c r="I24" s="71">
        <v>11868</v>
      </c>
      <c r="J24" s="46"/>
      <c r="K24" s="42"/>
      <c r="L24" s="42"/>
      <c r="M24" s="68">
        <v>3219</v>
      </c>
      <c r="N24" s="46"/>
      <c r="O24" s="70">
        <v>1808</v>
      </c>
      <c r="P24" s="46"/>
      <c r="Q24" s="62">
        <v>-3988</v>
      </c>
      <c r="R24" s="46"/>
      <c r="S24" s="63">
        <f>M24+O24+Q24</f>
        <v>1039</v>
      </c>
      <c r="T24" s="42"/>
      <c r="U24" s="64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</row>
    <row r="25" spans="2:45" ht="13.5" customHeight="1">
      <c r="B25" s="74"/>
      <c r="C25" s="53" t="s">
        <v>89</v>
      </c>
      <c r="D25" s="53" t="s">
        <v>85</v>
      </c>
      <c r="E25" s="58"/>
      <c r="F25" s="71"/>
      <c r="G25" s="46"/>
      <c r="H25" s="60"/>
      <c r="I25" s="71"/>
      <c r="J25" s="46"/>
      <c r="K25" s="42"/>
      <c r="L25" s="42"/>
      <c r="M25" s="68"/>
      <c r="N25" s="46"/>
      <c r="O25" s="70"/>
      <c r="P25" s="46"/>
      <c r="Q25" s="62"/>
      <c r="R25" s="46"/>
      <c r="S25" s="63"/>
      <c r="T25" s="42"/>
      <c r="U25" s="64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</row>
    <row r="26" spans="2:45" ht="13.5" customHeight="1">
      <c r="B26" s="74"/>
      <c r="C26" s="53"/>
      <c r="D26" s="57" t="s">
        <v>90</v>
      </c>
      <c r="E26" s="58"/>
      <c r="F26" s="71"/>
      <c r="G26" s="46"/>
      <c r="H26" s="60"/>
      <c r="I26" s="71"/>
      <c r="J26" s="46"/>
      <c r="K26" s="42"/>
      <c r="L26" s="42"/>
      <c r="M26" s="68"/>
      <c r="N26" s="46"/>
      <c r="O26" s="70"/>
      <c r="P26" s="46"/>
      <c r="Q26" s="62"/>
      <c r="R26" s="46"/>
      <c r="S26" s="63"/>
      <c r="T26" s="42"/>
      <c r="U26" s="64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</row>
    <row r="27" spans="2:45" ht="13.5" customHeight="1">
      <c r="B27" s="65"/>
      <c r="C27" s="56"/>
      <c r="D27" s="57" t="s">
        <v>91</v>
      </c>
      <c r="E27" s="67">
        <f>H27-S27</f>
        <v>-2639</v>
      </c>
      <c r="F27" s="71">
        <v>3227</v>
      </c>
      <c r="G27" s="58"/>
      <c r="H27" s="60">
        <f>'[4]pl'!BQ35+1</f>
        <v>30169</v>
      </c>
      <c r="I27" s="71">
        <v>11356</v>
      </c>
      <c r="J27" s="46"/>
      <c r="K27" s="42"/>
      <c r="L27" s="42"/>
      <c r="M27" s="63">
        <v>-2980</v>
      </c>
      <c r="N27" s="46"/>
      <c r="O27" s="70">
        <v>-844</v>
      </c>
      <c r="P27" s="46"/>
      <c r="Q27" s="62">
        <v>36632</v>
      </c>
      <c r="R27" s="46"/>
      <c r="S27" s="63">
        <f>M27+O27+Q27</f>
        <v>32808</v>
      </c>
      <c r="T27" s="42"/>
      <c r="U27" s="64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</row>
    <row r="28" spans="2:45" ht="13.5" customHeight="1">
      <c r="B28" s="65"/>
      <c r="C28" s="53" t="s">
        <v>92</v>
      </c>
      <c r="D28" s="57" t="s">
        <v>93</v>
      </c>
      <c r="E28" s="67">
        <f>H28-S28</f>
        <v>1748.1600000000008</v>
      </c>
      <c r="F28" s="58">
        <v>4427</v>
      </c>
      <c r="G28" s="58"/>
      <c r="H28" s="60">
        <f>'[4]pl'!BQ41+'[4]pl'!BQ42+'[4]pl'!BQ43+'[4]pl'!BQ44</f>
        <v>-8067.839999999999</v>
      </c>
      <c r="I28" s="72">
        <v>1514</v>
      </c>
      <c r="J28" s="46"/>
      <c r="K28" s="42"/>
      <c r="L28" s="42"/>
      <c r="M28" s="58">
        <v>-1797</v>
      </c>
      <c r="N28" s="46"/>
      <c r="O28" s="73">
        <v>-2027</v>
      </c>
      <c r="P28" s="46"/>
      <c r="Q28" s="62">
        <v>-5992</v>
      </c>
      <c r="R28" s="46"/>
      <c r="S28" s="63">
        <f>M28+O28+Q28</f>
        <v>-9816</v>
      </c>
      <c r="T28" s="42"/>
      <c r="U28" s="64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</row>
    <row r="29" spans="2:45" ht="13.5" customHeight="1">
      <c r="B29" s="74"/>
      <c r="C29" s="53" t="s">
        <v>94</v>
      </c>
      <c r="D29" s="53" t="s">
        <v>95</v>
      </c>
      <c r="E29" s="58"/>
      <c r="F29" s="71"/>
      <c r="G29" s="46"/>
      <c r="H29" s="60"/>
      <c r="I29" s="71"/>
      <c r="J29" s="46"/>
      <c r="K29" s="42"/>
      <c r="L29" s="42"/>
      <c r="M29" s="68"/>
      <c r="N29" s="46"/>
      <c r="O29" s="70"/>
      <c r="P29" s="46"/>
      <c r="Q29" s="62"/>
      <c r="R29" s="46"/>
      <c r="S29" s="63"/>
      <c r="T29" s="42"/>
      <c r="U29" s="64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</row>
    <row r="30" spans="2:45" ht="13.5" customHeight="1">
      <c r="B30" s="75"/>
      <c r="C30" s="75"/>
      <c r="D30" s="53" t="s">
        <v>96</v>
      </c>
      <c r="E30" s="67">
        <f>H30-S30</f>
        <v>-890.8400000000038</v>
      </c>
      <c r="F30" s="71">
        <v>7654</v>
      </c>
      <c r="G30" s="58"/>
      <c r="H30" s="60">
        <f>'[4]pl'!BQ45+1</f>
        <v>22101.159999999996</v>
      </c>
      <c r="I30" s="71">
        <v>12870</v>
      </c>
      <c r="J30" s="46"/>
      <c r="K30" s="42"/>
      <c r="L30" s="42"/>
      <c r="M30" s="63">
        <v>-4777</v>
      </c>
      <c r="N30" s="46"/>
      <c r="O30" s="70">
        <v>-2871</v>
      </c>
      <c r="P30" s="46"/>
      <c r="Q30" s="62">
        <v>30640</v>
      </c>
      <c r="R30" s="46"/>
      <c r="S30" s="63">
        <f>M30+O30+Q30</f>
        <v>22992</v>
      </c>
      <c r="T30" s="42"/>
      <c r="U30" s="64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</row>
    <row r="31" spans="2:45" ht="13.5" customHeight="1">
      <c r="B31" s="76"/>
      <c r="C31" s="76"/>
      <c r="D31" s="53" t="s">
        <v>97</v>
      </c>
      <c r="E31" s="67">
        <f>H31-S31</f>
        <v>-1203.6</v>
      </c>
      <c r="F31" s="71">
        <v>-5005</v>
      </c>
      <c r="G31" s="58"/>
      <c r="H31" s="60">
        <f>'[4]pl'!BQ49</f>
        <v>3527.4</v>
      </c>
      <c r="I31" s="71">
        <v>-5268</v>
      </c>
      <c r="J31" s="46"/>
      <c r="K31" s="42"/>
      <c r="L31" s="42"/>
      <c r="M31" s="68">
        <v>1015</v>
      </c>
      <c r="N31" s="46"/>
      <c r="O31" s="73">
        <v>809</v>
      </c>
      <c r="P31" s="46"/>
      <c r="Q31" s="62">
        <v>2907</v>
      </c>
      <c r="R31" s="46"/>
      <c r="S31" s="63">
        <f>M31+O31+Q31</f>
        <v>4731</v>
      </c>
      <c r="T31" s="42"/>
      <c r="U31" s="64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</row>
    <row r="32" spans="2:45" ht="13.5" customHeight="1">
      <c r="B32" s="42"/>
      <c r="C32" s="53" t="s">
        <v>98</v>
      </c>
      <c r="D32" s="53" t="s">
        <v>99</v>
      </c>
      <c r="E32" s="67">
        <f>H32-S32</f>
        <v>0</v>
      </c>
      <c r="F32" s="35">
        <f>'[4]3qtr pl'!BO50</f>
        <v>0</v>
      </c>
      <c r="G32" s="58"/>
      <c r="H32" s="60">
        <f>'[4]pl'!BQ51</f>
        <v>0</v>
      </c>
      <c r="I32" s="60">
        <v>0</v>
      </c>
      <c r="J32" s="46"/>
      <c r="K32" s="42"/>
      <c r="L32" s="42"/>
      <c r="M32" s="77">
        <v>0</v>
      </c>
      <c r="O32" s="78"/>
      <c r="Q32" s="79"/>
      <c r="S32" s="7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</row>
    <row r="33" spans="2:45" ht="12.75" customHeight="1">
      <c r="B33" s="75"/>
      <c r="C33" s="53" t="s">
        <v>100</v>
      </c>
      <c r="D33" s="53" t="s">
        <v>101</v>
      </c>
      <c r="E33" s="35"/>
      <c r="F33" s="80"/>
      <c r="G33" s="81"/>
      <c r="H33" s="60"/>
      <c r="I33" s="80"/>
      <c r="J33" s="46" t="s">
        <v>11</v>
      </c>
      <c r="K33" s="42"/>
      <c r="L33" s="42"/>
      <c r="M33" s="79"/>
      <c r="O33" s="78"/>
      <c r="Q33" s="79"/>
      <c r="S33" s="79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</row>
    <row r="34" spans="2:45" ht="12.75" customHeight="1">
      <c r="B34" s="75"/>
      <c r="C34" s="56"/>
      <c r="D34" s="53" t="s">
        <v>102</v>
      </c>
      <c r="E34" s="67">
        <f>H34-S34</f>
        <v>-2095.439999999995</v>
      </c>
      <c r="F34" s="82">
        <v>2649</v>
      </c>
      <c r="G34" s="83"/>
      <c r="H34" s="60">
        <f>'[4]pl'!BQ54</f>
        <v>25627.560000000005</v>
      </c>
      <c r="I34" s="71">
        <v>7602</v>
      </c>
      <c r="J34" s="46"/>
      <c r="K34" s="42"/>
      <c r="L34" s="42"/>
      <c r="M34" s="63">
        <v>-3762</v>
      </c>
      <c r="N34" s="46"/>
      <c r="O34" s="70">
        <v>-2062</v>
      </c>
      <c r="P34" s="46"/>
      <c r="Q34" s="62">
        <v>33547</v>
      </c>
      <c r="R34" s="46"/>
      <c r="S34" s="63">
        <f>M34+O34+Q34</f>
        <v>27723</v>
      </c>
      <c r="T34" s="42"/>
      <c r="U34" s="64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</row>
    <row r="35" spans="2:45" ht="12.75" customHeight="1">
      <c r="B35" s="75"/>
      <c r="C35" s="53" t="s">
        <v>103</v>
      </c>
      <c r="D35" s="53" t="s">
        <v>104</v>
      </c>
      <c r="E35" s="67">
        <f>H35-S35</f>
        <v>0</v>
      </c>
      <c r="F35" s="80">
        <v>0</v>
      </c>
      <c r="G35" s="83"/>
      <c r="H35" s="60">
        <f>'[4]pl'!BQ58</f>
        <v>0</v>
      </c>
      <c r="I35" s="80">
        <v>0</v>
      </c>
      <c r="J35" s="46"/>
      <c r="K35" s="42"/>
      <c r="L35" s="42"/>
      <c r="M35" s="68">
        <v>0</v>
      </c>
      <c r="N35" s="46"/>
      <c r="O35" s="70"/>
      <c r="P35" s="46"/>
      <c r="Q35" s="62"/>
      <c r="R35" s="46"/>
      <c r="S35" s="63"/>
      <c r="T35" s="42"/>
      <c r="U35" s="64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</row>
    <row r="36" spans="2:45" ht="13.5" customHeight="1">
      <c r="B36" s="76"/>
      <c r="C36" s="76"/>
      <c r="D36" s="53" t="s">
        <v>97</v>
      </c>
      <c r="E36" s="67">
        <f>H36-S36</f>
        <v>0</v>
      </c>
      <c r="F36" s="80">
        <v>0</v>
      </c>
      <c r="G36" s="83"/>
      <c r="H36" s="60">
        <f>'[4]pl'!BQ60</f>
        <v>0</v>
      </c>
      <c r="I36" s="80">
        <v>0</v>
      </c>
      <c r="J36" s="46"/>
      <c r="K36" s="42"/>
      <c r="L36" s="42"/>
      <c r="M36" s="68">
        <v>0</v>
      </c>
      <c r="N36" s="46"/>
      <c r="O36" s="70">
        <v>0</v>
      </c>
      <c r="P36" s="46"/>
      <c r="Q36" s="62">
        <v>0</v>
      </c>
      <c r="R36" s="46"/>
      <c r="S36" s="63">
        <f>M36+O36+Q36</f>
        <v>0</v>
      </c>
      <c r="T36" s="42"/>
      <c r="U36" s="64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</row>
    <row r="37" spans="2:45" ht="13.5" customHeight="1">
      <c r="B37" s="76"/>
      <c r="C37" s="76"/>
      <c r="D37" s="53" t="s">
        <v>105</v>
      </c>
      <c r="E37" s="35"/>
      <c r="F37" s="80"/>
      <c r="G37" s="42"/>
      <c r="H37" s="60"/>
      <c r="I37" s="80"/>
      <c r="J37" s="46"/>
      <c r="K37" s="42"/>
      <c r="L37" s="42"/>
      <c r="M37" s="68"/>
      <c r="N37" s="46"/>
      <c r="O37" s="70"/>
      <c r="P37" s="46"/>
      <c r="Q37" s="62"/>
      <c r="R37" s="46"/>
      <c r="S37" s="63"/>
      <c r="T37" s="42"/>
      <c r="U37" s="64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</row>
    <row r="38" spans="2:45" ht="13.5" customHeight="1">
      <c r="B38" s="42"/>
      <c r="C38" s="42"/>
      <c r="D38" s="53" t="s">
        <v>106</v>
      </c>
      <c r="E38" s="67">
        <f>H38-S38</f>
        <v>0</v>
      </c>
      <c r="F38" s="80">
        <v>0</v>
      </c>
      <c r="G38" s="83"/>
      <c r="H38" s="60">
        <f>'[4]pl'!BQ62</f>
        <v>0</v>
      </c>
      <c r="I38" s="80">
        <v>0</v>
      </c>
      <c r="J38" s="46"/>
      <c r="K38" s="42"/>
      <c r="L38" s="42"/>
      <c r="M38" s="68">
        <v>0</v>
      </c>
      <c r="N38" s="46"/>
      <c r="O38" s="70">
        <v>0</v>
      </c>
      <c r="P38" s="46"/>
      <c r="Q38" s="62">
        <v>0</v>
      </c>
      <c r="R38" s="46"/>
      <c r="S38" s="63">
        <f>M38+O38+Q38</f>
        <v>0</v>
      </c>
      <c r="T38" s="42"/>
      <c r="U38" s="64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</row>
    <row r="39" spans="2:45" ht="13.5" customHeight="1">
      <c r="B39" s="74"/>
      <c r="C39" s="53" t="s">
        <v>107</v>
      </c>
      <c r="D39" s="53" t="s">
        <v>108</v>
      </c>
      <c r="E39" s="35"/>
      <c r="F39" s="84"/>
      <c r="G39" s="46"/>
      <c r="H39" s="60"/>
      <c r="I39" s="72"/>
      <c r="J39" s="46"/>
      <c r="K39" s="42"/>
      <c r="L39" s="42"/>
      <c r="M39" s="79"/>
      <c r="N39" s="46"/>
      <c r="O39" s="78"/>
      <c r="P39" s="46"/>
      <c r="Q39" s="62"/>
      <c r="R39" s="46"/>
      <c r="S39" s="63"/>
      <c r="T39" s="42"/>
      <c r="U39" s="64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</row>
    <row r="40" spans="2:45" ht="13.5" customHeight="1">
      <c r="B40" s="42"/>
      <c r="C40" s="42"/>
      <c r="D40" s="53" t="s">
        <v>109</v>
      </c>
      <c r="E40" s="67">
        <f>H40-S40</f>
        <v>-2095.439999999995</v>
      </c>
      <c r="F40" s="73">
        <f>+F32+F34+F36+F38</f>
        <v>2649</v>
      </c>
      <c r="G40" s="58"/>
      <c r="H40" s="60">
        <f>'[4]pl'!BQ66</f>
        <v>25627.560000000005</v>
      </c>
      <c r="I40" s="73">
        <f>+I32+I34+I36+I38</f>
        <v>7602</v>
      </c>
      <c r="J40" s="46"/>
      <c r="K40" s="42"/>
      <c r="L40" s="42"/>
      <c r="M40" s="73">
        <f>+M32+M34+M36+M38</f>
        <v>-3762</v>
      </c>
      <c r="N40" s="46"/>
      <c r="O40" s="73">
        <f>+O34+O36+O38</f>
        <v>-2062</v>
      </c>
      <c r="P40" s="46"/>
      <c r="Q40" s="62">
        <v>33547</v>
      </c>
      <c r="R40" s="46"/>
      <c r="S40" s="63">
        <f>M40+O40+Q40</f>
        <v>27723</v>
      </c>
      <c r="T40" s="42"/>
      <c r="U40" s="64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</row>
    <row r="41" spans="2:45" ht="13.5" customHeight="1">
      <c r="B41" s="56">
        <v>3</v>
      </c>
      <c r="C41" s="57" t="s">
        <v>110</v>
      </c>
      <c r="D41" s="42"/>
      <c r="E41" s="58"/>
      <c r="F41" s="72"/>
      <c r="G41" s="46"/>
      <c r="H41" s="60"/>
      <c r="I41" s="72"/>
      <c r="J41" s="46"/>
      <c r="K41" s="42"/>
      <c r="L41" s="42"/>
      <c r="M41" s="79"/>
      <c r="N41" s="46"/>
      <c r="O41" s="78"/>
      <c r="P41" s="46"/>
      <c r="Q41" s="62"/>
      <c r="R41" s="46"/>
      <c r="S41" s="63"/>
      <c r="T41" s="42"/>
      <c r="U41" s="64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</row>
    <row r="42" spans="2:45" ht="13.5" customHeight="1">
      <c r="B42" s="65"/>
      <c r="C42" s="57" t="s">
        <v>111</v>
      </c>
      <c r="D42" s="42"/>
      <c r="E42" s="58"/>
      <c r="F42" s="72"/>
      <c r="G42" s="46"/>
      <c r="H42" s="60"/>
      <c r="I42" s="72"/>
      <c r="J42" s="46"/>
      <c r="K42" s="53" t="s">
        <v>112</v>
      </c>
      <c r="L42" s="53" t="s">
        <v>113</v>
      </c>
      <c r="M42" s="79"/>
      <c r="N42" s="46"/>
      <c r="O42" s="78"/>
      <c r="P42" s="46"/>
      <c r="Q42" s="62"/>
      <c r="R42" s="46"/>
      <c r="S42" s="63"/>
      <c r="T42" s="42"/>
      <c r="U42" s="64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</row>
    <row r="43" spans="2:45" ht="13.5" customHeight="1">
      <c r="B43" s="42"/>
      <c r="C43" s="53" t="s">
        <v>114</v>
      </c>
      <c r="D43" s="56"/>
      <c r="E43" s="85"/>
      <c r="F43" s="81"/>
      <c r="G43" s="81"/>
      <c r="H43" s="60"/>
      <c r="I43" s="86"/>
      <c r="J43" s="46"/>
      <c r="K43" s="42">
        <v>700458.418</v>
      </c>
      <c r="L43" s="42">
        <v>700458.418</v>
      </c>
      <c r="M43" s="86"/>
      <c r="N43" s="46">
        <v>700458.418</v>
      </c>
      <c r="O43" s="70"/>
      <c r="P43" s="42">
        <v>700458.418</v>
      </c>
      <c r="Q43" s="62"/>
      <c r="R43" s="46"/>
      <c r="S43" s="63"/>
      <c r="T43" s="42"/>
      <c r="U43" s="64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</row>
    <row r="44" spans="2:45" ht="13.5" customHeight="1">
      <c r="B44" s="76"/>
      <c r="C44" s="76"/>
      <c r="D44" s="53" t="s">
        <v>115</v>
      </c>
      <c r="E44" s="87">
        <f>E40/7004.58418</f>
        <v>-0.2991526614788995</v>
      </c>
      <c r="F44" s="87">
        <f>F40/7004.58418</f>
        <v>0.37818090723552417</v>
      </c>
      <c r="G44" s="81"/>
      <c r="H44" s="87">
        <f>H40/7004.58418</f>
        <v>3.6586839905748705</v>
      </c>
      <c r="I44" s="87">
        <f>I40/7004.58418</f>
        <v>1.0852892626668382</v>
      </c>
      <c r="J44" s="46"/>
      <c r="K44" s="42"/>
      <c r="L44" s="42"/>
      <c r="M44" s="87">
        <f>M40/7004.58418</f>
        <v>-0.5370768490071883</v>
      </c>
      <c r="N44" s="46"/>
      <c r="O44" s="88">
        <f>O40/7004.58418</f>
        <v>-0.2943786450432808</v>
      </c>
      <c r="P44" s="42"/>
      <c r="Q44" s="81">
        <f>+Q40/P43*100</f>
        <v>4.789292146104239</v>
      </c>
      <c r="R44" s="46"/>
      <c r="S44" s="89">
        <f>M44+O44+Q44</f>
        <v>3.9578366520537696</v>
      </c>
      <c r="T44" s="42"/>
      <c r="U44" s="64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</row>
    <row r="45" spans="2:45" ht="13.5" customHeight="1">
      <c r="B45" s="42"/>
      <c r="C45" s="42"/>
      <c r="D45" s="53" t="s">
        <v>116</v>
      </c>
      <c r="E45" s="87">
        <f>E40/7705.0074</f>
        <v>-0.27195820733410264</v>
      </c>
      <c r="F45" s="87">
        <f>F40/7705.0074</f>
        <v>0.3438023953098345</v>
      </c>
      <c r="G45" s="81"/>
      <c r="H45" s="87">
        <f>H40/7705.0074</f>
        <v>3.326091549243678</v>
      </c>
      <c r="I45" s="87">
        <f>I40/7705.0074</f>
        <v>0.9866311095301479</v>
      </c>
      <c r="J45" s="46"/>
      <c r="K45" s="42">
        <f>700458.418+70042.322</f>
        <v>770500.74</v>
      </c>
      <c r="L45" s="42">
        <f>700458.418+70042.322</f>
        <v>770500.74</v>
      </c>
      <c r="M45" s="87">
        <f>M40/7705.0074</f>
        <v>-0.4882539113460163</v>
      </c>
      <c r="N45" s="46">
        <f>700458.418+70042.322</f>
        <v>770500.74</v>
      </c>
      <c r="O45" s="88">
        <f>O40/7705.0074</f>
        <v>-0.2676181725665831</v>
      </c>
      <c r="P45" s="42">
        <f>700458.418+70042.322</f>
        <v>770500.74</v>
      </c>
      <c r="Q45" s="81">
        <f>+Q40/P45*100</f>
        <v>4.35392184049038</v>
      </c>
      <c r="R45" s="79"/>
      <c r="S45" s="90">
        <f>M45+O45+Q45</f>
        <v>3.5980497565777805</v>
      </c>
      <c r="T45" s="42"/>
      <c r="U45" s="64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</row>
    <row r="46" spans="2:45" ht="13.5" customHeight="1">
      <c r="B46" s="42"/>
      <c r="C46" s="42"/>
      <c r="D46" s="53" t="s">
        <v>117</v>
      </c>
      <c r="E46" s="87"/>
      <c r="F46" s="87"/>
      <c r="G46" s="81"/>
      <c r="H46" s="87"/>
      <c r="I46" s="87"/>
      <c r="J46" s="46"/>
      <c r="K46" s="42"/>
      <c r="L46" s="42"/>
      <c r="M46" s="81"/>
      <c r="N46" s="46"/>
      <c r="O46" s="70"/>
      <c r="P46" s="42"/>
      <c r="Q46" s="81"/>
      <c r="R46" s="79"/>
      <c r="S46" s="90"/>
      <c r="T46" s="42"/>
      <c r="U46" s="64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</row>
    <row r="47" spans="2:45" ht="13.5" customHeight="1">
      <c r="B47" s="56">
        <v>4</v>
      </c>
      <c r="C47" s="53" t="s">
        <v>71</v>
      </c>
      <c r="D47" s="53" t="s">
        <v>118</v>
      </c>
      <c r="E47" s="81">
        <f>'[4]2qtr pl'!BI79</f>
        <v>0</v>
      </c>
      <c r="F47" s="81">
        <v>0</v>
      </c>
      <c r="G47" s="81"/>
      <c r="H47" s="60">
        <f>E47</f>
        <v>0</v>
      </c>
      <c r="I47" s="86">
        <v>0.72</v>
      </c>
      <c r="J47" s="46"/>
      <c r="K47" s="42"/>
      <c r="L47" s="42"/>
      <c r="M47" s="86">
        <v>0</v>
      </c>
      <c r="N47" s="46"/>
      <c r="O47" s="70"/>
      <c r="P47" s="42"/>
      <c r="Q47" s="62"/>
      <c r="R47" s="79"/>
      <c r="S47" s="91"/>
      <c r="T47" s="42"/>
      <c r="U47" s="64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</row>
    <row r="48" spans="2:45" ht="13.5" customHeight="1">
      <c r="B48" s="56"/>
      <c r="C48" s="53" t="s">
        <v>73</v>
      </c>
      <c r="D48" s="53" t="s">
        <v>119</v>
      </c>
      <c r="E48" s="92" t="s">
        <v>120</v>
      </c>
      <c r="F48" s="93"/>
      <c r="G48" s="83"/>
      <c r="H48" s="94" t="s">
        <v>120</v>
      </c>
      <c r="I48" s="95"/>
      <c r="J48" s="42"/>
      <c r="K48" s="42"/>
      <c r="L48" s="42"/>
      <c r="M48" s="86">
        <v>0</v>
      </c>
      <c r="N48" s="42"/>
      <c r="O48" s="70"/>
      <c r="P48" s="42"/>
      <c r="Q48" s="62"/>
      <c r="R48" s="79"/>
      <c r="S48" s="91"/>
      <c r="T48" s="42"/>
      <c r="U48" s="64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</row>
    <row r="49" spans="2:45" ht="15.75">
      <c r="B49" s="42"/>
      <c r="E49" s="96"/>
      <c r="F49" s="97"/>
      <c r="G49" s="42"/>
      <c r="H49" s="98"/>
      <c r="I49" s="97"/>
      <c r="J49" s="46"/>
      <c r="K49" s="55"/>
      <c r="L49" s="99"/>
      <c r="M49" s="99"/>
      <c r="N49" s="99"/>
      <c r="O49" s="100"/>
      <c r="P49" s="99"/>
      <c r="Q49" s="101"/>
      <c r="R49" s="102"/>
      <c r="S49" s="103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</row>
    <row r="50" spans="2:45" ht="15.75">
      <c r="B50" s="42"/>
      <c r="C50" s="42"/>
      <c r="D50" s="42"/>
      <c r="E50" s="55"/>
      <c r="F50" s="104"/>
      <c r="G50" s="42"/>
      <c r="H50" s="55"/>
      <c r="I50" s="55"/>
      <c r="J50" s="42"/>
      <c r="K50" s="42"/>
      <c r="L50" s="42"/>
      <c r="M50" s="42"/>
      <c r="N50" s="42"/>
      <c r="O50" s="105"/>
      <c r="P50" s="42"/>
      <c r="Q50" s="106"/>
      <c r="R50" s="42"/>
      <c r="S50" s="106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</row>
    <row r="51" spans="2:45" ht="15.75">
      <c r="B51" s="42"/>
      <c r="C51" s="42"/>
      <c r="D51" s="107"/>
      <c r="E51" s="45" t="s">
        <v>121</v>
      </c>
      <c r="F51" s="108"/>
      <c r="G51" s="107"/>
      <c r="H51" s="45" t="s">
        <v>122</v>
      </c>
      <c r="I51" s="108"/>
      <c r="J51" s="42"/>
      <c r="K51" s="42"/>
      <c r="L51" s="42"/>
      <c r="M51" s="42"/>
      <c r="N51" s="42"/>
      <c r="O51" s="105"/>
      <c r="P51" s="42"/>
      <c r="Q51" s="106"/>
      <c r="R51" s="42"/>
      <c r="S51" s="106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</row>
    <row r="52" spans="2:45" ht="15.75">
      <c r="B52" s="109"/>
      <c r="C52" s="109"/>
      <c r="D52" s="108"/>
      <c r="E52" s="45" t="s">
        <v>123</v>
      </c>
      <c r="F52" s="108"/>
      <c r="G52" s="107"/>
      <c r="H52" s="45" t="s">
        <v>124</v>
      </c>
      <c r="I52" s="107"/>
      <c r="J52" s="42"/>
      <c r="K52" s="42"/>
      <c r="L52" s="42"/>
      <c r="M52" s="42"/>
      <c r="N52" s="42"/>
      <c r="O52" s="105"/>
      <c r="P52" s="42"/>
      <c r="Q52" s="106"/>
      <c r="R52" s="42"/>
      <c r="S52" s="106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</row>
    <row r="53" spans="2:45" ht="15.75">
      <c r="B53" s="56">
        <v>5</v>
      </c>
      <c r="C53" s="56" t="s">
        <v>125</v>
      </c>
      <c r="D53" s="42"/>
      <c r="E53" s="110">
        <f>'[1]BS-6-02'!$AR$64/K43</f>
        <v>1.0178467840185195</v>
      </c>
      <c r="F53" s="111"/>
      <c r="G53" s="42"/>
      <c r="H53" s="110">
        <v>0.98</v>
      </c>
      <c r="I53" s="112"/>
      <c r="J53" s="42"/>
      <c r="K53" s="42"/>
      <c r="L53" s="42"/>
      <c r="M53" s="42"/>
      <c r="N53" s="42"/>
      <c r="O53" s="105"/>
      <c r="P53" s="42"/>
      <c r="Q53" s="106"/>
      <c r="R53" s="42"/>
      <c r="S53" s="106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</row>
    <row r="54" spans="2:45" ht="15.75">
      <c r="B54" s="56"/>
      <c r="C54" s="56"/>
      <c r="D54" s="42"/>
      <c r="E54" s="113"/>
      <c r="F54" s="113"/>
      <c r="G54" s="42"/>
      <c r="H54" s="113"/>
      <c r="I54" s="114"/>
      <c r="J54" s="42"/>
      <c r="K54" s="42"/>
      <c r="L54" s="42"/>
      <c r="M54" s="42"/>
      <c r="N54" s="42"/>
      <c r="O54" s="105"/>
      <c r="P54" s="42"/>
      <c r="Q54" s="106"/>
      <c r="R54" s="42"/>
      <c r="S54" s="106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</row>
    <row r="55" spans="2:45" ht="15.75">
      <c r="B55" s="53" t="s">
        <v>126</v>
      </c>
      <c r="C55" s="56"/>
      <c r="D55" s="42"/>
      <c r="E55" s="113"/>
      <c r="F55" s="113"/>
      <c r="G55" s="42"/>
      <c r="H55" s="113"/>
      <c r="I55" s="114"/>
      <c r="J55" s="42"/>
      <c r="K55" s="42"/>
      <c r="L55" s="42"/>
      <c r="M55" s="42"/>
      <c r="N55" s="42"/>
      <c r="O55" s="105"/>
      <c r="P55" s="42"/>
      <c r="Q55" s="106"/>
      <c r="R55" s="42"/>
      <c r="S55" s="106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</row>
    <row r="56" spans="2:45" ht="15.75">
      <c r="B56" s="42"/>
      <c r="C56" s="42"/>
      <c r="D56" s="53" t="s">
        <v>127</v>
      </c>
      <c r="E56" s="42"/>
      <c r="F56" s="115"/>
      <c r="G56" s="42"/>
      <c r="H56" s="42"/>
      <c r="I56" s="42"/>
      <c r="J56" s="42"/>
      <c r="K56" s="42"/>
      <c r="L56" s="42"/>
      <c r="M56" s="42"/>
      <c r="N56" s="42"/>
      <c r="O56" s="105"/>
      <c r="P56" s="42"/>
      <c r="Q56" s="106"/>
      <c r="R56" s="42"/>
      <c r="S56" s="106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</row>
    <row r="57" spans="2:45" ht="15.75">
      <c r="B57" s="42"/>
      <c r="C57" s="42"/>
      <c r="D57" s="42"/>
      <c r="E57" s="42"/>
      <c r="F57" s="115"/>
      <c r="G57" s="42"/>
      <c r="H57" s="42"/>
      <c r="I57" s="42"/>
      <c r="J57" s="42"/>
      <c r="K57" s="42"/>
      <c r="L57" s="42"/>
      <c r="M57" s="42"/>
      <c r="N57" s="42"/>
      <c r="O57" s="105"/>
      <c r="P57" s="42"/>
      <c r="Q57" s="106"/>
      <c r="R57" s="42"/>
      <c r="S57" s="106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</row>
    <row r="58" spans="2:45" ht="15.75">
      <c r="B58" s="42"/>
      <c r="C58" s="42"/>
      <c r="D58" s="42"/>
      <c r="E58" s="42"/>
      <c r="F58" s="115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106"/>
      <c r="R58" s="42"/>
      <c r="S58" s="106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</row>
    <row r="59" spans="2:45" ht="15.75">
      <c r="B59" s="42"/>
      <c r="C59" s="42"/>
      <c r="D59" s="42"/>
      <c r="E59" s="42"/>
      <c r="F59" s="115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106"/>
      <c r="R59" s="42"/>
      <c r="S59" s="106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</row>
    <row r="60" spans="2:45" ht="15.75">
      <c r="B60" s="42"/>
      <c r="C60" s="42"/>
      <c r="D60" s="42"/>
      <c r="E60" s="42"/>
      <c r="F60" s="115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106"/>
      <c r="R60" s="42"/>
      <c r="S60" s="106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</row>
    <row r="61" spans="2:45" ht="15.75">
      <c r="B61" s="42"/>
      <c r="C61" s="42"/>
      <c r="D61" s="42"/>
      <c r="E61" s="42"/>
      <c r="F61" s="115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106"/>
      <c r="R61" s="42"/>
      <c r="S61" s="106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</row>
    <row r="62" spans="2:45" ht="15.75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106"/>
      <c r="R62" s="42"/>
      <c r="S62" s="106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</row>
    <row r="63" spans="2:45" ht="15.75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106"/>
      <c r="R63" s="42"/>
      <c r="S63" s="106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</row>
    <row r="64" spans="10:45" ht="15.75"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</row>
    <row r="65" spans="10:45" ht="15.75"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</row>
    <row r="66" spans="10:45" ht="15.75"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</row>
    <row r="67" spans="10:45" ht="15.75"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</row>
    <row r="68" spans="10:45" ht="15.75"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</row>
    <row r="69" spans="10:45" ht="15.75"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</row>
    <row r="70" spans="10:45" ht="15.75"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</row>
    <row r="71" spans="10:45" ht="15.75"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</row>
    <row r="72" spans="10:45" ht="15.75"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</row>
    <row r="73" spans="10:45" ht="15.75"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</row>
    <row r="74" spans="10:45" ht="15.75"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</row>
    <row r="75" spans="10:45" ht="15.75"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</row>
    <row r="76" spans="10:45" ht="15.75"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</row>
    <row r="77" spans="10:45" ht="15.75"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</row>
    <row r="78" spans="10:45" ht="15.75"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0:45" ht="15.75"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0:45" ht="15.75"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0:45" ht="15.75"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</row>
    <row r="82" spans="10:45" ht="15.75"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10:45" ht="15.75"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</row>
    <row r="84" spans="10:45" ht="15.75"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</row>
    <row r="85" spans="10:45" ht="15.75"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</row>
    <row r="86" spans="10:45" ht="15.75"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</row>
    <row r="87" spans="10:45" ht="15.75"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</row>
    <row r="88" spans="10:45" ht="15.75"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</row>
    <row r="89" spans="10:45" ht="15.75"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</row>
    <row r="90" spans="10:45" ht="15.75"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</row>
    <row r="91" spans="10:45" ht="15.75"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</row>
    <row r="92" spans="10:45" ht="15.75"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</row>
    <row r="93" spans="10:45" ht="15.75"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</row>
    <row r="94" spans="10:45" ht="15.75"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</row>
    <row r="95" spans="10:45" ht="15.75"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</row>
    <row r="96" spans="10:45" ht="15.75"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</row>
    <row r="97" spans="10:45" ht="15.75"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</row>
    <row r="98" spans="10:45" ht="15.75"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</row>
    <row r="99" spans="10:45" ht="15.75"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</row>
    <row r="100" spans="10:45" ht="15.75"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</row>
    <row r="101" spans="10:45" ht="15.75"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</row>
    <row r="102" spans="10:45" ht="15.75"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</row>
    <row r="103" spans="10:45" ht="15.75"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</row>
    <row r="104" spans="10:45" ht="15.75"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</row>
    <row r="105" spans="10:45" ht="15.75"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</row>
    <row r="106" spans="10:45" ht="15.75"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</row>
    <row r="107" spans="10:45" ht="15.75"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</row>
    <row r="108" spans="10:45" ht="15.75"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</row>
    <row r="109" spans="10:45" ht="15.75"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</row>
    <row r="110" spans="10:45" ht="15.75"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</row>
    <row r="111" spans="10:45" ht="15.75"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</row>
    <row r="112" spans="10:45" ht="15.75"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</row>
    <row r="113" spans="10:45" ht="15.75"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</row>
    <row r="114" spans="10:45" ht="15.75"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</row>
    <row r="115" spans="10:45" ht="15.75"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</row>
    <row r="116" spans="10:45" ht="15.75"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</row>
    <row r="117" spans="10:45" ht="15.75"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</row>
    <row r="118" spans="10:45" ht="15.75"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</row>
    <row r="119" spans="10:45" ht="15.75"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</row>
    <row r="120" spans="10:45" ht="15.75"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</row>
    <row r="121" spans="10:45" ht="15.75"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</row>
    <row r="122" spans="10:45" ht="15.75"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</row>
    <row r="123" spans="10:45" ht="15.75"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</row>
    <row r="124" spans="10:45" ht="15.75"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</row>
    <row r="125" spans="10:45" ht="15.75"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</row>
    <row r="126" spans="10:45" ht="15.75"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</row>
    <row r="127" spans="10:45" ht="15.75"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</row>
    <row r="128" spans="10:45" ht="15.75"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</row>
    <row r="129" spans="10:45" ht="15.75"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</row>
    <row r="130" spans="10:45" ht="15.75"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</row>
    <row r="131" spans="10:45" ht="15.75"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</row>
    <row r="132" spans="10:45" ht="15.75"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</row>
    <row r="133" spans="10:45" ht="15.75"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</row>
    <row r="134" spans="10:45" ht="15.75"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</row>
    <row r="135" spans="10:45" ht="15.75"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</row>
    <row r="136" spans="10:45" ht="15.75"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</row>
    <row r="137" spans="10:45" ht="15.75"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</row>
    <row r="138" spans="10:45" ht="15.75"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</row>
    <row r="139" spans="10:45" ht="15.75"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</row>
    <row r="140" spans="10:45" ht="15.75"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</row>
    <row r="141" spans="10:45" ht="15.75"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</row>
    <row r="142" spans="10:45" ht="15.75"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</row>
    <row r="143" spans="10:45" ht="15.75"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</row>
    <row r="144" spans="10:45" ht="15.75"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</row>
    <row r="145" spans="10:45" ht="15.75"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</row>
    <row r="146" spans="10:45" ht="15.75"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</row>
    <row r="147" spans="10:45" ht="15.75"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</row>
    <row r="148" spans="10:45" ht="15.75"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</row>
    <row r="149" spans="10:45" ht="15.75"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</row>
    <row r="150" spans="10:45" ht="15.75"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</row>
    <row r="151" spans="10:45" ht="15.75"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</row>
    <row r="152" spans="10:45" ht="15.75"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</row>
    <row r="153" spans="10:45" ht="15.75"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</row>
    <row r="154" spans="10:45" ht="15.75"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</row>
    <row r="155" spans="10:45" ht="15.75"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</row>
    <row r="156" spans="10:45" ht="15.75"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</row>
    <row r="157" spans="10:45" ht="15.75"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</row>
    <row r="158" spans="10:45" ht="15.75"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</row>
    <row r="159" spans="10:45" ht="15.75"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</row>
    <row r="160" spans="10:45" ht="15.75"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</row>
    <row r="161" spans="10:45" ht="15.75"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</row>
    <row r="162" spans="10:45" ht="15.75"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</row>
    <row r="163" spans="10:45" ht="15.75"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</row>
    <row r="164" spans="10:45" ht="15.75"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</row>
    <row r="165" spans="10:45" ht="15.75"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</row>
    <row r="166" spans="10:45" ht="15.75"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</row>
    <row r="167" spans="10:45" ht="15.75"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</row>
    <row r="168" spans="10:45" ht="15.75"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</row>
    <row r="169" spans="10:45" ht="15.75"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</row>
    <row r="170" spans="10:45" ht="15.75"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</row>
    <row r="171" spans="10:45" ht="15.75"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</row>
    <row r="172" spans="10:45" ht="15.75"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</row>
    <row r="173" spans="10:45" ht="15.75"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</row>
    <row r="174" spans="10:45" ht="15.75"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</row>
    <row r="175" spans="10:45" ht="15.75"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</row>
    <row r="176" spans="10:45" ht="15.75"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</row>
    <row r="177" spans="10:45" ht="15.75"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</row>
    <row r="178" spans="10:45" ht="15.75"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</row>
    <row r="179" spans="10:45" ht="15.75"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</row>
    <row r="180" spans="10:45" ht="15.75"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</row>
    <row r="181" spans="10:45" ht="15.75"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</row>
    <row r="182" spans="10:45" ht="15.75"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</row>
    <row r="183" spans="10:45" ht="15.75"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</row>
    <row r="184" spans="10:45" ht="15.75"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</row>
    <row r="185" spans="10:45" ht="15.75"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</row>
    <row r="186" spans="10:45" ht="15.75"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</row>
    <row r="187" spans="10:45" ht="15.75"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</row>
    <row r="188" spans="10:45" ht="15.75"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</row>
    <row r="189" spans="10:45" ht="15.75"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</row>
    <row r="190" spans="10:45" ht="15.75"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</row>
    <row r="191" spans="10:45" ht="15.75"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</row>
    <row r="192" spans="10:45" ht="15.75"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</row>
    <row r="193" spans="10:45" ht="15.75"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</row>
    <row r="194" spans="10:45" ht="15.75"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</row>
    <row r="195" spans="10:45" ht="15.75"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</row>
    <row r="196" spans="10:45" ht="15.75"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</row>
    <row r="197" spans="10:45" ht="15.75"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</row>
    <row r="198" spans="10:45" ht="15.75"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</row>
    <row r="199" spans="10:45" ht="15.75"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</row>
    <row r="200" spans="10:45" ht="15.75"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</row>
    <row r="201" spans="10:45" ht="15.75"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</row>
    <row r="202" spans="10:45" ht="15.75"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</row>
    <row r="203" spans="10:45" ht="15.75"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</row>
    <row r="204" spans="10:45" ht="15.75"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</row>
    <row r="205" spans="10:45" ht="15.75"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</row>
    <row r="206" spans="10:45" ht="15.75"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</row>
    <row r="207" spans="10:45" ht="15.75"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</row>
    <row r="208" spans="10:45" ht="15.75"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</row>
    <row r="209" spans="10:45" ht="15.75"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</row>
    <row r="210" spans="10:45" ht="15.75"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</row>
    <row r="211" spans="10:45" ht="15.75"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</row>
    <row r="212" spans="10:45" ht="15.75"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</row>
    <row r="213" spans="10:45" ht="15.75"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</row>
    <row r="214" spans="10:45" ht="15.75"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</row>
    <row r="215" spans="10:45" ht="15.75"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</row>
    <row r="216" spans="10:45" ht="15.75"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</row>
    <row r="217" spans="10:45" ht="15.75"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</row>
    <row r="218" spans="10:45" ht="15.75"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</row>
    <row r="219" spans="10:45" ht="15.75"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</row>
    <row r="220" spans="10:45" ht="15.75"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</row>
    <row r="221" spans="10:45" ht="15.75"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</row>
    <row r="222" spans="10:45" ht="15.75"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</row>
    <row r="223" spans="10:45" ht="15.75"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</row>
    <row r="224" spans="10:45" ht="15.75"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</row>
    <row r="225" spans="10:45" ht="15.75"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</row>
    <row r="226" spans="10:45" ht="15.75"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</row>
    <row r="227" spans="10:45" ht="15.75"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</row>
    <row r="228" spans="10:45" ht="15.75"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</row>
    <row r="229" spans="10:45" ht="15.75"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</row>
    <row r="230" spans="10:45" ht="15.75"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</row>
    <row r="231" spans="10:45" ht="15.75"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</row>
    <row r="232" spans="10:45" ht="15.75"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</row>
    <row r="233" spans="10:45" ht="15.75"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</row>
    <row r="234" spans="10:45" ht="15.75"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</row>
    <row r="235" spans="10:45" ht="15.75"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</row>
    <row r="236" spans="10:45" ht="15.75"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</row>
    <row r="237" spans="10:45" ht="15.75"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</row>
    <row r="238" spans="10:45" ht="15.75"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</row>
    <row r="239" spans="10:45" ht="15.75"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</row>
    <row r="240" spans="10:45" ht="15.75"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</row>
    <row r="241" spans="10:45" ht="15.75"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</row>
    <row r="242" spans="10:45" ht="15.75"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</row>
    <row r="243" spans="10:45" ht="15.75"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</row>
    <row r="244" spans="10:45" ht="15.75"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</row>
    <row r="245" spans="10:45" ht="15.75"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</row>
    <row r="246" spans="10:45" ht="15.75"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</row>
    <row r="247" spans="10:45" ht="15.75"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</row>
    <row r="248" spans="10:45" ht="15.75"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</row>
    <row r="249" spans="10:45" ht="15.75"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</row>
    <row r="250" spans="10:45" ht="15.75"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</row>
    <row r="251" spans="10:45" ht="15.75"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</row>
    <row r="252" spans="10:45" ht="15.75"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</row>
    <row r="253" spans="10:45" ht="15.75"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</row>
    <row r="254" spans="10:45" ht="15.75"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</row>
    <row r="255" spans="10:45" ht="15.75"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</row>
    <row r="256" spans="10:45" ht="15.75"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</row>
    <row r="257" spans="10:45" ht="15.75"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</row>
    <row r="258" spans="10:45" ht="15.75"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</row>
    <row r="259" spans="10:45" ht="15.75"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</row>
    <row r="260" spans="10:45" ht="15.75"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</row>
    <row r="261" spans="10:45" ht="15.75"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</row>
    <row r="262" spans="10:45" ht="15.75"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</row>
    <row r="263" spans="10:45" ht="15.75"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</row>
    <row r="264" spans="10:45" ht="15.75"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</row>
    <row r="265" spans="10:45" ht="15.75"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</row>
    <row r="266" spans="10:45" ht="15.75"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</row>
    <row r="267" spans="10:45" ht="15.75"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</row>
    <row r="268" spans="10:45" ht="15.75"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</row>
    <row r="269" spans="10:45" ht="15.75"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</row>
    <row r="270" spans="10:45" ht="15.75"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</row>
    <row r="271" spans="10:45" ht="15.75"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</row>
    <row r="272" spans="10:45" ht="15.75"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</row>
    <row r="273" spans="10:45" ht="15.75"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</row>
    <row r="274" spans="10:45" ht="15.75"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</row>
    <row r="275" spans="10:45" ht="15.75"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</row>
    <row r="276" spans="10:45" ht="15.75"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</row>
    <row r="277" spans="10:45" ht="15.75"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</row>
    <row r="278" spans="10:45" ht="15.75"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</row>
    <row r="279" spans="10:45" ht="15.75"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</row>
    <row r="280" spans="10:45" ht="15.75"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</row>
    <row r="281" spans="10:45" ht="15.75"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</row>
    <row r="282" spans="10:45" ht="15.75"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</row>
    <row r="283" spans="10:45" ht="15.75"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</row>
    <row r="284" spans="10:45" ht="15.75"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</row>
    <row r="285" spans="10:45" ht="15.75"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</row>
    <row r="286" spans="10:45" ht="15.75"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</row>
  </sheetData>
  <mergeCells count="3">
    <mergeCell ref="E48:F48"/>
    <mergeCell ref="H48:I48"/>
    <mergeCell ref="B1:I1"/>
  </mergeCells>
  <printOptions horizontalCentered="1" verticalCentered="1"/>
  <pageMargins left="0.3" right="0" top="0" bottom="0" header="0.25" footer="0.2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72"/>
  <sheetViews>
    <sheetView showGridLines="0" workbookViewId="0" topLeftCell="A1">
      <selection activeCell="C8" sqref="C8"/>
    </sheetView>
  </sheetViews>
  <sheetFormatPr defaultColWidth="9.00390625" defaultRowHeight="12.75"/>
  <cols>
    <col min="1" max="1" width="4.25390625" style="0" customWidth="1"/>
    <col min="2" max="2" width="4.75390625" style="0" customWidth="1"/>
    <col min="3" max="3" width="23.125" style="0" customWidth="1"/>
    <col min="5" max="5" width="11.50390625" style="0" customWidth="1"/>
    <col min="6" max="6" width="5.125" style="0" customWidth="1"/>
    <col min="7" max="7" width="11.625" style="0" customWidth="1"/>
    <col min="8" max="8" width="5.125" style="0" customWidth="1"/>
    <col min="9" max="9" width="3.8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0</v>
      </c>
      <c r="B2" s="3"/>
      <c r="C2" s="3"/>
      <c r="D2" s="3"/>
      <c r="E2" s="3"/>
      <c r="F2" s="3"/>
      <c r="G2" s="4"/>
      <c r="H2" s="5"/>
      <c r="I2" s="1"/>
    </row>
    <row r="3" spans="1:9" ht="12.75">
      <c r="A3" s="6"/>
      <c r="B3" s="7"/>
      <c r="C3" s="7"/>
      <c r="D3" s="7"/>
      <c r="E3" s="7"/>
      <c r="F3" s="7"/>
      <c r="G3" s="5"/>
      <c r="H3" s="5"/>
      <c r="I3" s="1"/>
    </row>
    <row r="4" spans="1:9" ht="12.75">
      <c r="A4" s="8" t="s">
        <v>1</v>
      </c>
      <c r="B4" s="9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0" t="s">
        <v>2</v>
      </c>
      <c r="F5" s="10"/>
      <c r="G5" s="10" t="s">
        <v>3</v>
      </c>
      <c r="H5" s="10"/>
      <c r="I5" s="1"/>
    </row>
    <row r="6" spans="1:9" ht="12.75">
      <c r="A6" s="1"/>
      <c r="B6" s="1"/>
      <c r="C6" s="1"/>
      <c r="D6" s="1"/>
      <c r="E6" s="10" t="s">
        <v>4</v>
      </c>
      <c r="F6" s="10"/>
      <c r="G6" s="10" t="s">
        <v>4</v>
      </c>
      <c r="H6" s="10"/>
      <c r="I6" s="1"/>
    </row>
    <row r="7" spans="1:9" ht="12.75">
      <c r="A7" s="1"/>
      <c r="B7" s="1"/>
      <c r="C7" s="1"/>
      <c r="D7" s="1"/>
      <c r="E7" s="10" t="s">
        <v>5</v>
      </c>
      <c r="F7" s="10"/>
      <c r="G7" s="10" t="s">
        <v>6</v>
      </c>
      <c r="H7" s="10"/>
      <c r="I7" s="1"/>
    </row>
    <row r="8" spans="1:9" ht="12.75">
      <c r="A8" s="1"/>
      <c r="B8" s="1"/>
      <c r="C8" s="1"/>
      <c r="D8" s="1"/>
      <c r="E8" s="10" t="s">
        <v>7</v>
      </c>
      <c r="F8" s="10"/>
      <c r="G8" s="10" t="s">
        <v>8</v>
      </c>
      <c r="H8" s="10"/>
      <c r="I8" s="1"/>
    </row>
    <row r="9" spans="1:9" ht="12.75">
      <c r="A9" s="1"/>
      <c r="B9" s="1"/>
      <c r="C9" s="1"/>
      <c r="D9" s="1"/>
      <c r="E9" s="10" t="s">
        <v>9</v>
      </c>
      <c r="F9" s="10"/>
      <c r="G9" s="10" t="s">
        <v>10</v>
      </c>
      <c r="H9" s="10"/>
      <c r="I9" s="1"/>
    </row>
    <row r="10" spans="1:9" ht="12.75">
      <c r="A10" s="1"/>
      <c r="B10" s="1"/>
      <c r="C10" s="1"/>
      <c r="D10" s="1" t="s">
        <v>11</v>
      </c>
      <c r="E10" s="11" t="s">
        <v>12</v>
      </c>
      <c r="F10" s="11"/>
      <c r="G10" s="11" t="s">
        <v>13</v>
      </c>
      <c r="H10" s="11"/>
      <c r="I10" s="1"/>
    </row>
    <row r="11" spans="1:9" ht="12.75">
      <c r="A11" s="12"/>
      <c r="B11" s="1"/>
      <c r="C11" s="1"/>
      <c r="D11" s="1"/>
      <c r="E11" s="10" t="s">
        <v>14</v>
      </c>
      <c r="F11" s="10"/>
      <c r="G11" s="10" t="s">
        <v>14</v>
      </c>
      <c r="H11" s="10"/>
      <c r="I11" s="1"/>
    </row>
    <row r="12" spans="1:9" ht="8.25" customHeight="1">
      <c r="A12" s="12"/>
      <c r="B12" s="1"/>
      <c r="C12" s="1"/>
      <c r="D12" s="1"/>
      <c r="E12" s="1"/>
      <c r="F12" s="1"/>
      <c r="G12" s="1"/>
      <c r="H12" s="1"/>
      <c r="I12" s="1"/>
    </row>
    <row r="13" spans="1:9" ht="14.25" customHeight="1">
      <c r="A13" s="12">
        <v>1</v>
      </c>
      <c r="B13" s="13" t="s">
        <v>15</v>
      </c>
      <c r="C13" s="1"/>
      <c r="D13" s="1"/>
      <c r="E13" s="14">
        <f>'[1]BS-6-02'!AR6</f>
        <v>201775.891</v>
      </c>
      <c r="F13" s="14"/>
      <c r="G13" s="14">
        <f>'[1]BS-6-02'!AT6</f>
        <v>198744</v>
      </c>
      <c r="H13" s="14"/>
      <c r="I13" s="1"/>
    </row>
    <row r="14" spans="1:9" ht="14.25" customHeight="1">
      <c r="A14" s="12">
        <v>2</v>
      </c>
      <c r="B14" s="13" t="s">
        <v>16</v>
      </c>
      <c r="C14" s="1"/>
      <c r="D14" s="1"/>
      <c r="E14" s="14">
        <f>'[1]BS-6-02'!AR7</f>
        <v>257847</v>
      </c>
      <c r="F14" s="14"/>
      <c r="G14" s="14">
        <f>'[1]BS-6-02'!AT7</f>
        <v>370456</v>
      </c>
      <c r="H14" s="14"/>
      <c r="I14" s="1"/>
    </row>
    <row r="15" spans="1:9" ht="14.25" customHeight="1">
      <c r="A15" s="12">
        <v>3</v>
      </c>
      <c r="B15" s="15" t="s">
        <v>17</v>
      </c>
      <c r="C15" s="1"/>
      <c r="D15" s="1"/>
      <c r="E15" s="16">
        <f>'[1]BS-6-02'!AR8</f>
        <v>202676.202</v>
      </c>
      <c r="F15" s="16"/>
      <c r="G15" s="14">
        <f>'[1]BS-6-02'!AT8</f>
        <v>65947</v>
      </c>
      <c r="H15" s="14"/>
      <c r="I15" s="1"/>
    </row>
    <row r="16" spans="1:9" ht="14.25" customHeight="1">
      <c r="A16" s="12">
        <v>4</v>
      </c>
      <c r="B16" s="15" t="s">
        <v>18</v>
      </c>
      <c r="C16" s="1"/>
      <c r="D16" s="1"/>
      <c r="E16" s="14">
        <f>'[1]BS-6-02'!AR11</f>
        <v>1211.95</v>
      </c>
      <c r="F16" s="14"/>
      <c r="G16" s="14">
        <f>'[1]BS-6-02'!AT11</f>
        <v>1181</v>
      </c>
      <c r="H16" s="14"/>
      <c r="I16" s="1"/>
    </row>
    <row r="17" spans="1:9" ht="14.25" customHeight="1">
      <c r="A17" s="12">
        <v>5</v>
      </c>
      <c r="B17" s="15" t="s">
        <v>19</v>
      </c>
      <c r="C17" s="1"/>
      <c r="D17" s="1"/>
      <c r="E17" s="14">
        <f>'[1]BS-6-02'!AR13</f>
        <v>365445.837</v>
      </c>
      <c r="F17" s="14"/>
      <c r="G17" s="14">
        <f>'[1]BS-6-02'!AT13</f>
        <v>523347</v>
      </c>
      <c r="H17" s="14"/>
      <c r="I17" s="1"/>
    </row>
    <row r="18" spans="1:9" ht="14.25" customHeight="1">
      <c r="A18" s="12">
        <v>6</v>
      </c>
      <c r="B18" s="17" t="s">
        <v>20</v>
      </c>
      <c r="C18" s="1"/>
      <c r="D18" s="1"/>
      <c r="E18" s="14">
        <f>'[1]BS-6-02'!AR12</f>
        <v>34733</v>
      </c>
      <c r="F18" s="14"/>
      <c r="G18" s="14">
        <f>'[1]BS-6-02'!AT12</f>
        <v>59900</v>
      </c>
      <c r="H18" s="14"/>
      <c r="I18" s="1"/>
    </row>
    <row r="19" spans="1:9" ht="14.25" customHeight="1">
      <c r="A19" s="12">
        <v>7</v>
      </c>
      <c r="B19" s="13" t="s">
        <v>21</v>
      </c>
      <c r="C19" s="1"/>
      <c r="D19" s="1"/>
      <c r="E19" s="1"/>
      <c r="F19" s="1"/>
      <c r="G19" s="1"/>
      <c r="H19" s="1"/>
      <c r="I19" s="1"/>
    </row>
    <row r="20" spans="1:9" ht="14.25" customHeight="1">
      <c r="A20" s="12"/>
      <c r="B20" s="18"/>
      <c r="C20" s="19" t="s">
        <v>22</v>
      </c>
      <c r="D20" s="1"/>
      <c r="E20" s="20">
        <f>'[1]BS-6-02'!AR15</f>
        <v>120693</v>
      </c>
      <c r="F20" s="21"/>
      <c r="G20" s="20">
        <f>'[1]BS-6-02'!AT15</f>
        <v>2056</v>
      </c>
      <c r="H20" s="22"/>
      <c r="I20" s="1"/>
    </row>
    <row r="21" spans="1:9" ht="14.25" customHeight="1">
      <c r="A21" s="12"/>
      <c r="B21" s="18"/>
      <c r="C21" s="23" t="s">
        <v>23</v>
      </c>
      <c r="D21" s="1"/>
      <c r="E21" s="21">
        <f>'[1]BS-6-02'!AR19</f>
        <v>1449</v>
      </c>
      <c r="F21" s="21"/>
      <c r="G21" s="21">
        <f>'[1]BS-6-02'!AT19</f>
        <v>1639</v>
      </c>
      <c r="H21" s="22"/>
      <c r="I21" s="1"/>
    </row>
    <row r="22" spans="1:9" ht="14.25" customHeight="1">
      <c r="A22" s="12"/>
      <c r="B22" s="18"/>
      <c r="C22" s="24" t="s">
        <v>24</v>
      </c>
      <c r="D22" s="1"/>
      <c r="E22" s="25">
        <f>'[1]BS-6-02'!AR17+'[1]BS-6-02'!AR16</f>
        <v>12943</v>
      </c>
      <c r="F22" s="25"/>
      <c r="G22" s="25">
        <f>'[1]BS-6-02'!AT16+'[1]BS-6-02'!AT17</f>
        <v>13089</v>
      </c>
      <c r="H22" s="26"/>
      <c r="I22" s="1"/>
    </row>
    <row r="23" spans="1:9" ht="14.25" customHeight="1">
      <c r="A23" s="12"/>
      <c r="B23" s="18"/>
      <c r="C23" s="27" t="s">
        <v>25</v>
      </c>
      <c r="D23" s="1"/>
      <c r="E23" s="21">
        <f>'[1]BS-6-02'!AR18</f>
        <v>11388.004</v>
      </c>
      <c r="F23" s="21"/>
      <c r="G23" s="21">
        <f>'[1]BS-6-02'!AT18</f>
        <v>177254</v>
      </c>
      <c r="H23" s="22"/>
      <c r="I23" s="1"/>
    </row>
    <row r="24" spans="1:9" ht="14.25" customHeight="1">
      <c r="A24" s="12"/>
      <c r="B24" s="18"/>
      <c r="C24" s="28" t="s">
        <v>26</v>
      </c>
      <c r="D24" s="1"/>
      <c r="E24" s="21">
        <f>'[1]BS-6-02'!AR20</f>
        <v>58206</v>
      </c>
      <c r="F24" s="21"/>
      <c r="G24" s="21">
        <f>'[1]BS-6-02'!AT20</f>
        <v>71179</v>
      </c>
      <c r="H24" s="22"/>
      <c r="I24" s="1"/>
    </row>
    <row r="25" spans="1:9" ht="14.25" customHeight="1">
      <c r="A25" s="12"/>
      <c r="B25" s="18"/>
      <c r="C25" s="27" t="s">
        <v>27</v>
      </c>
      <c r="D25" s="1"/>
      <c r="E25" s="21">
        <f>'[1]BS-6-02'!AR24</f>
        <v>43476</v>
      </c>
      <c r="F25" s="21"/>
      <c r="G25" s="21">
        <f>'[1]BS-6-02'!AT24</f>
        <v>13000</v>
      </c>
      <c r="H25" s="22"/>
      <c r="I25" s="1"/>
    </row>
    <row r="26" spans="1:9" ht="14.25" customHeight="1">
      <c r="A26" s="12"/>
      <c r="B26" s="18"/>
      <c r="C26" s="27" t="s">
        <v>28</v>
      </c>
      <c r="D26" s="1"/>
      <c r="E26" s="21">
        <f>'[1]BS-6-02'!AR22</f>
        <v>15782</v>
      </c>
      <c r="F26" s="21"/>
      <c r="G26" s="21">
        <f>'[1]BS-6-02'!AT22</f>
        <v>39989</v>
      </c>
      <c r="H26" s="22"/>
      <c r="I26" s="1"/>
    </row>
    <row r="27" spans="1:9" ht="14.25" customHeight="1">
      <c r="A27" s="12"/>
      <c r="B27" s="18"/>
      <c r="C27" s="27" t="s">
        <v>29</v>
      </c>
      <c r="D27" s="1"/>
      <c r="E27" s="21">
        <f>'[1]BS-6-02'!AR25-'[1]BS-6-02'!AR44</f>
        <v>45207.6</v>
      </c>
      <c r="F27" s="21"/>
      <c r="G27" s="21">
        <f>'[1]BS-6-02'!AT25</f>
        <v>52558</v>
      </c>
      <c r="H27" s="22"/>
      <c r="I27" s="1"/>
    </row>
    <row r="28" spans="1:9" ht="14.25" customHeight="1">
      <c r="A28" s="12"/>
      <c r="B28" s="18"/>
      <c r="C28" s="24" t="s">
        <v>30</v>
      </c>
      <c r="D28" s="1"/>
      <c r="E28" s="25">
        <f>'[1]BS-6-02'!AR26</f>
        <v>13833</v>
      </c>
      <c r="F28" s="25"/>
      <c r="G28" s="25">
        <f>'[1]BS-6-02'!AT26</f>
        <v>5996</v>
      </c>
      <c r="H28" s="26"/>
      <c r="I28" s="1"/>
    </row>
    <row r="29" spans="1:9" ht="14.25" customHeight="1">
      <c r="A29" s="12"/>
      <c r="B29" s="18"/>
      <c r="C29" s="27" t="s">
        <v>31</v>
      </c>
      <c r="D29" s="1"/>
      <c r="E29" s="29">
        <f>'[1]BS-6-02'!AR27</f>
        <v>9400</v>
      </c>
      <c r="F29" s="21"/>
      <c r="G29" s="29">
        <f>'[1]BS-6-02'!AT27</f>
        <v>5599</v>
      </c>
      <c r="H29" s="22"/>
      <c r="I29" s="1"/>
    </row>
    <row r="30" spans="1:9" ht="14.25" customHeight="1">
      <c r="A30" s="12"/>
      <c r="B30" s="18"/>
      <c r="C30" s="30"/>
      <c r="D30" s="1"/>
      <c r="E30" s="16">
        <f>SUM(E20:E29)</f>
        <v>332377.604</v>
      </c>
      <c r="F30" s="16"/>
      <c r="G30" s="16">
        <f>SUM(G20:G29)</f>
        <v>382359</v>
      </c>
      <c r="H30" s="16"/>
      <c r="I30" s="1"/>
    </row>
    <row r="31" spans="1:9" ht="14.25" customHeight="1">
      <c r="A31" s="12">
        <v>8</v>
      </c>
      <c r="B31" s="13" t="s">
        <v>32</v>
      </c>
      <c r="C31" s="1"/>
      <c r="D31" s="1"/>
      <c r="E31" s="1"/>
      <c r="F31" s="1"/>
      <c r="G31" s="1"/>
      <c r="H31" s="1"/>
      <c r="I31" s="1"/>
    </row>
    <row r="32" spans="1:9" ht="14.25" customHeight="1">
      <c r="A32" s="12"/>
      <c r="B32" s="1"/>
      <c r="C32" s="28" t="s">
        <v>33</v>
      </c>
      <c r="D32" s="1"/>
      <c r="E32" s="20">
        <f>'[1]BS-6-02'!AR31</f>
        <v>48590</v>
      </c>
      <c r="F32" s="21"/>
      <c r="G32" s="20">
        <f>'[1]BS-6-02'!AT31</f>
        <v>69098</v>
      </c>
      <c r="H32" s="22"/>
      <c r="I32" s="1"/>
    </row>
    <row r="33" spans="1:9" ht="14.25" customHeight="1">
      <c r="A33" s="12"/>
      <c r="B33" s="1"/>
      <c r="C33" s="27" t="s">
        <v>34</v>
      </c>
      <c r="D33" s="1"/>
      <c r="E33" s="21">
        <f>'[1]BS-6-02'!AR38</f>
        <v>854</v>
      </c>
      <c r="F33" s="21"/>
      <c r="G33" s="21">
        <f>'[1]BS-6-02'!AT38</f>
        <v>7218</v>
      </c>
      <c r="H33" s="22"/>
      <c r="I33" s="1"/>
    </row>
    <row r="34" spans="1:9" ht="14.25" customHeight="1">
      <c r="A34" s="12"/>
      <c r="B34" s="1"/>
      <c r="C34" s="27" t="s">
        <v>35</v>
      </c>
      <c r="D34" s="1"/>
      <c r="E34" s="21">
        <f>'[1]BS-6-02'!AR34</f>
        <v>632</v>
      </c>
      <c r="F34" s="21"/>
      <c r="G34" s="21">
        <f>'[1]BS-6-02'!AT34+'[1]BS-6-02'!AT36</f>
        <v>4883</v>
      </c>
      <c r="H34" s="22"/>
      <c r="I34" s="1"/>
    </row>
    <row r="35" spans="1:9" ht="14.25" customHeight="1">
      <c r="A35" s="12"/>
      <c r="B35" s="1"/>
      <c r="C35" s="27" t="s">
        <v>36</v>
      </c>
      <c r="D35" s="1"/>
      <c r="E35" s="21">
        <f>'[1]BS-6-02'!AR39+'[1]BS-6-02'!AR40+'[1]BS-6-02'!AR35</f>
        <v>40445</v>
      </c>
      <c r="F35" s="21"/>
      <c r="G35" s="21">
        <f>'[1]BS-6-02'!AT39+'[1]BS-6-02'!AT40</f>
        <v>60258</v>
      </c>
      <c r="H35" s="22"/>
      <c r="I35" s="1"/>
    </row>
    <row r="36" spans="1:9" ht="14.25" customHeight="1">
      <c r="A36" s="12"/>
      <c r="B36" s="1"/>
      <c r="C36" s="31" t="s">
        <v>37</v>
      </c>
      <c r="D36" s="1"/>
      <c r="E36" s="21">
        <f>'[1]BS-6-02'!AR32</f>
        <v>14921</v>
      </c>
      <c r="F36" s="21"/>
      <c r="G36" s="21">
        <f>'[1]BS-6-02'!AT32</f>
        <v>12452</v>
      </c>
      <c r="H36" s="22"/>
      <c r="I36" s="1"/>
    </row>
    <row r="37" spans="1:9" ht="14.25" customHeight="1">
      <c r="A37" s="12"/>
      <c r="B37" s="1"/>
      <c r="C37" s="24" t="s">
        <v>38</v>
      </c>
      <c r="D37" s="1"/>
      <c r="E37" s="21">
        <f>'[1]BS-6-02'!AR41+'[1]BS-6-02'!AR42</f>
        <v>153202</v>
      </c>
      <c r="F37" s="21"/>
      <c r="G37" s="21">
        <f>'[1]BS-6-02'!AT41+'[1]BS-6-02'!AT42</f>
        <v>134151</v>
      </c>
      <c r="H37" s="22"/>
      <c r="I37" s="1"/>
    </row>
    <row r="38" spans="1:9" ht="14.25" customHeight="1">
      <c r="A38" s="12"/>
      <c r="B38" s="1"/>
      <c r="C38" s="27" t="s">
        <v>39</v>
      </c>
      <c r="D38" s="1"/>
      <c r="E38" s="29">
        <v>0</v>
      </c>
      <c r="F38" s="21"/>
      <c r="G38" s="29">
        <f>'[1]BS-6-02'!AT44</f>
        <v>1814</v>
      </c>
      <c r="H38" s="22"/>
      <c r="I38" s="1"/>
    </row>
    <row r="39" spans="1:9" ht="14.25" customHeight="1">
      <c r="A39" s="12"/>
      <c r="B39" s="1"/>
      <c r="C39" s="32"/>
      <c r="D39" s="1"/>
      <c r="E39" s="16">
        <f>SUM(E32:E38)</f>
        <v>258644</v>
      </c>
      <c r="F39" s="16"/>
      <c r="G39" s="16">
        <f>SUM(G32:G38)</f>
        <v>289874</v>
      </c>
      <c r="H39" s="16"/>
      <c r="I39" s="1"/>
    </row>
    <row r="40" spans="1:9" ht="14.25" customHeight="1">
      <c r="A40" s="12">
        <v>9</v>
      </c>
      <c r="B40" s="15" t="s">
        <v>40</v>
      </c>
      <c r="C40" s="1"/>
      <c r="D40" s="1"/>
      <c r="E40" s="16">
        <f>+E30-E39</f>
        <v>73733.60399999999</v>
      </c>
      <c r="F40" s="16"/>
      <c r="G40" s="16">
        <f>+G30-G39</f>
        <v>92485</v>
      </c>
      <c r="H40" s="16"/>
      <c r="I40" s="1"/>
    </row>
    <row r="41" spans="1:9" ht="14.25" customHeight="1">
      <c r="A41" s="12">
        <v>10</v>
      </c>
      <c r="B41" s="13" t="s">
        <v>41</v>
      </c>
      <c r="C41" s="1"/>
      <c r="D41" s="1"/>
      <c r="E41" s="1"/>
      <c r="F41" s="1"/>
      <c r="G41" s="1"/>
      <c r="H41" s="1"/>
      <c r="I41" s="1"/>
    </row>
    <row r="42" spans="1:9" ht="14.25" customHeight="1">
      <c r="A42" s="12"/>
      <c r="B42" s="13" t="s">
        <v>42</v>
      </c>
      <c r="C42" s="1"/>
      <c r="D42" s="1"/>
      <c r="E42" s="33">
        <f>'[1]BS-6-02'!AR52</f>
        <v>350228.632</v>
      </c>
      <c r="F42" s="25"/>
      <c r="G42" s="33">
        <f>'[1]BS-6-02'!AT52</f>
        <v>350229</v>
      </c>
      <c r="H42" s="26"/>
      <c r="I42" s="1"/>
    </row>
    <row r="43" spans="1:9" ht="14.25" customHeight="1">
      <c r="A43" s="12"/>
      <c r="B43" s="13" t="s">
        <v>43</v>
      </c>
      <c r="C43" s="1"/>
      <c r="D43" s="1"/>
      <c r="E43" s="25"/>
      <c r="F43" s="25"/>
      <c r="G43" s="25"/>
      <c r="H43" s="26"/>
      <c r="I43" s="1"/>
    </row>
    <row r="44" spans="1:9" ht="14.25" customHeight="1">
      <c r="A44" s="12"/>
      <c r="B44" s="1"/>
      <c r="C44" s="24" t="s">
        <v>44</v>
      </c>
      <c r="D44" s="1"/>
      <c r="E44" s="25">
        <f>'[1]BS-6-02'!AR53</f>
        <v>35088.79999999999</v>
      </c>
      <c r="F44" s="25"/>
      <c r="G44" s="25">
        <f>'[1]BS-6-02'!AT53</f>
        <v>35089</v>
      </c>
      <c r="H44" s="26"/>
      <c r="I44" s="1"/>
    </row>
    <row r="45" spans="1:9" ht="14.25" customHeight="1">
      <c r="A45" s="12"/>
      <c r="B45" s="1"/>
      <c r="C45" s="24" t="s">
        <v>45</v>
      </c>
      <c r="D45" s="1"/>
      <c r="E45" s="25">
        <f>'[1]BS-6-02'!AR63</f>
        <v>8578.2</v>
      </c>
      <c r="F45" s="25"/>
      <c r="G45" s="25">
        <f>'[1]BS-6-02'!AT63</f>
        <v>8014</v>
      </c>
      <c r="H45" s="26"/>
      <c r="I45" s="1"/>
    </row>
    <row r="46" spans="1:9" ht="14.25" customHeight="1">
      <c r="A46" s="12"/>
      <c r="B46" s="1"/>
      <c r="C46" s="24" t="s">
        <v>46</v>
      </c>
      <c r="D46" s="1"/>
      <c r="E46" s="29">
        <f>'[1]BS-6-02'!AR56+'[1]BS-6-02'!AR58+'[1]BS-6-02'!AR59+'[1]BS-6-02'!AR60+'[1]BS-6-02'!AR62+'[1]BS-6-02'!AR61</f>
        <v>319063.8601</v>
      </c>
      <c r="F46" s="21"/>
      <c r="G46" s="34">
        <f>'[1]BS-6-02'!AT56+'[1]BS-6-02'!AT59+'[1]BS-6-02'!AT60+'[1]BS-6-02'!AT61</f>
        <v>293436</v>
      </c>
      <c r="H46" s="26"/>
      <c r="I46" s="1"/>
    </row>
    <row r="47" spans="1:9" ht="14.25" customHeight="1">
      <c r="A47" s="12"/>
      <c r="B47" s="1"/>
      <c r="C47" s="30"/>
      <c r="D47" s="1"/>
      <c r="E47" s="16">
        <f>SUM(E42:E46)+1</f>
        <v>712960.4920999999</v>
      </c>
      <c r="F47" s="16"/>
      <c r="G47" s="16">
        <f>SUM(G42:G46)</f>
        <v>686768</v>
      </c>
      <c r="H47" s="16"/>
      <c r="I47" s="1"/>
    </row>
    <row r="48" spans="1:9" ht="14.25" customHeight="1">
      <c r="A48" s="12">
        <v>11</v>
      </c>
      <c r="B48" s="13" t="s">
        <v>47</v>
      </c>
      <c r="C48" s="1"/>
      <c r="D48" s="1"/>
      <c r="E48" s="14">
        <f>'[1]BS-6-02'!AR65</f>
        <v>55571.1189</v>
      </c>
      <c r="F48" s="14"/>
      <c r="G48" s="14">
        <f>'[1]BS-6-02'!AT65</f>
        <v>58797</v>
      </c>
      <c r="H48" s="14"/>
      <c r="I48" s="1"/>
    </row>
    <row r="49" spans="1:9" ht="14.25" customHeight="1">
      <c r="A49" s="12">
        <v>12</v>
      </c>
      <c r="B49" s="13" t="s">
        <v>34</v>
      </c>
      <c r="C49" s="1"/>
      <c r="D49" s="1"/>
      <c r="E49" s="14">
        <f>'[1]BS-6-02'!AR71</f>
        <v>13032</v>
      </c>
      <c r="F49" s="14"/>
      <c r="G49" s="14">
        <f>'[1]BS-6-02'!AT71</f>
        <v>12673</v>
      </c>
      <c r="H49" s="14"/>
      <c r="I49" s="1"/>
    </row>
    <row r="50" spans="1:9" ht="14.25" customHeight="1">
      <c r="A50" s="12">
        <v>13</v>
      </c>
      <c r="B50" s="13" t="s">
        <v>48</v>
      </c>
      <c r="C50" s="1"/>
      <c r="D50" s="1"/>
      <c r="E50" s="14">
        <f>'[1]BS-6-02'!AR68+'[1]BS-6-02'!AR69</f>
        <v>354500</v>
      </c>
      <c r="F50" s="14"/>
      <c r="G50" s="14">
        <f>'[1]BS-6-02'!AT68</f>
        <v>551236</v>
      </c>
      <c r="H50" s="14"/>
      <c r="I50" s="1"/>
    </row>
    <row r="51" spans="1:9" ht="14.25" customHeight="1">
      <c r="A51" s="12">
        <v>14</v>
      </c>
      <c r="B51" s="13" t="s">
        <v>49</v>
      </c>
      <c r="C51" s="1"/>
      <c r="D51" s="1"/>
      <c r="E51" s="16">
        <f>'[1]BS-6-02'!AR72+'[1]BS-6-02'!AR70</f>
        <v>1361.07</v>
      </c>
      <c r="F51" s="16"/>
      <c r="G51" s="16">
        <f>'[1]BS-6-02'!AT70+'[1]BS-6-02'!AT72</f>
        <v>2586</v>
      </c>
      <c r="H51" s="16"/>
      <c r="I51" s="1"/>
    </row>
    <row r="52" spans="1:9" ht="14.25" customHeight="1">
      <c r="A52" s="12">
        <v>15</v>
      </c>
      <c r="B52" s="15" t="s">
        <v>50</v>
      </c>
      <c r="C52" s="1"/>
      <c r="D52" s="1"/>
      <c r="E52" s="16">
        <f>+E47/700458.418*100</f>
        <v>101.78484172346687</v>
      </c>
      <c r="F52" s="16"/>
      <c r="G52" s="16">
        <f>+G47/700458.418*100</f>
        <v>98.04550596463815</v>
      </c>
      <c r="H52" s="16"/>
      <c r="I52" s="1"/>
    </row>
    <row r="53" spans="1:9" ht="12.75">
      <c r="A53" s="1"/>
      <c r="B53" s="1"/>
      <c r="C53" s="1"/>
      <c r="D53" s="1"/>
      <c r="E53" s="16"/>
      <c r="F53" s="16"/>
      <c r="G53" s="1"/>
      <c r="H53" s="1"/>
      <c r="I53" s="1"/>
    </row>
    <row r="54" spans="1:34" ht="12.75">
      <c r="A54" s="1"/>
      <c r="B54" s="1"/>
      <c r="C54" s="1"/>
      <c r="D54" s="1"/>
      <c r="E54" s="16"/>
      <c r="F54" s="16"/>
      <c r="G54" s="1"/>
      <c r="H54" s="1"/>
      <c r="I54" s="1"/>
      <c r="AH54" t="e">
        <f>'[1]CJ6-02'!#REF!</f>
        <v>#REF!</v>
      </c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6"/>
      <c r="F56" s="16"/>
      <c r="G56" s="16"/>
      <c r="H56" s="16"/>
      <c r="I56" s="1"/>
    </row>
    <row r="57" spans="1:9" ht="12.75">
      <c r="A57" s="1"/>
      <c r="B57" s="1"/>
      <c r="C57" s="1"/>
      <c r="D57" s="1"/>
      <c r="E57" s="16"/>
      <c r="F57" s="16"/>
      <c r="G57" s="16"/>
      <c r="H57" s="16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>
        <v>7527</v>
      </c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"/>
    </row>
  </sheetData>
  <printOptions horizontalCentered="1" verticalCentered="1"/>
  <pageMargins left="0.6" right="0.5" top="0" bottom="0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Sooi Chin Leow</dc:creator>
  <cp:keywords/>
  <dc:description/>
  <cp:lastModifiedBy>HLSS</cp:lastModifiedBy>
  <dcterms:created xsi:type="dcterms:W3CDTF">2002-08-27T08:10:21Z</dcterms:created>
  <dcterms:modified xsi:type="dcterms:W3CDTF">2002-08-27T08:15:02Z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