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795" activeTab="0"/>
  </bookViews>
  <sheets>
    <sheet name="Income Statement" sheetId="1" r:id="rId1"/>
    <sheet name="Balance Sheet" sheetId="2" r:id="rId2"/>
  </sheets>
  <externalReferences>
    <externalReference r:id="rId5"/>
    <externalReference r:id="rId6"/>
    <externalReference r:id="rId7"/>
  </externalReferences>
  <definedNames>
    <definedName name="P_3">#REF!</definedName>
    <definedName name="P_4">#REF!</definedName>
    <definedName name="p_6">#REF!</definedName>
    <definedName name="p_7">#REF!</definedName>
    <definedName name="p_8">#REF!</definedName>
    <definedName name="_xlnm.Print_Area" localSheetId="1">'Balance Sheet'!$B$3:$H$50</definedName>
    <definedName name="_xlnm.Print_Area" localSheetId="0">'Income Statement'!$A$1:$H$58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<sst xmlns="http://schemas.openxmlformats.org/spreadsheetml/2006/main" count="148" uniqueCount="125">
  <si>
    <t>UNAUDITED QUARTERLY REPORT ON CONSOLIDATED RESULTS</t>
  </si>
  <si>
    <t>FOR THE FINANCIAL QUARTER ENDED 31ST MARCH 2002</t>
  </si>
  <si>
    <t>CONSOLIDATED INCOME STATEMENT</t>
  </si>
  <si>
    <t>INDIVIDUAL QUARTER</t>
  </si>
  <si>
    <t>CUMULATIVE QUARTER</t>
  </si>
  <si>
    <t xml:space="preserve">Current </t>
  </si>
  <si>
    <t>Preceding Year</t>
  </si>
  <si>
    <t>Cumulative</t>
  </si>
  <si>
    <t>Year</t>
  </si>
  <si>
    <t>Corresponding</t>
  </si>
  <si>
    <t>Current</t>
  </si>
  <si>
    <t>Quarter</t>
  </si>
  <si>
    <t xml:space="preserve"> Quarter</t>
  </si>
  <si>
    <t>To Date</t>
  </si>
  <si>
    <t>Period</t>
  </si>
  <si>
    <t>31/3/2002</t>
  </si>
  <si>
    <t>31/3/2001</t>
  </si>
  <si>
    <t>RM'000</t>
  </si>
  <si>
    <t>Sep'01</t>
  </si>
  <si>
    <t>Dec'01</t>
  </si>
  <si>
    <t>Mar'02</t>
  </si>
  <si>
    <t>31/03/02</t>
  </si>
  <si>
    <t>(a)</t>
  </si>
  <si>
    <t>Revenue</t>
  </si>
  <si>
    <t>(b)</t>
  </si>
  <si>
    <t>Investment income</t>
  </si>
  <si>
    <t>(c)</t>
  </si>
  <si>
    <t>Other income</t>
  </si>
  <si>
    <t>Profit/(loss) before finance cost, depreciation and</t>
  </si>
  <si>
    <t>amortisation, 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</si>
  <si>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</si>
  <si>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</si>
  <si>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</si>
  <si>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</si>
  <si>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</si>
  <si>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</si>
  <si>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 interests</t>
  </si>
  <si>
    <t>and extraordinary items</t>
  </si>
  <si>
    <t>(f)</t>
  </si>
  <si>
    <t>Share of profits and losses of associated companies</t>
  </si>
  <si>
    <t>(g)</t>
  </si>
  <si>
    <t>and extraordinary items after share of profit</t>
  </si>
  <si>
    <t xml:space="preserve">and losses of associated companies </t>
  </si>
  <si>
    <t>(h)</t>
  </si>
  <si>
    <t>Income tax</t>
  </si>
  <si>
    <t>(i)</t>
  </si>
  <si>
    <t>i)    Profit/(loss) after income tax</t>
  </si>
  <si>
    <t xml:space="preserve">      before deducting minority interests</t>
  </si>
  <si>
    <t>ii)   Minority interests</t>
  </si>
  <si>
    <t>(j)</t>
  </si>
  <si>
    <t>Pre-acquisition profit/(loss), if applicable</t>
  </si>
  <si>
    <t>(k)</t>
  </si>
  <si>
    <t>Net Profit/(loss) from ordinary activities attributable</t>
  </si>
  <si>
    <t xml:space="preserve"> </t>
  </si>
  <si>
    <t>to members of the company</t>
  </si>
  <si>
    <t>(l)</t>
  </si>
  <si>
    <t>i)    Extraordinary items</t>
  </si>
  <si>
    <t>iii)  Extraordinary items attributable</t>
  </si>
  <si>
    <t xml:space="preserve">      to members of the company</t>
  </si>
  <si>
    <t>(m)</t>
  </si>
  <si>
    <t>Net profit/(loss) attributable to members of the</t>
  </si>
  <si>
    <t>company</t>
  </si>
  <si>
    <t>Earnings per share based</t>
  </si>
  <si>
    <t>on 2(m) above after deducting</t>
  </si>
  <si>
    <t>any provision for preference dividends, if any :</t>
  </si>
  <si>
    <t>a) Basic (based on 700,458,418 ordinary shares - sen)</t>
  </si>
  <si>
    <t>b) Fully diluted (based on 770,500,740 ordinary</t>
  </si>
  <si>
    <t xml:space="preserve">    shares - sen)</t>
  </si>
  <si>
    <t>Dividend per share (sen)</t>
  </si>
  <si>
    <t>Dividend Description</t>
  </si>
  <si>
    <t>-</t>
  </si>
  <si>
    <t xml:space="preserve">           AS AT END OF</t>
  </si>
  <si>
    <t xml:space="preserve">        AS AT PRECEDING</t>
  </si>
  <si>
    <t xml:space="preserve">      CURRENT QUARTER</t>
  </si>
  <si>
    <t xml:space="preserve">            YEAR END</t>
  </si>
  <si>
    <t>Net tangible assets per share (RM)</t>
  </si>
  <si>
    <t>HONG LEONG PROPERTIES BERHAD</t>
  </si>
  <si>
    <t>CONSOLIDATED BALANCE SHEET</t>
  </si>
  <si>
    <t>UNAUDITED</t>
  </si>
  <si>
    <t>AUDITED</t>
  </si>
  <si>
    <t>AS AT</t>
  </si>
  <si>
    <t>END OF</t>
  </si>
  <si>
    <t>PRECEDING</t>
  </si>
  <si>
    <t>CURRENT</t>
  </si>
  <si>
    <t>FINANCIAL</t>
  </si>
  <si>
    <t>QUARTER</t>
  </si>
  <si>
    <t>YEAR END</t>
  </si>
  <si>
    <t>30/06/2001</t>
  </si>
  <si>
    <t>Property, Plant and Equipment</t>
  </si>
  <si>
    <t>Investment Properties</t>
  </si>
  <si>
    <t>Land Held for Development</t>
  </si>
  <si>
    <t>Associated Company</t>
  </si>
  <si>
    <t>Joint Ventures</t>
  </si>
  <si>
    <t>Current Assets</t>
  </si>
  <si>
    <t xml:space="preserve">Stocks </t>
  </si>
  <si>
    <t>Amount due from contract customers</t>
  </si>
  <si>
    <t>Investments</t>
  </si>
  <si>
    <t>Development Properties</t>
  </si>
  <si>
    <t>Trade Debtors</t>
  </si>
  <si>
    <t>Amount due from Joint Ventures</t>
  </si>
  <si>
    <t>Amount due from Related Companies</t>
  </si>
  <si>
    <t>Other Debtors</t>
  </si>
  <si>
    <t>Deposits with Licensed Banks</t>
  </si>
  <si>
    <t>Cash and Bank Balances</t>
  </si>
  <si>
    <t>Current Liabilities</t>
  </si>
  <si>
    <t>Trade Creditors</t>
  </si>
  <si>
    <t>Amount due to Joint Ventures</t>
  </si>
  <si>
    <t>Amount due to Related Companies</t>
  </si>
  <si>
    <t xml:space="preserve">Other Creditors </t>
  </si>
  <si>
    <t>Amount due to contract customers</t>
  </si>
  <si>
    <t>Short Term Borrowings</t>
  </si>
  <si>
    <t>Taxation</t>
  </si>
  <si>
    <t xml:space="preserve">Net Current Assets </t>
  </si>
  <si>
    <t>Shareholders' Funds</t>
  </si>
  <si>
    <t>Share Capital</t>
  </si>
  <si>
    <t>Reserves</t>
  </si>
  <si>
    <t>Share Premium</t>
  </si>
  <si>
    <t>Exchange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</si>
  <si>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</si>
  <si>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</si>
  <si>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</si>
  <si>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</si>
  <si>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</si>
  <si>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 xml:space="preserve">  ventures of RM1,006,000 for the year-to-date.</t>
  </si>
  <si>
    <t xml:space="preserve">Remark : Item 2(f) includes share of loss in joint ventures of RM3,999,000 for the current quarter and share of profit in joint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</si>
</sst>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%"/>
    <numFmt numFmtId="171" formatCode="0_);\(0\)"/>
    <numFmt numFmtId="172" formatCode="0.0_);\(0.0\)"/>
    <numFmt numFmtId="173" formatCode="_(* #,##0_);_(* \(#,##0\);_(* &quot;-         &quot;_);_(@_)"/>
    <numFmt numFmtId="174" formatCode="_-* #,##0_-;\-* #,##0_-;_-* &quot;-&quot;??_-;_-@_-"/>
    <numFmt numFmtId="175" formatCode="0.0000%"/>
    <numFmt numFmtId="176" formatCode="#,##0_);\(#,##0\);\-"/>
    <numFmt numFmtId="177" formatCode="_(* #,##0.000_);_(* \(#,##0.000\);_(* &quot;-&quot;??_);_(@_)"/>
    <numFmt numFmtId="178" formatCode="0.0%_);\(0.0%\)"/>
    <numFmt numFmtId="179" formatCode="_(* #,##0.0_);_(* \(#,##0.0\);_(* &quot;-&quot;?_);_(@_)"/>
    <numFmt numFmtId="180" formatCode="_(* #,##0.0000_);_(* \(#,##0.0000\);_(* &quot;-&quot;??_);_(@_)"/>
    <numFmt numFmtId="181" formatCode="_(* #,##0.00_);_(* \(#,##0.00\);_(* &quot;-&quot;_);_(@_)"/>
  </numFmts>
  <fonts count="2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0"/>
    </font>
    <font>
      <sz val="12"/>
      <name val="Tms Rmn"/>
      <family val="0"/>
    </font>
    <font>
      <u val="single"/>
      <sz val="9"/>
      <color indexed="36"/>
      <name val="Helv"/>
      <family val="0"/>
    </font>
    <font>
      <sz val="8"/>
      <name val="Arial"/>
      <family val="2"/>
    </font>
    <font>
      <u val="single"/>
      <sz val="9"/>
      <color indexed="12"/>
      <name val="Helv"/>
      <family val="0"/>
    </font>
    <font>
      <sz val="12"/>
      <name val="Garamond"/>
      <family val="1"/>
    </font>
    <font>
      <sz val="10"/>
      <name val="Arial MT"/>
      <family val="0"/>
    </font>
    <font>
      <sz val="12"/>
      <color indexed="8"/>
      <name val="Times New Roman"/>
      <family val="1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i/>
      <sz val="10"/>
      <name val="Times New Roman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1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10" fontId="8" fillId="3" borderId="1" applyNumberFormat="0" applyBorder="0" applyAlignment="0" applyProtection="0"/>
    <xf numFmtId="175" fontId="10" fillId="0" borderId="0">
      <alignment/>
      <protection/>
    </xf>
    <xf numFmtId="165" fontId="13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1" fillId="4" borderId="0">
      <alignment/>
      <protection/>
    </xf>
  </cellStyleXfs>
  <cellXfs count="118">
    <xf numFmtId="165" fontId="0" fillId="0" borderId="0" xfId="0" applyAlignment="1">
      <alignment/>
    </xf>
    <xf numFmtId="174" fontId="12" fillId="0" borderId="2" xfId="27" applyNumberFormat="1" applyFont="1" applyBorder="1">
      <alignment/>
      <protection/>
    </xf>
    <xf numFmtId="165" fontId="14" fillId="0" borderId="0" xfId="26" applyFont="1">
      <alignment/>
      <protection/>
    </xf>
    <xf numFmtId="165" fontId="13" fillId="0" borderId="0" xfId="26">
      <alignment/>
      <protection/>
    </xf>
    <xf numFmtId="165" fontId="15" fillId="0" borderId="0" xfId="26" applyFont="1" applyBorder="1" applyAlignment="1">
      <alignment horizontal="right"/>
      <protection/>
    </xf>
    <xf numFmtId="165" fontId="15" fillId="0" borderId="0" xfId="26" applyFont="1" applyBorder="1">
      <alignment/>
      <protection/>
    </xf>
    <xf numFmtId="165" fontId="14" fillId="0" borderId="0" xfId="26" applyFont="1" applyBorder="1">
      <alignment/>
      <protection/>
    </xf>
    <xf numFmtId="165" fontId="15" fillId="0" borderId="0" xfId="26" applyFont="1">
      <alignment/>
      <protection/>
    </xf>
    <xf numFmtId="165" fontId="16" fillId="0" borderId="0" xfId="26" applyFont="1">
      <alignment/>
      <protection/>
    </xf>
    <xf numFmtId="165" fontId="15" fillId="0" borderId="0" xfId="26" applyFont="1" applyAlignment="1">
      <alignment horizontal="center"/>
      <protection/>
    </xf>
    <xf numFmtId="165" fontId="15" fillId="0" borderId="0" xfId="26" applyFont="1" applyAlignment="1" quotePrefix="1">
      <alignment horizontal="center"/>
      <protection/>
    </xf>
    <xf numFmtId="165" fontId="14" fillId="0" borderId="0" xfId="26" applyFont="1" applyAlignment="1">
      <alignment horizontal="center"/>
      <protection/>
    </xf>
    <xf numFmtId="165" fontId="15" fillId="0" borderId="0" xfId="26" applyFont="1">
      <alignment/>
      <protection/>
    </xf>
    <xf numFmtId="168" fontId="17" fillId="0" borderId="0" xfId="15" applyNumberFormat="1" applyFont="1" applyAlignment="1">
      <alignment/>
    </xf>
    <xf numFmtId="165" fontId="15" fillId="0" borderId="0" xfId="26" applyFont="1" applyAlignment="1" quotePrefix="1">
      <alignment horizontal="left"/>
      <protection/>
    </xf>
    <xf numFmtId="168" fontId="14" fillId="0" borderId="0" xfId="15" applyNumberFormat="1" applyFont="1" applyAlignment="1">
      <alignment/>
    </xf>
    <xf numFmtId="165" fontId="18" fillId="0" borderId="0" xfId="26" applyFont="1" applyAlignment="1">
      <alignment/>
      <protection/>
    </xf>
    <xf numFmtId="165" fontId="17" fillId="0" borderId="0" xfId="26" applyFont="1" applyAlignment="1" applyProtection="1" quotePrefix="1">
      <alignment horizontal="left"/>
      <protection locked="0"/>
    </xf>
    <xf numFmtId="168" fontId="17" fillId="0" borderId="3" xfId="15" applyNumberFormat="1" applyFont="1" applyBorder="1" applyAlignment="1">
      <alignment/>
    </xf>
    <xf numFmtId="168" fontId="17" fillId="0" borderId="4" xfId="15" applyNumberFormat="1" applyFont="1" applyBorder="1" applyAlignment="1">
      <alignment/>
    </xf>
    <xf numFmtId="168" fontId="17" fillId="0" borderId="0" xfId="15" applyNumberFormat="1" applyFont="1" applyBorder="1" applyAlignment="1">
      <alignment/>
    </xf>
    <xf numFmtId="165" fontId="17" fillId="0" borderId="0" xfId="26" applyFont="1" applyAlignment="1" applyProtection="1">
      <alignment horizontal="left"/>
      <protection locked="0"/>
    </xf>
    <xf numFmtId="165" fontId="14" fillId="0" borderId="0" xfId="26" applyFont="1">
      <alignment/>
      <protection/>
    </xf>
    <xf numFmtId="168" fontId="14" fillId="0" borderId="4" xfId="15" applyNumberFormat="1" applyFont="1" applyBorder="1" applyAlignment="1">
      <alignment/>
    </xf>
    <xf numFmtId="168" fontId="14" fillId="0" borderId="0" xfId="15" applyNumberFormat="1" applyFont="1" applyBorder="1" applyAlignment="1">
      <alignment/>
    </xf>
    <xf numFmtId="165" fontId="14" fillId="0" borderId="0" xfId="26" applyFont="1" applyAlignment="1" quotePrefix="1">
      <alignment horizontal="left"/>
      <protection/>
    </xf>
    <xf numFmtId="165" fontId="14" fillId="0" borderId="0" xfId="26" applyFont="1" applyAlignment="1">
      <alignment/>
      <protection/>
    </xf>
    <xf numFmtId="168" fontId="17" fillId="0" borderId="5" xfId="15" applyNumberFormat="1" applyFont="1" applyBorder="1" applyAlignment="1">
      <alignment/>
    </xf>
    <xf numFmtId="165" fontId="18" fillId="0" borderId="0" xfId="26" applyFont="1">
      <alignment/>
      <protection/>
    </xf>
    <xf numFmtId="165" fontId="14" fillId="0" borderId="0" xfId="26" applyFont="1" applyAlignment="1">
      <alignment horizontal="left"/>
      <protection/>
    </xf>
    <xf numFmtId="165" fontId="18" fillId="0" borderId="0" xfId="26" applyFont="1" applyAlignment="1" quotePrefix="1">
      <alignment horizontal="left"/>
      <protection/>
    </xf>
    <xf numFmtId="168" fontId="14" fillId="0" borderId="3" xfId="15" applyNumberFormat="1" applyFont="1" applyBorder="1" applyAlignment="1">
      <alignment/>
    </xf>
    <xf numFmtId="168" fontId="14" fillId="0" borderId="5" xfId="15" applyNumberFormat="1" applyFont="1" applyBorder="1" applyAlignment="1">
      <alignment/>
    </xf>
    <xf numFmtId="0" fontId="19" fillId="0" borderId="0" xfId="27" applyFont="1" applyAlignment="1">
      <alignment horizontal="center"/>
      <protection/>
    </xf>
    <xf numFmtId="0" fontId="12" fillId="0" borderId="0" xfId="27" applyFont="1" applyAlignment="1">
      <alignment horizontal="center"/>
      <protection/>
    </xf>
    <xf numFmtId="0" fontId="12" fillId="0" borderId="0" xfId="27" applyFont="1">
      <alignment/>
      <protection/>
    </xf>
    <xf numFmtId="0" fontId="20" fillId="0" borderId="0" xfId="27" applyFont="1" applyAlignment="1">
      <alignment horizontal="centerContinuous"/>
      <protection/>
    </xf>
    <xf numFmtId="0" fontId="21" fillId="0" borderId="0" xfId="27" applyFont="1" applyAlignment="1">
      <alignment horizontal="centerContinuous"/>
      <protection/>
    </xf>
    <xf numFmtId="0" fontId="12" fillId="0" borderId="0" xfId="27" applyFont="1" applyBorder="1" applyAlignment="1">
      <alignment horizontal="centerContinuous"/>
      <protection/>
    </xf>
    <xf numFmtId="0" fontId="12" fillId="0" borderId="0" xfId="27" applyFont="1" applyAlignment="1">
      <alignment horizontal="centerContinuous"/>
      <protection/>
    </xf>
    <xf numFmtId="0" fontId="12" fillId="0" borderId="0" xfId="27" applyFont="1" applyAlignment="1" quotePrefix="1">
      <alignment horizontal="centerContinuous"/>
      <protection/>
    </xf>
    <xf numFmtId="0" fontId="12" fillId="0" borderId="0" xfId="27" applyFont="1" applyBorder="1">
      <alignment/>
      <protection/>
    </xf>
    <xf numFmtId="0" fontId="20" fillId="0" borderId="6" xfId="27" applyFont="1" applyBorder="1" applyAlignment="1">
      <alignment horizontal="centerContinuous"/>
      <protection/>
    </xf>
    <xf numFmtId="0" fontId="20" fillId="0" borderId="7" xfId="27" applyFont="1" applyBorder="1" applyAlignment="1">
      <alignment horizontal="centerContinuous"/>
      <protection/>
    </xf>
    <xf numFmtId="0" fontId="20" fillId="0" borderId="0" xfId="27" applyFont="1" applyBorder="1" applyAlignment="1">
      <alignment/>
      <protection/>
    </xf>
    <xf numFmtId="0" fontId="12" fillId="0" borderId="2" xfId="27" applyFont="1" applyBorder="1">
      <alignment/>
      <protection/>
    </xf>
    <xf numFmtId="0" fontId="20" fillId="0" borderId="2" xfId="27" applyFont="1" applyBorder="1" applyAlignment="1">
      <alignment horizontal="centerContinuous"/>
      <protection/>
    </xf>
    <xf numFmtId="0" fontId="20" fillId="0" borderId="4" xfId="27" applyFont="1" applyBorder="1" applyAlignment="1">
      <alignment horizontal="centerContinuous"/>
      <protection/>
    </xf>
    <xf numFmtId="14" fontId="20" fillId="0" borderId="8" xfId="27" applyNumberFormat="1" applyFont="1" applyBorder="1" applyAlignment="1" quotePrefix="1">
      <alignment horizontal="center"/>
      <protection/>
    </xf>
    <xf numFmtId="0" fontId="20" fillId="0" borderId="2" xfId="27" applyFont="1" applyBorder="1" applyAlignment="1">
      <alignment/>
      <protection/>
    </xf>
    <xf numFmtId="14" fontId="20" fillId="0" borderId="5" xfId="27" applyNumberFormat="1" applyFont="1" applyBorder="1" applyAlignment="1" quotePrefix="1">
      <alignment horizontal="center"/>
      <protection/>
    </xf>
    <xf numFmtId="0" fontId="20" fillId="0" borderId="0" xfId="27" applyFont="1" applyBorder="1" applyAlignment="1">
      <alignment horizontal="centerContinuous"/>
      <protection/>
    </xf>
    <xf numFmtId="0" fontId="12" fillId="0" borderId="0" xfId="27" applyFont="1" applyBorder="1" applyAlignment="1" quotePrefix="1">
      <alignment horizontal="left"/>
      <protection/>
    </xf>
    <xf numFmtId="0" fontId="20" fillId="0" borderId="9" xfId="27" applyFont="1" applyBorder="1" applyAlignment="1">
      <alignment horizontal="centerContinuous"/>
      <protection/>
    </xf>
    <xf numFmtId="0" fontId="12" fillId="0" borderId="9" xfId="27" applyFont="1" applyBorder="1">
      <alignment/>
      <protection/>
    </xf>
    <xf numFmtId="0" fontId="12" fillId="0" borderId="0" xfId="27" applyFont="1" applyBorder="1" applyAlignment="1">
      <alignment horizontal="left"/>
      <protection/>
    </xf>
    <xf numFmtId="0" fontId="12" fillId="0" borderId="0" xfId="27" applyFont="1" applyBorder="1" quotePrefix="1">
      <alignment/>
      <protection/>
    </xf>
    <xf numFmtId="37" fontId="12" fillId="0" borderId="2" xfId="27" applyNumberFormat="1" applyFont="1" applyBorder="1">
      <alignment/>
      <protection/>
    </xf>
    <xf numFmtId="174" fontId="12" fillId="0" borderId="3" xfId="17" applyNumberFormat="1" applyFont="1" applyBorder="1" applyAlignment="1">
      <alignment/>
    </xf>
    <xf numFmtId="168" fontId="12" fillId="0" borderId="4" xfId="27" applyNumberFormat="1" applyFont="1" applyBorder="1">
      <alignment/>
      <protection/>
    </xf>
    <xf numFmtId="41" fontId="12" fillId="0" borderId="3" xfId="17" applyNumberFormat="1" applyFont="1" applyBorder="1" applyAlignment="1">
      <alignment/>
    </xf>
    <xf numFmtId="168" fontId="12" fillId="0" borderId="2" xfId="15" applyNumberFormat="1" applyFont="1" applyBorder="1" applyAlignment="1">
      <alignment/>
    </xf>
    <xf numFmtId="168" fontId="12" fillId="0" borderId="4" xfId="15" applyNumberFormat="1" applyFont="1" applyBorder="1" applyAlignment="1">
      <alignment/>
    </xf>
    <xf numFmtId="37" fontId="12" fillId="0" borderId="0" xfId="27" applyNumberFormat="1" applyFont="1">
      <alignment/>
      <protection/>
    </xf>
    <xf numFmtId="0" fontId="12" fillId="0" borderId="0" xfId="27" applyFont="1" applyBorder="1" applyAlignment="1">
      <alignment horizontal="center"/>
      <protection/>
    </xf>
    <xf numFmtId="0" fontId="12" fillId="0" borderId="0" xfId="27" applyFont="1" applyBorder="1" applyAlignment="1" quotePrefix="1">
      <alignment/>
      <protection/>
    </xf>
    <xf numFmtId="174" fontId="12" fillId="0" borderId="4" xfId="17" applyNumberFormat="1" applyFont="1" applyBorder="1" applyAlignment="1">
      <alignment/>
    </xf>
    <xf numFmtId="174" fontId="12" fillId="0" borderId="2" xfId="17" applyNumberFormat="1" applyFont="1" applyBorder="1" applyAlignment="1">
      <alignment/>
    </xf>
    <xf numFmtId="41" fontId="12" fillId="0" borderId="4" xfId="17" applyNumberFormat="1" applyFont="1" applyBorder="1" applyAlignment="1">
      <alignment/>
    </xf>
    <xf numFmtId="37" fontId="12" fillId="0" borderId="4" xfId="17" applyNumberFormat="1" applyFont="1" applyBorder="1" applyAlignment="1">
      <alignment/>
    </xf>
    <xf numFmtId="37" fontId="12" fillId="0" borderId="4" xfId="27" applyNumberFormat="1" applyFont="1" applyBorder="1">
      <alignment/>
      <protection/>
    </xf>
    <xf numFmtId="41" fontId="12" fillId="0" borderId="2" xfId="27" applyNumberFormat="1" applyFont="1" applyBorder="1">
      <alignment/>
      <protection/>
    </xf>
    <xf numFmtId="0" fontId="12" fillId="0" borderId="0" xfId="27" applyFont="1" applyBorder="1" applyAlignment="1" quotePrefix="1">
      <alignment horizontal="center"/>
      <protection/>
    </xf>
    <xf numFmtId="43" fontId="12" fillId="0" borderId="2" xfId="15" applyFont="1" applyBorder="1" applyAlignment="1">
      <alignment/>
    </xf>
    <xf numFmtId="0" fontId="12" fillId="0" borderId="0" xfId="27" applyFont="1" applyBorder="1" applyAlignment="1" quotePrefix="1">
      <alignment horizontal="right"/>
      <protection/>
    </xf>
    <xf numFmtId="0" fontId="12" fillId="0" borderId="0" xfId="27" applyFont="1" applyBorder="1" applyAlignment="1">
      <alignment horizontal="right"/>
      <protection/>
    </xf>
    <xf numFmtId="43" fontId="12" fillId="0" borderId="4" xfId="15" applyFont="1" applyBorder="1" applyAlignment="1">
      <alignment/>
    </xf>
    <xf numFmtId="41" fontId="12" fillId="0" borderId="4" xfId="27" applyNumberFormat="1" applyFont="1" applyBorder="1">
      <alignment/>
      <protection/>
    </xf>
    <xf numFmtId="0" fontId="12" fillId="0" borderId="4" xfId="27" applyFont="1" applyBorder="1">
      <alignment/>
      <protection/>
    </xf>
    <xf numFmtId="167" fontId="12" fillId="0" borderId="4" xfId="17" applyNumberFormat="1" applyFont="1" applyBorder="1" applyAlignment="1">
      <alignment/>
    </xf>
    <xf numFmtId="164" fontId="12" fillId="0" borderId="2" xfId="17" applyFont="1" applyBorder="1" applyAlignment="1">
      <alignment/>
    </xf>
    <xf numFmtId="168" fontId="12" fillId="0" borderId="4" xfId="17" applyNumberFormat="1" applyFont="1" applyBorder="1" applyAlignment="1">
      <alignment/>
    </xf>
    <xf numFmtId="164" fontId="12" fillId="0" borderId="0" xfId="17" applyFont="1" applyBorder="1" applyAlignment="1">
      <alignment/>
    </xf>
    <xf numFmtId="167" fontId="12" fillId="0" borderId="4" xfId="27" applyNumberFormat="1" applyFont="1" applyBorder="1">
      <alignment/>
      <protection/>
    </xf>
    <xf numFmtId="164" fontId="12" fillId="0" borderId="4" xfId="17" applyFont="1" applyBorder="1" applyAlignment="1">
      <alignment/>
    </xf>
    <xf numFmtId="43" fontId="12" fillId="0" borderId="2" xfId="17" applyNumberFormat="1" applyFont="1" applyBorder="1" applyAlignment="1">
      <alignment/>
    </xf>
    <xf numFmtId="43" fontId="12" fillId="0" borderId="4" xfId="17" applyNumberFormat="1" applyFont="1" applyBorder="1" applyAlignment="1">
      <alignment/>
    </xf>
    <xf numFmtId="43" fontId="12" fillId="0" borderId="4" xfId="15" applyNumberFormat="1" applyFont="1" applyBorder="1" applyAlignment="1">
      <alignment/>
    </xf>
    <xf numFmtId="43" fontId="12" fillId="0" borderId="10" xfId="15" applyNumberFormat="1" applyFont="1" applyBorder="1" applyAlignment="1">
      <alignment/>
    </xf>
    <xf numFmtId="168" fontId="12" fillId="0" borderId="10" xfId="15" applyNumberFormat="1" applyFont="1" applyBorder="1" applyAlignment="1">
      <alignment/>
    </xf>
    <xf numFmtId="41" fontId="12" fillId="0" borderId="8" xfId="27" applyNumberFormat="1" applyFont="1" applyBorder="1" applyAlignment="1" quotePrefix="1">
      <alignment horizontal="centerContinuous"/>
      <protection/>
    </xf>
    <xf numFmtId="41" fontId="12" fillId="0" borderId="11" xfId="27" applyNumberFormat="1" applyFont="1" applyBorder="1" applyAlignment="1">
      <alignment horizontal="left"/>
      <protection/>
    </xf>
    <xf numFmtId="41" fontId="12" fillId="0" borderId="8" xfId="27" applyNumberFormat="1" applyFont="1" applyBorder="1" applyAlignment="1" quotePrefix="1">
      <alignment horizontal="left"/>
      <protection/>
    </xf>
    <xf numFmtId="0" fontId="12" fillId="0" borderId="11" xfId="27" applyFont="1" applyBorder="1">
      <alignment/>
      <protection/>
    </xf>
    <xf numFmtId="41" fontId="12" fillId="0" borderId="11" xfId="27" applyNumberFormat="1" applyFont="1" applyBorder="1">
      <alignment/>
      <protection/>
    </xf>
    <xf numFmtId="168" fontId="12" fillId="0" borderId="9" xfId="15" applyNumberFormat="1" applyFont="1" applyBorder="1" applyAlignment="1">
      <alignment/>
    </xf>
    <xf numFmtId="0" fontId="12" fillId="0" borderId="5" xfId="27" applyFont="1" applyBorder="1">
      <alignment/>
      <protection/>
    </xf>
    <xf numFmtId="168" fontId="12" fillId="0" borderId="11" xfId="15" applyNumberFormat="1" applyFont="1" applyBorder="1" applyAlignment="1">
      <alignment/>
    </xf>
    <xf numFmtId="37" fontId="12" fillId="0" borderId="9" xfId="27" applyNumberFormat="1" applyFont="1" applyBorder="1">
      <alignment/>
      <protection/>
    </xf>
    <xf numFmtId="41" fontId="12" fillId="0" borderId="0" xfId="27" applyNumberFormat="1" applyFont="1" applyBorder="1">
      <alignment/>
      <protection/>
    </xf>
    <xf numFmtId="168" fontId="12" fillId="0" borderId="0" xfId="15" applyNumberFormat="1" applyFont="1" applyBorder="1" applyAlignment="1">
      <alignment/>
    </xf>
    <xf numFmtId="0" fontId="12" fillId="0" borderId="10" xfId="27" applyFont="1" applyBorder="1">
      <alignment/>
      <protection/>
    </xf>
    <xf numFmtId="165" fontId="12" fillId="0" borderId="10" xfId="0" applyFont="1" applyBorder="1" applyAlignment="1">
      <alignment/>
    </xf>
    <xf numFmtId="165" fontId="12" fillId="0" borderId="0" xfId="0" applyFont="1" applyAlignment="1">
      <alignment/>
    </xf>
    <xf numFmtId="39" fontId="12" fillId="0" borderId="6" xfId="27" applyNumberFormat="1" applyFont="1" applyBorder="1" applyAlignment="1" quotePrefix="1">
      <alignment horizontal="centerContinuous"/>
      <protection/>
    </xf>
    <xf numFmtId="39" fontId="12" fillId="0" borderId="7" xfId="27" applyNumberFormat="1" applyFont="1" applyBorder="1" applyAlignment="1" quotePrefix="1">
      <alignment horizontal="centerContinuous"/>
      <protection/>
    </xf>
    <xf numFmtId="0" fontId="12" fillId="0" borderId="7" xfId="27" applyFont="1" applyBorder="1" applyAlignment="1" quotePrefix="1">
      <alignment horizontal="centerContinuous"/>
      <protection/>
    </xf>
    <xf numFmtId="39" fontId="12" fillId="0" borderId="0" xfId="27" applyNumberFormat="1" applyFont="1" applyBorder="1" applyAlignment="1" quotePrefix="1">
      <alignment horizontal="centerContinuous"/>
      <protection/>
    </xf>
    <xf numFmtId="0" fontId="12" fillId="0" borderId="0" xfId="27" applyFont="1" applyBorder="1" applyAlignment="1" quotePrefix="1">
      <alignment horizontal="centerContinuous"/>
      <protection/>
    </xf>
    <xf numFmtId="37" fontId="12" fillId="0" borderId="0" xfId="27" applyNumberFormat="1" applyFont="1" applyBorder="1">
      <alignment/>
      <protection/>
    </xf>
    <xf numFmtId="165" fontId="13" fillId="0" borderId="0" xfId="26" applyBorder="1">
      <alignment/>
      <protection/>
    </xf>
    <xf numFmtId="0" fontId="20" fillId="0" borderId="0" xfId="27" applyFont="1" applyBorder="1">
      <alignment/>
      <protection/>
    </xf>
    <xf numFmtId="164" fontId="12" fillId="0" borderId="12" xfId="17" applyFont="1" applyBorder="1" applyAlignment="1">
      <alignment horizontal="center"/>
    </xf>
    <xf numFmtId="164" fontId="12" fillId="0" borderId="13" xfId="17" applyFont="1" applyBorder="1" applyAlignment="1">
      <alignment horizontal="center"/>
    </xf>
    <xf numFmtId="168" fontId="12" fillId="0" borderId="12" xfId="27" applyNumberFormat="1" applyFont="1" applyBorder="1" applyAlignment="1" quotePrefix="1">
      <alignment horizontal="center"/>
      <protection/>
    </xf>
    <xf numFmtId="168" fontId="12" fillId="0" borderId="13" xfId="27" applyNumberFormat="1" applyFont="1" applyBorder="1" applyAlignment="1" quotePrefix="1">
      <alignment horizontal="center"/>
      <protection/>
    </xf>
    <xf numFmtId="0" fontId="19" fillId="0" borderId="0" xfId="27" applyFont="1" applyAlignment="1">
      <alignment horizontal="center"/>
      <protection/>
    </xf>
    <xf numFmtId="0" fontId="12" fillId="0" borderId="0" xfId="27" applyFont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_SUM" xfId="17"/>
    <cellStyle name="Currency" xfId="18"/>
    <cellStyle name="Currency [0]" xfId="19"/>
    <cellStyle name="E&amp;Y House" xfId="20"/>
    <cellStyle name="Followed Hyperlink" xfId="21"/>
    <cellStyle name="Grey" xfId="22"/>
    <cellStyle name="Hyperlink" xfId="23"/>
    <cellStyle name="Input [yellow]" xfId="24"/>
    <cellStyle name="Normal - Style1" xfId="25"/>
    <cellStyle name="Normal_Consol  BS 3-2002" xfId="26"/>
    <cellStyle name="Normal_SUM" xfId="27"/>
    <cellStyle name="Percent" xfId="28"/>
    <cellStyle name="Percent [2]" xfId="29"/>
    <cellStyle name="percentag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ook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DGFC\Staff\TCH\Tom\Tom-Ap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l%20%20BS%203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P&amp;L"/>
      <sheetName val="Sum P&amp;L"/>
      <sheetName val="3 qtr pl- total"/>
      <sheetName val="3qtr pl"/>
      <sheetName val="Fun"/>
      <sheetName val="Fun (2)"/>
      <sheetName val="P&amp;Lpbt"/>
      <sheetName val="2qtr pl"/>
      <sheetName val="1 qtr pl- total"/>
      <sheetName val="1qtr pl"/>
      <sheetName val="2 qtr pl- total"/>
      <sheetName val="4qr pl-Actual"/>
      <sheetName val="share"/>
      <sheetName val="Fur"/>
      <sheetName val="FMD"/>
      <sheetName val="IMD "/>
      <sheetName val="GHRH"/>
      <sheetName val="Grp rosf"/>
      <sheetName val="Resi"/>
      <sheetName val="Comm"/>
      <sheetName val="Const "/>
      <sheetName val="Hotel "/>
      <sheetName val="hlpb "/>
    </sheetNames>
    <sheetDataSet>
      <sheetData sheetId="3">
        <row r="6">
          <cell r="BN6">
            <v>245479</v>
          </cell>
        </row>
        <row r="9">
          <cell r="BN9">
            <v>0</v>
          </cell>
        </row>
        <row r="11">
          <cell r="BN11">
            <v>1418</v>
          </cell>
        </row>
        <row r="13">
          <cell r="BN13">
            <v>53274.036</v>
          </cell>
        </row>
        <row r="20">
          <cell r="BN20">
            <v>-10899</v>
          </cell>
        </row>
        <row r="22">
          <cell r="BN22">
            <v>-1755</v>
          </cell>
        </row>
        <row r="25">
          <cell r="BN25">
            <v>0</v>
          </cell>
        </row>
        <row r="27">
          <cell r="BN27">
            <v>40620.036</v>
          </cell>
        </row>
        <row r="31">
          <cell r="BN31">
            <v>-3988.1</v>
          </cell>
        </row>
        <row r="34">
          <cell r="BN34">
            <v>36631.936</v>
          </cell>
        </row>
        <row r="40">
          <cell r="BN40">
            <v>-4944.5599999999995</v>
          </cell>
        </row>
        <row r="41">
          <cell r="BN41">
            <v>-1047.47</v>
          </cell>
        </row>
        <row r="44">
          <cell r="BN44">
            <v>30639.905999999995</v>
          </cell>
        </row>
        <row r="48">
          <cell r="BN48">
            <v>2907.4302</v>
          </cell>
        </row>
        <row r="50">
          <cell r="BN50">
            <v>0</v>
          </cell>
        </row>
        <row r="53">
          <cell r="BN53">
            <v>33547.3362</v>
          </cell>
        </row>
        <row r="57">
          <cell r="BN57">
            <v>0</v>
          </cell>
        </row>
        <row r="59">
          <cell r="BN59">
            <v>0</v>
          </cell>
        </row>
        <row r="61">
          <cell r="BN61">
            <v>0</v>
          </cell>
        </row>
        <row r="65">
          <cell r="BN65">
            <v>33547.3362</v>
          </cell>
        </row>
      </sheetData>
      <sheetData sheetId="7">
        <row r="79">
          <cell r="BI7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-3-02"/>
      <sheetName val="CJ3-02"/>
      <sheetName val="BS-3-02"/>
      <sheetName val="Total assets-hotels"/>
      <sheetName val="var.rep."/>
      <sheetName val="KLSE-BS"/>
      <sheetName val="ACT-SUM"/>
      <sheetName val="000"/>
    </sheetNames>
    <sheetDataSet>
      <sheetData sheetId="2">
        <row r="6">
          <cell r="AR6">
            <v>195406.02875</v>
          </cell>
          <cell r="AT6">
            <v>198744</v>
          </cell>
        </row>
        <row r="7">
          <cell r="AR7">
            <v>257847</v>
          </cell>
          <cell r="AT7">
            <v>370456</v>
          </cell>
        </row>
        <row r="8">
          <cell r="AR8">
            <v>202645.202</v>
          </cell>
          <cell r="AT8">
            <v>65947</v>
          </cell>
        </row>
        <row r="11">
          <cell r="AR11">
            <v>1210.71</v>
          </cell>
          <cell r="AT11">
            <v>1181</v>
          </cell>
        </row>
        <row r="12">
          <cell r="AR12">
            <v>371197.9673934</v>
          </cell>
          <cell r="AT12">
            <v>523347</v>
          </cell>
        </row>
        <row r="14">
          <cell r="AR14">
            <v>1894</v>
          </cell>
          <cell r="AT14">
            <v>2056</v>
          </cell>
        </row>
        <row r="15">
          <cell r="AT15">
            <v>171</v>
          </cell>
        </row>
        <row r="16">
          <cell r="AR16">
            <v>12058</v>
          </cell>
          <cell r="AT16">
            <v>12918</v>
          </cell>
        </row>
        <row r="17">
          <cell r="AR17">
            <v>164557.004</v>
          </cell>
          <cell r="AT17">
            <v>177254</v>
          </cell>
        </row>
        <row r="18">
          <cell r="AR18">
            <v>1346</v>
          </cell>
          <cell r="AT18">
            <v>1639</v>
          </cell>
        </row>
        <row r="19">
          <cell r="AR19">
            <v>206879.12581</v>
          </cell>
          <cell r="AT19">
            <v>71179</v>
          </cell>
        </row>
        <row r="21">
          <cell r="AR21">
            <v>19349</v>
          </cell>
          <cell r="AT21">
            <v>39989</v>
          </cell>
        </row>
        <row r="23">
          <cell r="AR23">
            <v>81970</v>
          </cell>
          <cell r="AT23">
            <v>72900</v>
          </cell>
        </row>
        <row r="24">
          <cell r="AR24">
            <v>48515.6</v>
          </cell>
          <cell r="AT24">
            <v>52558</v>
          </cell>
        </row>
        <row r="25">
          <cell r="AR25">
            <v>1901</v>
          </cell>
          <cell r="AT25">
            <v>5996</v>
          </cell>
        </row>
        <row r="26">
          <cell r="AR26">
            <v>4706</v>
          </cell>
          <cell r="AT26">
            <v>5599</v>
          </cell>
        </row>
        <row r="30">
          <cell r="AR30">
            <v>48621.12581</v>
          </cell>
          <cell r="AT30">
            <v>69098</v>
          </cell>
        </row>
        <row r="31">
          <cell r="AR31">
            <v>18498</v>
          </cell>
          <cell r="AT31">
            <v>12452</v>
          </cell>
        </row>
        <row r="33">
          <cell r="AR33">
            <v>1437</v>
          </cell>
          <cell r="AT33">
            <v>4842</v>
          </cell>
        </row>
        <row r="34">
          <cell r="AR34">
            <v>82</v>
          </cell>
        </row>
        <row r="35">
          <cell r="AT35">
            <v>41</v>
          </cell>
        </row>
        <row r="37">
          <cell r="AR37">
            <v>23759</v>
          </cell>
          <cell r="AT37">
            <v>19891</v>
          </cell>
        </row>
        <row r="38">
          <cell r="AR38">
            <v>48404</v>
          </cell>
          <cell r="AT38">
            <v>60240</v>
          </cell>
        </row>
        <row r="39">
          <cell r="AR39">
            <v>0</v>
          </cell>
          <cell r="AT39">
            <v>18</v>
          </cell>
        </row>
        <row r="40">
          <cell r="AR40">
            <v>160000</v>
          </cell>
          <cell r="AT40">
            <v>123886</v>
          </cell>
        </row>
        <row r="41">
          <cell r="AR41">
            <v>10810</v>
          </cell>
          <cell r="AT41">
            <v>10265</v>
          </cell>
        </row>
        <row r="43">
          <cell r="AL43">
            <v>-1580</v>
          </cell>
          <cell r="AT43">
            <v>1814</v>
          </cell>
        </row>
        <row r="51">
          <cell r="AR51">
            <v>350228.62599999993</v>
          </cell>
          <cell r="AT51">
            <v>350229</v>
          </cell>
        </row>
        <row r="52">
          <cell r="AR52">
            <v>35090.79999999999</v>
          </cell>
          <cell r="AT52">
            <v>35089</v>
          </cell>
        </row>
        <row r="55">
          <cell r="AR55">
            <v>293436</v>
          </cell>
          <cell r="AT55">
            <v>290877</v>
          </cell>
        </row>
        <row r="57">
          <cell r="AR57">
            <v>-2935</v>
          </cell>
        </row>
        <row r="58">
          <cell r="AR58">
            <v>30658.833248399984</v>
          </cell>
          <cell r="AT58">
            <v>-1671</v>
          </cell>
        </row>
        <row r="59">
          <cell r="AR59">
            <v>0</v>
          </cell>
          <cell r="AT59">
            <v>-5043</v>
          </cell>
        </row>
        <row r="60">
          <cell r="AR60">
            <v>0</v>
          </cell>
          <cell r="AT60">
            <v>9273</v>
          </cell>
        </row>
        <row r="61">
          <cell r="AR61">
            <v>0</v>
          </cell>
        </row>
        <row r="62">
          <cell r="AR62">
            <v>8427.369999999999</v>
          </cell>
          <cell r="AT62">
            <v>8014</v>
          </cell>
        </row>
        <row r="63">
          <cell r="AR63">
            <v>714906.4852483999</v>
          </cell>
        </row>
        <row r="64">
          <cell r="AR64">
            <v>54242.883515</v>
          </cell>
          <cell r="AT64">
            <v>58797</v>
          </cell>
        </row>
        <row r="67">
          <cell r="AR67">
            <v>489000</v>
          </cell>
          <cell r="AT67">
            <v>551236</v>
          </cell>
        </row>
        <row r="68">
          <cell r="AR68">
            <v>0</v>
          </cell>
        </row>
        <row r="69">
          <cell r="AR69">
            <v>0</v>
          </cell>
          <cell r="AT69">
            <v>18</v>
          </cell>
        </row>
        <row r="70">
          <cell r="AR70">
            <v>3302.34</v>
          </cell>
          <cell r="AT70">
            <v>2568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7"/>
  <sheetViews>
    <sheetView tabSelected="1" zoomScale="75" zoomScaleNormal="75" workbookViewId="0" topLeftCell="A1">
      <selection activeCell="H12" sqref="H12"/>
    </sheetView>
  </sheetViews>
  <sheetFormatPr defaultColWidth="8.88671875" defaultRowHeight="15.75"/>
  <cols>
    <col min="1" max="1" width="2.10546875" style="35" customWidth="1"/>
    <col min="2" max="2" width="3.5546875" style="35" customWidth="1"/>
    <col min="3" max="3" width="38.5546875" style="35" customWidth="1"/>
    <col min="4" max="4" width="9.6640625" style="35" customWidth="1"/>
    <col min="5" max="5" width="12.6640625" style="35" customWidth="1"/>
    <col min="6" max="6" width="1.2265625" style="35" customWidth="1"/>
    <col min="7" max="7" width="9.6640625" style="35" customWidth="1"/>
    <col min="8" max="8" width="13.10546875" style="35" customWidth="1"/>
    <col min="9" max="9" width="0.3359375" style="35" customWidth="1"/>
    <col min="10" max="10" width="10.77734375" style="35" customWidth="1"/>
    <col min="11" max="17" width="0" style="35" hidden="1" customWidth="1"/>
    <col min="18" max="16384" width="8.88671875" style="35" customWidth="1"/>
  </cols>
  <sheetData>
    <row r="1" spans="1:8" ht="16.5" customHeight="1">
      <c r="A1" s="116" t="s">
        <v>76</v>
      </c>
      <c r="B1" s="117"/>
      <c r="C1" s="117"/>
      <c r="D1" s="117"/>
      <c r="E1" s="117"/>
      <c r="F1" s="117"/>
      <c r="G1" s="117"/>
      <c r="H1" s="117"/>
    </row>
    <row r="2" spans="1:8" ht="11.25" customHeight="1">
      <c r="A2" s="33"/>
      <c r="B2" s="34"/>
      <c r="C2" s="34"/>
      <c r="D2" s="34"/>
      <c r="E2" s="34"/>
      <c r="F2" s="34"/>
      <c r="G2" s="34"/>
      <c r="H2" s="34"/>
    </row>
    <row r="3" spans="1:8" ht="13.5" customHeight="1">
      <c r="A3" s="36" t="s">
        <v>0</v>
      </c>
      <c r="B3" s="37"/>
      <c r="C3" s="38"/>
      <c r="D3" s="39"/>
      <c r="E3" s="39"/>
      <c r="F3" s="39"/>
      <c r="G3" s="39"/>
      <c r="H3" s="39"/>
    </row>
    <row r="4" spans="1:8" ht="13.5" customHeight="1">
      <c r="A4" s="36" t="s">
        <v>1</v>
      </c>
      <c r="B4" s="40"/>
      <c r="C4" s="38"/>
      <c r="D4" s="39"/>
      <c r="E4" s="39"/>
      <c r="F4" s="39"/>
      <c r="G4" s="39"/>
      <c r="H4" s="39"/>
    </row>
    <row r="5" spans="1:8" ht="13.5" customHeight="1">
      <c r="A5" s="36"/>
      <c r="B5" s="40"/>
      <c r="C5" s="38"/>
      <c r="D5" s="39"/>
      <c r="E5" s="39"/>
      <c r="F5" s="39"/>
      <c r="G5" s="39"/>
      <c r="H5" s="39"/>
    </row>
    <row r="6" spans="1:43" ht="13.5" customHeight="1">
      <c r="A6" s="41"/>
      <c r="B6" s="41"/>
      <c r="C6" s="41"/>
      <c r="D6" s="38"/>
      <c r="E6" s="38"/>
      <c r="F6" s="38"/>
      <c r="G6" s="38"/>
      <c r="H6" s="38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</row>
    <row r="7" spans="1:43" ht="13.5" customHeight="1">
      <c r="A7" s="111" t="s">
        <v>2</v>
      </c>
      <c r="B7" s="41"/>
      <c r="C7" s="41"/>
      <c r="D7" s="42" t="s">
        <v>3</v>
      </c>
      <c r="E7" s="43"/>
      <c r="F7" s="44"/>
      <c r="G7" s="42" t="s">
        <v>4</v>
      </c>
      <c r="H7" s="43"/>
      <c r="I7" s="45"/>
      <c r="J7" s="41"/>
      <c r="K7" s="41"/>
      <c r="L7" s="41"/>
      <c r="M7" s="41"/>
      <c r="N7" s="41"/>
      <c r="O7" s="41"/>
      <c r="P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</row>
    <row r="8" spans="1:43" ht="13.5" customHeight="1">
      <c r="A8" s="41"/>
      <c r="B8" s="41"/>
      <c r="C8" s="41"/>
      <c r="D8" s="46" t="s">
        <v>5</v>
      </c>
      <c r="E8" s="47" t="s">
        <v>6</v>
      </c>
      <c r="F8" s="44"/>
      <c r="G8" s="46" t="s">
        <v>5</v>
      </c>
      <c r="H8" s="47" t="s">
        <v>6</v>
      </c>
      <c r="I8" s="45"/>
      <c r="J8" s="41"/>
      <c r="K8" s="41"/>
      <c r="L8" s="41"/>
      <c r="M8" s="41"/>
      <c r="N8" s="41"/>
      <c r="O8" s="41"/>
      <c r="P8" s="41"/>
      <c r="Q8" s="41" t="s">
        <v>7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</row>
    <row r="9" spans="1:43" ht="13.5" customHeight="1">
      <c r="A9" s="41"/>
      <c r="B9" s="41"/>
      <c r="C9" s="41"/>
      <c r="D9" s="46" t="s">
        <v>8</v>
      </c>
      <c r="E9" s="47" t="s">
        <v>9</v>
      </c>
      <c r="F9" s="44"/>
      <c r="G9" s="46" t="s">
        <v>8</v>
      </c>
      <c r="H9" s="47" t="s">
        <v>9</v>
      </c>
      <c r="I9" s="45"/>
      <c r="J9" s="41"/>
      <c r="K9" s="41"/>
      <c r="L9" s="41"/>
      <c r="M9" s="41"/>
      <c r="N9" s="41"/>
      <c r="O9" s="41"/>
      <c r="P9" s="41"/>
      <c r="Q9" s="41" t="s">
        <v>10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</row>
    <row r="10" spans="1:43" ht="13.5" customHeight="1">
      <c r="A10" s="41"/>
      <c r="B10" s="41"/>
      <c r="C10" s="41"/>
      <c r="D10" s="46" t="s">
        <v>11</v>
      </c>
      <c r="E10" s="47" t="s">
        <v>12</v>
      </c>
      <c r="F10" s="44"/>
      <c r="G10" s="46" t="s">
        <v>13</v>
      </c>
      <c r="H10" s="47" t="s">
        <v>14</v>
      </c>
      <c r="I10" s="45"/>
      <c r="J10" s="41"/>
      <c r="K10" s="41"/>
      <c r="L10" s="41"/>
      <c r="M10" s="41"/>
      <c r="N10" s="41"/>
      <c r="O10" s="41"/>
      <c r="P10" s="41"/>
      <c r="Q10" s="41" t="s">
        <v>8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</row>
    <row r="11" spans="1:43" ht="13.5" customHeight="1">
      <c r="A11" s="41"/>
      <c r="B11" s="41"/>
      <c r="C11" s="41"/>
      <c r="D11" s="48" t="s">
        <v>15</v>
      </c>
      <c r="E11" s="48" t="s">
        <v>16</v>
      </c>
      <c r="F11" s="49"/>
      <c r="G11" s="48" t="str">
        <f>D11</f>
        <v>31/3/2002</v>
      </c>
      <c r="H11" s="50" t="str">
        <f>E11</f>
        <v>31/3/2001</v>
      </c>
      <c r="I11" s="45"/>
      <c r="J11" s="41"/>
      <c r="K11" s="41"/>
      <c r="L11" s="41"/>
      <c r="M11" s="41"/>
      <c r="N11" s="41"/>
      <c r="O11" s="41"/>
      <c r="P11" s="41"/>
      <c r="Q11" s="41" t="s">
        <v>13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</row>
    <row r="12" spans="1:43" ht="13.5" customHeight="1">
      <c r="A12" s="41"/>
      <c r="B12" s="41"/>
      <c r="C12" s="41"/>
      <c r="D12" s="51" t="s">
        <v>17</v>
      </c>
      <c r="E12" s="51" t="s">
        <v>17</v>
      </c>
      <c r="F12" s="44"/>
      <c r="G12" s="51" t="s">
        <v>17</v>
      </c>
      <c r="H12" s="51" t="s">
        <v>17</v>
      </c>
      <c r="I12" s="41"/>
      <c r="J12" s="41"/>
      <c r="K12" s="38" t="s">
        <v>18</v>
      </c>
      <c r="L12" s="41"/>
      <c r="M12" s="38" t="s">
        <v>19</v>
      </c>
      <c r="N12" s="41"/>
      <c r="O12" s="38" t="s">
        <v>20</v>
      </c>
      <c r="P12" s="41"/>
      <c r="Q12" s="52" t="s">
        <v>21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</row>
    <row r="13" spans="1:43" ht="5.25" customHeight="1">
      <c r="A13" s="41"/>
      <c r="B13" s="41"/>
      <c r="C13" s="41"/>
      <c r="D13" s="53"/>
      <c r="E13" s="53"/>
      <c r="F13" s="44"/>
      <c r="G13" s="53"/>
      <c r="H13" s="53"/>
      <c r="I13" s="41"/>
      <c r="J13" s="41"/>
      <c r="K13" s="41"/>
      <c r="L13" s="41"/>
      <c r="M13" s="41"/>
      <c r="N13" s="41"/>
      <c r="O13" s="54"/>
      <c r="P13" s="41"/>
      <c r="Q13" s="54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</row>
    <row r="14" spans="1:43" ht="13.5" customHeight="1">
      <c r="A14" s="55">
        <v>1</v>
      </c>
      <c r="B14" s="52" t="s">
        <v>22</v>
      </c>
      <c r="C14" s="56" t="s">
        <v>23</v>
      </c>
      <c r="D14" s="57">
        <f>'[2]3qtr pl'!BN6</f>
        <v>245479</v>
      </c>
      <c r="E14" s="58">
        <v>62159</v>
      </c>
      <c r="F14" s="57"/>
      <c r="G14" s="59">
        <f>K14+M14+D14</f>
        <v>367415</v>
      </c>
      <c r="H14" s="58">
        <v>213685</v>
      </c>
      <c r="I14" s="45"/>
      <c r="J14" s="45"/>
      <c r="K14" s="58">
        <v>46597</v>
      </c>
      <c r="L14" s="45"/>
      <c r="M14" s="60">
        <v>75339</v>
      </c>
      <c r="N14" s="45"/>
      <c r="O14" s="61">
        <v>62159</v>
      </c>
      <c r="P14" s="45"/>
      <c r="Q14" s="62">
        <f>K14+M14+O14</f>
        <v>184095</v>
      </c>
      <c r="R14" s="41"/>
      <c r="S14" s="63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</row>
    <row r="15" spans="1:43" ht="13.5" customHeight="1">
      <c r="A15" s="64"/>
      <c r="B15" s="65" t="s">
        <v>24</v>
      </c>
      <c r="C15" s="56" t="s">
        <v>25</v>
      </c>
      <c r="D15" s="1">
        <f>'[2]3qtr pl'!BN9</f>
        <v>0</v>
      </c>
      <c r="E15" s="66">
        <v>0</v>
      </c>
      <c r="F15" s="67"/>
      <c r="G15" s="59">
        <f>K15+M15+D15</f>
        <v>0</v>
      </c>
      <c r="H15" s="66">
        <v>0</v>
      </c>
      <c r="I15" s="45"/>
      <c r="J15" s="45"/>
      <c r="K15" s="66">
        <v>0</v>
      </c>
      <c r="L15" s="45"/>
      <c r="M15" s="68">
        <v>0</v>
      </c>
      <c r="N15" s="45"/>
      <c r="O15" s="61">
        <v>0</v>
      </c>
      <c r="P15" s="45"/>
      <c r="Q15" s="62">
        <f>K15+M15+O15</f>
        <v>0</v>
      </c>
      <c r="R15" s="41"/>
      <c r="S15" s="63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1:43" ht="13.5" customHeight="1">
      <c r="A16" s="41"/>
      <c r="B16" s="65" t="s">
        <v>26</v>
      </c>
      <c r="C16" s="52" t="s">
        <v>27</v>
      </c>
      <c r="D16" s="57">
        <f>'[2]3qtr pl'!BN11</f>
        <v>1418</v>
      </c>
      <c r="E16" s="66">
        <v>1445</v>
      </c>
      <c r="F16" s="57"/>
      <c r="G16" s="59">
        <f>K16+M16+D16</f>
        <v>5291</v>
      </c>
      <c r="H16" s="66">
        <v>4239</v>
      </c>
      <c r="I16" s="45"/>
      <c r="J16" s="45"/>
      <c r="K16" s="66">
        <v>2181</v>
      </c>
      <c r="L16" s="45"/>
      <c r="M16" s="68">
        <v>1692</v>
      </c>
      <c r="N16" s="45"/>
      <c r="O16" s="61">
        <v>1445</v>
      </c>
      <c r="P16" s="45"/>
      <c r="Q16" s="62">
        <f>K16+M16+O16</f>
        <v>5318</v>
      </c>
      <c r="R16" s="41"/>
      <c r="S16" s="63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1:43" ht="13.5" customHeight="1">
      <c r="A17" s="55">
        <v>2</v>
      </c>
      <c r="B17" s="52" t="s">
        <v>22</v>
      </c>
      <c r="C17" s="52" t="s">
        <v>28</v>
      </c>
      <c r="D17" s="57"/>
      <c r="E17" s="66"/>
      <c r="F17" s="45"/>
      <c r="G17" s="59"/>
      <c r="H17" s="66"/>
      <c r="I17" s="45"/>
      <c r="J17" s="45"/>
      <c r="K17" s="66"/>
      <c r="L17" s="45"/>
      <c r="M17" s="68"/>
      <c r="N17" s="45"/>
      <c r="O17" s="61"/>
      <c r="P17" s="45"/>
      <c r="Q17" s="62"/>
      <c r="R17" s="41"/>
      <c r="S17" s="63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1:43" ht="13.5" customHeight="1">
      <c r="A18" s="41"/>
      <c r="B18" s="41"/>
      <c r="C18" s="52" t="s">
        <v>29</v>
      </c>
      <c r="D18" s="57"/>
      <c r="E18" s="66"/>
      <c r="F18" s="45"/>
      <c r="G18" s="59"/>
      <c r="H18" s="66"/>
      <c r="I18" s="45"/>
      <c r="J18" s="45"/>
      <c r="K18" s="66"/>
      <c r="L18" s="45"/>
      <c r="M18" s="68"/>
      <c r="N18" s="45"/>
      <c r="O18" s="61"/>
      <c r="P18" s="45"/>
      <c r="Q18" s="62"/>
      <c r="R18" s="41"/>
      <c r="S18" s="63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1:43" ht="13.5" customHeight="1">
      <c r="A19" s="41"/>
      <c r="B19" s="41"/>
      <c r="C19" s="56" t="s">
        <v>30</v>
      </c>
      <c r="D19" s="57">
        <f>'[2]3qtr pl'!BN13</f>
        <v>53274.036</v>
      </c>
      <c r="E19" s="69">
        <v>12318</v>
      </c>
      <c r="F19" s="57"/>
      <c r="G19" s="59">
        <f>K19+M19+D19</f>
        <v>71059.036</v>
      </c>
      <c r="H19" s="66">
        <v>41023</v>
      </c>
      <c r="I19" s="45"/>
      <c r="J19" s="45"/>
      <c r="K19" s="66">
        <v>7720</v>
      </c>
      <c r="L19" s="45"/>
      <c r="M19" s="68">
        <v>10065</v>
      </c>
      <c r="N19" s="45"/>
      <c r="O19" s="61">
        <v>12318</v>
      </c>
      <c r="P19" s="45"/>
      <c r="Q19" s="62">
        <f>K19+M19+O19</f>
        <v>30103</v>
      </c>
      <c r="R19" s="41"/>
      <c r="S19" s="63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</row>
    <row r="20" spans="1:43" ht="13.5" customHeight="1">
      <c r="A20" s="64"/>
      <c r="B20" s="52" t="s">
        <v>24</v>
      </c>
      <c r="C20" s="56" t="s">
        <v>31</v>
      </c>
      <c r="D20" s="57">
        <f>'[2]3qtr pl'!BN20</f>
        <v>-10899</v>
      </c>
      <c r="E20" s="57">
        <v>-11822</v>
      </c>
      <c r="F20" s="57"/>
      <c r="G20" s="59">
        <f>K20+M20+D20</f>
        <v>-33571</v>
      </c>
      <c r="H20" s="70">
        <v>-34621</v>
      </c>
      <c r="I20" s="45"/>
      <c r="J20" s="45"/>
      <c r="K20" s="57">
        <v>-11946</v>
      </c>
      <c r="L20" s="45"/>
      <c r="M20" s="71">
        <v>-10726</v>
      </c>
      <c r="N20" s="45"/>
      <c r="O20" s="61">
        <v>-11822</v>
      </c>
      <c r="P20" s="45"/>
      <c r="Q20" s="62">
        <f>K20+M20+O20</f>
        <v>-34494</v>
      </c>
      <c r="R20" s="41"/>
      <c r="S20" s="63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1:43" ht="13.5" customHeight="1">
      <c r="A21" s="72"/>
      <c r="B21" s="52" t="s">
        <v>26</v>
      </c>
      <c r="C21" s="52" t="s">
        <v>32</v>
      </c>
      <c r="D21" s="57">
        <f>'[2]3qtr pl'!BN22</f>
        <v>-1755</v>
      </c>
      <c r="E21" s="57">
        <v>-2043</v>
      </c>
      <c r="F21" s="57"/>
      <c r="G21" s="59">
        <f>K21+M21+D21</f>
        <v>-5719</v>
      </c>
      <c r="H21" s="70">
        <v>-7469</v>
      </c>
      <c r="I21" s="45"/>
      <c r="J21" s="45"/>
      <c r="K21" s="57">
        <v>-1973</v>
      </c>
      <c r="L21" s="45"/>
      <c r="M21" s="71">
        <v>-1991</v>
      </c>
      <c r="N21" s="45"/>
      <c r="O21" s="61">
        <v>-2043</v>
      </c>
      <c r="P21" s="45"/>
      <c r="Q21" s="62">
        <f>K21+M21+O21</f>
        <v>-6007</v>
      </c>
      <c r="R21" s="41"/>
      <c r="S21" s="63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1:43" ht="13.5" customHeight="1">
      <c r="A22" s="64"/>
      <c r="B22" s="52" t="s">
        <v>33</v>
      </c>
      <c r="C22" s="52" t="s">
        <v>34</v>
      </c>
      <c r="D22" s="73">
        <f>'[2]3qtr pl'!BN25</f>
        <v>0</v>
      </c>
      <c r="E22" s="66">
        <v>0</v>
      </c>
      <c r="F22" s="67"/>
      <c r="G22" s="59">
        <f>K22+M22+D22</f>
        <v>0</v>
      </c>
      <c r="H22" s="66">
        <v>0</v>
      </c>
      <c r="I22" s="45"/>
      <c r="J22" s="45"/>
      <c r="K22" s="66">
        <v>0</v>
      </c>
      <c r="L22" s="45"/>
      <c r="M22" s="68">
        <v>0</v>
      </c>
      <c r="N22" s="45"/>
      <c r="O22" s="61">
        <v>0</v>
      </c>
      <c r="P22" s="45"/>
      <c r="Q22" s="62">
        <f>K22+M22+O22</f>
        <v>0</v>
      </c>
      <c r="R22" s="41"/>
      <c r="S22" s="63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</row>
    <row r="23" spans="1:43" ht="13.5" customHeight="1">
      <c r="A23" s="64"/>
      <c r="B23" s="52" t="s">
        <v>35</v>
      </c>
      <c r="C23" s="52" t="s">
        <v>36</v>
      </c>
      <c r="D23" s="57"/>
      <c r="E23" s="66"/>
      <c r="F23" s="45"/>
      <c r="G23" s="59"/>
      <c r="H23" s="69"/>
      <c r="I23" s="45"/>
      <c r="J23" s="45"/>
      <c r="K23" s="66"/>
      <c r="L23" s="45"/>
      <c r="M23" s="68"/>
      <c r="N23" s="45"/>
      <c r="O23" s="61"/>
      <c r="P23" s="45"/>
      <c r="Q23" s="62"/>
      <c r="R23" s="41"/>
      <c r="S23" s="63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1:43" ht="13.5" customHeight="1">
      <c r="A24" s="41"/>
      <c r="B24" s="41"/>
      <c r="C24" s="52" t="s">
        <v>37</v>
      </c>
      <c r="D24" s="57">
        <f>'[2]3qtr pl'!BN27</f>
        <v>40620.036</v>
      </c>
      <c r="E24" s="57">
        <v>-1547</v>
      </c>
      <c r="F24" s="57"/>
      <c r="G24" s="59">
        <f>K24+M24+D24</f>
        <v>31769.036</v>
      </c>
      <c r="H24" s="70">
        <v>-1067</v>
      </c>
      <c r="I24" s="45"/>
      <c r="J24" s="45"/>
      <c r="K24" s="57">
        <v>-6199</v>
      </c>
      <c r="L24" s="45"/>
      <c r="M24" s="71">
        <v>-2652</v>
      </c>
      <c r="N24" s="45"/>
      <c r="O24" s="61">
        <v>-1547</v>
      </c>
      <c r="P24" s="45"/>
      <c r="Q24" s="62">
        <f>K24+M24+O24</f>
        <v>-10398</v>
      </c>
      <c r="R24" s="41"/>
      <c r="S24" s="63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43" ht="13.5" customHeight="1">
      <c r="A25" s="64"/>
      <c r="B25" s="52" t="s">
        <v>38</v>
      </c>
      <c r="C25" s="52" t="s">
        <v>39</v>
      </c>
      <c r="D25" s="57">
        <f>'[2]3qtr pl'!BN31</f>
        <v>-3988.1</v>
      </c>
      <c r="E25" s="69">
        <v>1837</v>
      </c>
      <c r="F25" s="57"/>
      <c r="G25" s="59">
        <f>K25+M25+D25</f>
        <v>1038.9</v>
      </c>
      <c r="H25" s="69">
        <v>9196</v>
      </c>
      <c r="I25" s="45"/>
      <c r="J25" s="45"/>
      <c r="K25" s="66">
        <v>3219</v>
      </c>
      <c r="L25" s="45"/>
      <c r="M25" s="68">
        <v>1808</v>
      </c>
      <c r="N25" s="45"/>
      <c r="O25" s="61">
        <v>1837</v>
      </c>
      <c r="P25" s="45"/>
      <c r="Q25" s="62">
        <f>K25+M25+O25</f>
        <v>6864</v>
      </c>
      <c r="R25" s="41"/>
      <c r="S25" s="63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1:43" ht="13.5" customHeight="1">
      <c r="A26" s="72"/>
      <c r="B26" s="52" t="s">
        <v>40</v>
      </c>
      <c r="C26" s="52" t="s">
        <v>36</v>
      </c>
      <c r="D26" s="57"/>
      <c r="E26" s="69"/>
      <c r="F26" s="45"/>
      <c r="G26" s="59"/>
      <c r="H26" s="69"/>
      <c r="I26" s="45"/>
      <c r="J26" s="45"/>
      <c r="K26" s="66"/>
      <c r="L26" s="45"/>
      <c r="M26" s="68"/>
      <c r="N26" s="45"/>
      <c r="O26" s="61"/>
      <c r="P26" s="45"/>
      <c r="Q26" s="62"/>
      <c r="R26" s="41"/>
      <c r="S26" s="63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</row>
    <row r="27" spans="1:43" ht="13.5" customHeight="1">
      <c r="A27" s="72"/>
      <c r="B27" s="52"/>
      <c r="C27" s="56" t="s">
        <v>41</v>
      </c>
      <c r="D27" s="57"/>
      <c r="E27" s="69"/>
      <c r="F27" s="45"/>
      <c r="G27" s="59"/>
      <c r="H27" s="69"/>
      <c r="I27" s="45"/>
      <c r="J27" s="45"/>
      <c r="K27" s="66"/>
      <c r="L27" s="45"/>
      <c r="M27" s="68"/>
      <c r="N27" s="45"/>
      <c r="O27" s="61"/>
      <c r="P27" s="45"/>
      <c r="Q27" s="62"/>
      <c r="R27" s="41"/>
      <c r="S27" s="63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</row>
    <row r="28" spans="1:43" ht="13.5" customHeight="1">
      <c r="A28" s="64"/>
      <c r="B28" s="55"/>
      <c r="C28" s="56" t="s">
        <v>42</v>
      </c>
      <c r="D28" s="57">
        <f>'[2]3qtr pl'!BN34</f>
        <v>36631.936</v>
      </c>
      <c r="E28" s="69">
        <v>290</v>
      </c>
      <c r="F28" s="57"/>
      <c r="G28" s="59">
        <f>K28+M28+D28</f>
        <v>32807.936</v>
      </c>
      <c r="H28" s="69">
        <v>8129</v>
      </c>
      <c r="I28" s="45"/>
      <c r="J28" s="45"/>
      <c r="K28" s="62">
        <v>-2980</v>
      </c>
      <c r="L28" s="45"/>
      <c r="M28" s="68">
        <v>-844</v>
      </c>
      <c r="N28" s="45"/>
      <c r="O28" s="61">
        <v>290</v>
      </c>
      <c r="P28" s="45"/>
      <c r="Q28" s="62">
        <f>K28+M28+O28</f>
        <v>-3534</v>
      </c>
      <c r="R28" s="41"/>
      <c r="S28" s="63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1:43" ht="13.5" customHeight="1">
      <c r="A29" s="64"/>
      <c r="B29" s="52" t="s">
        <v>43</v>
      </c>
      <c r="C29" s="56" t="s">
        <v>44</v>
      </c>
      <c r="D29" s="57">
        <f>'[2]3qtr pl'!BN40+'[2]3qtr pl'!BN41</f>
        <v>-5992.03</v>
      </c>
      <c r="E29" s="57">
        <v>296</v>
      </c>
      <c r="F29" s="57"/>
      <c r="G29" s="59">
        <f>K29+M29+D29</f>
        <v>-9816.029999999999</v>
      </c>
      <c r="H29" s="70">
        <v>-2913</v>
      </c>
      <c r="I29" s="45"/>
      <c r="J29" s="45"/>
      <c r="K29" s="57">
        <v>-1797</v>
      </c>
      <c r="L29" s="45"/>
      <c r="M29" s="71">
        <v>-2027</v>
      </c>
      <c r="N29" s="45"/>
      <c r="O29" s="61">
        <v>296</v>
      </c>
      <c r="P29" s="45"/>
      <c r="Q29" s="62">
        <f>K29+M29+O29</f>
        <v>-3528</v>
      </c>
      <c r="R29" s="41"/>
      <c r="S29" s="63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</row>
    <row r="30" spans="1:43" ht="13.5" customHeight="1">
      <c r="A30" s="72"/>
      <c r="B30" s="52" t="s">
        <v>45</v>
      </c>
      <c r="C30" s="52" t="s">
        <v>46</v>
      </c>
      <c r="D30" s="57"/>
      <c r="E30" s="69"/>
      <c r="F30" s="45"/>
      <c r="G30" s="59"/>
      <c r="H30" s="69"/>
      <c r="I30" s="45"/>
      <c r="J30" s="45"/>
      <c r="K30" s="66"/>
      <c r="L30" s="45"/>
      <c r="M30" s="68"/>
      <c r="N30" s="45"/>
      <c r="O30" s="61"/>
      <c r="P30" s="45"/>
      <c r="Q30" s="62"/>
      <c r="R30" s="41"/>
      <c r="S30" s="63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</row>
    <row r="31" spans="1:43" ht="13.5" customHeight="1">
      <c r="A31" s="74"/>
      <c r="B31" s="74"/>
      <c r="C31" s="52" t="s">
        <v>47</v>
      </c>
      <c r="D31" s="57">
        <f>'[2]3qtr pl'!BN44</f>
        <v>30639.905999999995</v>
      </c>
      <c r="E31" s="69">
        <v>586</v>
      </c>
      <c r="F31" s="57"/>
      <c r="G31" s="59">
        <f>K31+M31+D31</f>
        <v>22991.905999999995</v>
      </c>
      <c r="H31" s="69">
        <v>5216</v>
      </c>
      <c r="I31" s="45"/>
      <c r="J31" s="45"/>
      <c r="K31" s="62">
        <v>-4777</v>
      </c>
      <c r="L31" s="45"/>
      <c r="M31" s="68">
        <v>-2871</v>
      </c>
      <c r="N31" s="45"/>
      <c r="O31" s="61">
        <v>586</v>
      </c>
      <c r="P31" s="45"/>
      <c r="Q31" s="62">
        <f>K31+M31+O31</f>
        <v>-7062</v>
      </c>
      <c r="R31" s="41"/>
      <c r="S31" s="63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</row>
    <row r="32" spans="1:43" ht="13.5" customHeight="1">
      <c r="A32" s="75"/>
      <c r="B32" s="75"/>
      <c r="C32" s="52" t="s">
        <v>48</v>
      </c>
      <c r="D32" s="57">
        <f>'[2]3qtr pl'!BN48</f>
        <v>2907.4302</v>
      </c>
      <c r="E32" s="69">
        <v>-531</v>
      </c>
      <c r="F32" s="57"/>
      <c r="G32" s="59">
        <f>K32+M32+D32</f>
        <v>4731.4302</v>
      </c>
      <c r="H32" s="69">
        <v>-263</v>
      </c>
      <c r="I32" s="45"/>
      <c r="J32" s="45"/>
      <c r="K32" s="66">
        <v>1015</v>
      </c>
      <c r="L32" s="45"/>
      <c r="M32" s="71">
        <v>809</v>
      </c>
      <c r="N32" s="45"/>
      <c r="O32" s="61">
        <v>-531</v>
      </c>
      <c r="P32" s="45"/>
      <c r="Q32" s="62">
        <f>K32+M32+O32</f>
        <v>1293</v>
      </c>
      <c r="R32" s="41"/>
      <c r="S32" s="63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</row>
    <row r="33" spans="1:43" ht="13.5" customHeight="1">
      <c r="A33" s="41"/>
      <c r="B33" s="52" t="s">
        <v>49</v>
      </c>
      <c r="C33" s="52" t="s">
        <v>50</v>
      </c>
      <c r="D33" s="1">
        <f>'[2]3qtr pl'!BN50</f>
        <v>0</v>
      </c>
      <c r="E33" s="1">
        <f>'[2]3qtr pl'!BO50</f>
        <v>0</v>
      </c>
      <c r="F33" s="57"/>
      <c r="G33" s="59">
        <f>K33+M33+D33</f>
        <v>0</v>
      </c>
      <c r="H33" s="59">
        <v>0</v>
      </c>
      <c r="I33" s="45"/>
      <c r="J33" s="45"/>
      <c r="K33" s="76">
        <v>0</v>
      </c>
      <c r="M33" s="77"/>
      <c r="O33" s="78"/>
      <c r="Q33" s="78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</row>
    <row r="34" spans="1:43" ht="12.75" customHeight="1">
      <c r="A34" s="74"/>
      <c r="B34" s="52" t="s">
        <v>51</v>
      </c>
      <c r="C34" s="52" t="s">
        <v>52</v>
      </c>
      <c r="D34" s="1"/>
      <c r="E34" s="79"/>
      <c r="F34" s="80"/>
      <c r="G34" s="59"/>
      <c r="H34" s="79"/>
      <c r="I34" s="45" t="s">
        <v>53</v>
      </c>
      <c r="J34" s="45"/>
      <c r="K34" s="78"/>
      <c r="M34" s="77"/>
      <c r="O34" s="78"/>
      <c r="Q34" s="7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</row>
    <row r="35" spans="1:43" ht="12.75" customHeight="1">
      <c r="A35" s="74"/>
      <c r="B35" s="55"/>
      <c r="C35" s="52" t="s">
        <v>54</v>
      </c>
      <c r="D35" s="57">
        <f>'[2]3qtr pl'!BN53</f>
        <v>33547.3362</v>
      </c>
      <c r="E35" s="81">
        <v>55</v>
      </c>
      <c r="F35" s="82"/>
      <c r="G35" s="59">
        <f>K35+M35+D35</f>
        <v>27723.336199999998</v>
      </c>
      <c r="H35" s="69">
        <v>4953</v>
      </c>
      <c r="I35" s="45"/>
      <c r="J35" s="45"/>
      <c r="K35" s="62">
        <v>-3762</v>
      </c>
      <c r="L35" s="45"/>
      <c r="M35" s="68">
        <v>-2062</v>
      </c>
      <c r="N35" s="45"/>
      <c r="O35" s="61">
        <v>55</v>
      </c>
      <c r="P35" s="45"/>
      <c r="Q35" s="62">
        <f>K35+M35+O35</f>
        <v>-5769</v>
      </c>
      <c r="R35" s="41"/>
      <c r="S35" s="63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</row>
    <row r="36" spans="1:43" ht="12.75" customHeight="1">
      <c r="A36" s="74"/>
      <c r="B36" s="52" t="s">
        <v>55</v>
      </c>
      <c r="C36" s="52" t="s">
        <v>56</v>
      </c>
      <c r="D36" s="1">
        <f>'[2]3qtr pl'!BN57</f>
        <v>0</v>
      </c>
      <c r="E36" s="79">
        <v>0</v>
      </c>
      <c r="F36" s="82"/>
      <c r="G36" s="59">
        <f>K36+M36+D36</f>
        <v>0</v>
      </c>
      <c r="H36" s="79">
        <v>0</v>
      </c>
      <c r="I36" s="45"/>
      <c r="J36" s="45"/>
      <c r="K36" s="66">
        <v>0</v>
      </c>
      <c r="L36" s="45"/>
      <c r="M36" s="68"/>
      <c r="N36" s="45"/>
      <c r="O36" s="61"/>
      <c r="P36" s="45"/>
      <c r="Q36" s="62"/>
      <c r="R36" s="41"/>
      <c r="S36" s="63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</row>
    <row r="37" spans="1:43" ht="13.5" customHeight="1">
      <c r="A37" s="75"/>
      <c r="B37" s="75"/>
      <c r="C37" s="52" t="s">
        <v>48</v>
      </c>
      <c r="D37" s="1">
        <f>'[2]3qtr pl'!BN59</f>
        <v>0</v>
      </c>
      <c r="E37" s="79">
        <v>0</v>
      </c>
      <c r="F37" s="82"/>
      <c r="G37" s="59">
        <f>K37+M37+D37</f>
        <v>0</v>
      </c>
      <c r="H37" s="79">
        <v>0</v>
      </c>
      <c r="I37" s="45"/>
      <c r="J37" s="45"/>
      <c r="K37" s="66">
        <v>0</v>
      </c>
      <c r="L37" s="45"/>
      <c r="M37" s="68">
        <v>0</v>
      </c>
      <c r="N37" s="45"/>
      <c r="O37" s="61">
        <v>0</v>
      </c>
      <c r="P37" s="45"/>
      <c r="Q37" s="62">
        <f>K37+M37+O37</f>
        <v>0</v>
      </c>
      <c r="R37" s="41"/>
      <c r="S37" s="63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</row>
    <row r="38" spans="1:43" ht="13.5" customHeight="1">
      <c r="A38" s="75"/>
      <c r="B38" s="75"/>
      <c r="C38" s="52" t="s">
        <v>57</v>
      </c>
      <c r="D38" s="1"/>
      <c r="E38" s="79"/>
      <c r="F38" s="41"/>
      <c r="G38" s="59"/>
      <c r="H38" s="79"/>
      <c r="I38" s="45"/>
      <c r="J38" s="45"/>
      <c r="K38" s="66"/>
      <c r="L38" s="45"/>
      <c r="M38" s="68"/>
      <c r="N38" s="45"/>
      <c r="O38" s="61"/>
      <c r="P38" s="45"/>
      <c r="Q38" s="62"/>
      <c r="R38" s="41"/>
      <c r="S38" s="63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</row>
    <row r="39" spans="1:43" ht="13.5" customHeight="1">
      <c r="A39" s="41"/>
      <c r="B39" s="41"/>
      <c r="C39" s="52" t="s">
        <v>58</v>
      </c>
      <c r="D39" s="1">
        <f>'[2]3qtr pl'!BN61</f>
        <v>0</v>
      </c>
      <c r="E39" s="79">
        <v>0</v>
      </c>
      <c r="F39" s="82"/>
      <c r="G39" s="59">
        <f>K39+M39+D39</f>
        <v>0</v>
      </c>
      <c r="H39" s="79">
        <v>0</v>
      </c>
      <c r="I39" s="45"/>
      <c r="J39" s="45"/>
      <c r="K39" s="66">
        <v>0</v>
      </c>
      <c r="L39" s="45"/>
      <c r="M39" s="68">
        <v>0</v>
      </c>
      <c r="N39" s="45"/>
      <c r="O39" s="61">
        <v>0</v>
      </c>
      <c r="P39" s="45"/>
      <c r="Q39" s="62">
        <f>K39+M39+O39</f>
        <v>0</v>
      </c>
      <c r="R39" s="41"/>
      <c r="S39" s="63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</row>
    <row r="40" spans="1:43" ht="13.5" customHeight="1">
      <c r="A40" s="72"/>
      <c r="B40" s="52" t="s">
        <v>59</v>
      </c>
      <c r="C40" s="52" t="s">
        <v>60</v>
      </c>
      <c r="D40" s="1"/>
      <c r="E40" s="83"/>
      <c r="F40" s="45"/>
      <c r="G40" s="59"/>
      <c r="H40" s="70"/>
      <c r="I40" s="45"/>
      <c r="J40" s="45"/>
      <c r="K40" s="78"/>
      <c r="L40" s="45"/>
      <c r="M40" s="77"/>
      <c r="N40" s="45"/>
      <c r="O40" s="61"/>
      <c r="P40" s="45"/>
      <c r="Q40" s="62"/>
      <c r="R40" s="41"/>
      <c r="S40" s="63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</row>
    <row r="41" spans="1:43" ht="13.5" customHeight="1">
      <c r="A41" s="41"/>
      <c r="B41" s="41"/>
      <c r="C41" s="52" t="s">
        <v>61</v>
      </c>
      <c r="D41" s="57">
        <f>'[2]3qtr pl'!BN65</f>
        <v>33547.3362</v>
      </c>
      <c r="E41" s="71">
        <f>+E33+E35+E37+E39</f>
        <v>55</v>
      </c>
      <c r="F41" s="57"/>
      <c r="G41" s="59">
        <f>K41+M41+D41</f>
        <v>27723.336199999998</v>
      </c>
      <c r="H41" s="71">
        <f>+H33+H35+H37+H39</f>
        <v>4953</v>
      </c>
      <c r="I41" s="45"/>
      <c r="J41" s="45"/>
      <c r="K41" s="71">
        <f>+K33+K35+K37+K39</f>
        <v>-3762</v>
      </c>
      <c r="L41" s="45"/>
      <c r="M41" s="71">
        <f>+M35+M37+M39</f>
        <v>-2062</v>
      </c>
      <c r="N41" s="45"/>
      <c r="O41" s="61">
        <v>55</v>
      </c>
      <c r="P41" s="45"/>
      <c r="Q41" s="62">
        <f>K41+M41+O41</f>
        <v>-5769</v>
      </c>
      <c r="R41" s="41"/>
      <c r="S41" s="63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</row>
    <row r="42" spans="1:43" ht="13.5" customHeight="1">
      <c r="A42" s="55">
        <v>3</v>
      </c>
      <c r="B42" s="56" t="s">
        <v>62</v>
      </c>
      <c r="C42" s="41"/>
      <c r="D42" s="57"/>
      <c r="E42" s="70"/>
      <c r="F42" s="45"/>
      <c r="G42" s="59"/>
      <c r="H42" s="70"/>
      <c r="I42" s="45"/>
      <c r="J42" s="45"/>
      <c r="K42" s="78"/>
      <c r="L42" s="45"/>
      <c r="M42" s="77"/>
      <c r="N42" s="45"/>
      <c r="O42" s="61"/>
      <c r="P42" s="45"/>
      <c r="Q42" s="62"/>
      <c r="R42" s="41"/>
      <c r="S42" s="63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</row>
    <row r="43" spans="1:43" ht="13.5" customHeight="1">
      <c r="A43" s="64"/>
      <c r="B43" s="56" t="s">
        <v>63</v>
      </c>
      <c r="C43" s="41"/>
      <c r="D43" s="57"/>
      <c r="E43" s="70"/>
      <c r="F43" s="45"/>
      <c r="G43" s="59"/>
      <c r="H43" s="70"/>
      <c r="I43" s="45"/>
      <c r="J43" s="45"/>
      <c r="K43" s="78"/>
      <c r="L43" s="45"/>
      <c r="M43" s="77"/>
      <c r="N43" s="45"/>
      <c r="O43" s="61"/>
      <c r="P43" s="45"/>
      <c r="Q43" s="62"/>
      <c r="R43" s="41"/>
      <c r="S43" s="63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</row>
    <row r="44" spans="1:43" ht="13.5" customHeight="1">
      <c r="A44" s="41"/>
      <c r="B44" s="52" t="s">
        <v>64</v>
      </c>
      <c r="C44" s="55"/>
      <c r="D44" s="73"/>
      <c r="E44" s="80"/>
      <c r="F44" s="80"/>
      <c r="G44" s="59"/>
      <c r="H44" s="84"/>
      <c r="I44" s="45"/>
      <c r="J44" s="45"/>
      <c r="K44" s="84"/>
      <c r="L44" s="45">
        <v>700458.418</v>
      </c>
      <c r="M44" s="68"/>
      <c r="N44" s="41">
        <v>700458.418</v>
      </c>
      <c r="O44" s="61"/>
      <c r="P44" s="45"/>
      <c r="Q44" s="62"/>
      <c r="R44" s="41"/>
      <c r="S44" s="63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</row>
    <row r="45" spans="1:43" ht="13.5" customHeight="1">
      <c r="A45" s="75"/>
      <c r="B45" s="75"/>
      <c r="C45" s="52" t="s">
        <v>65</v>
      </c>
      <c r="D45" s="85">
        <f>D41/7004.58418</f>
        <v>4.789340143243164</v>
      </c>
      <c r="E45" s="85">
        <f>E41/7004.58418</f>
        <v>0.007852000716479362</v>
      </c>
      <c r="F45" s="80"/>
      <c r="G45" s="85">
        <f>G41/7004.58418</f>
        <v>3.9578846491926947</v>
      </c>
      <c r="H45" s="85">
        <f>H41/7004.58418</f>
        <v>0.7071083554313141</v>
      </c>
      <c r="I45" s="45"/>
      <c r="J45" s="45"/>
      <c r="K45" s="85">
        <f>K41/7004.58418</f>
        <v>-0.5370768490071883</v>
      </c>
      <c r="L45" s="45"/>
      <c r="M45" s="86">
        <f>M41/7004.58418</f>
        <v>-0.2943786450432808</v>
      </c>
      <c r="N45" s="41"/>
      <c r="O45" s="80">
        <f>+O41/N44*100</f>
        <v>0.007852000716479362</v>
      </c>
      <c r="P45" s="45"/>
      <c r="Q45" s="87">
        <f>K45+M45+O45</f>
        <v>-0.8236034933339897</v>
      </c>
      <c r="R45" s="41"/>
      <c r="S45" s="63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</row>
    <row r="46" spans="1:43" ht="13.5" customHeight="1">
      <c r="A46" s="41"/>
      <c r="B46" s="41"/>
      <c r="C46" s="52" t="s">
        <v>66</v>
      </c>
      <c r="D46" s="85">
        <f>D41/7705.0074</f>
        <v>4.353965474452367</v>
      </c>
      <c r="E46" s="85">
        <f>E41/7705.0074</f>
        <v>0.0071382150781581334</v>
      </c>
      <c r="F46" s="80"/>
      <c r="G46" s="85">
        <f>G41/7705.0074</f>
        <v>3.598093390539767</v>
      </c>
      <c r="H46" s="85">
        <f>H41/7705.0074</f>
        <v>0.6428287142203134</v>
      </c>
      <c r="I46" s="45"/>
      <c r="J46" s="45"/>
      <c r="K46" s="85">
        <f>K41/7705.0074</f>
        <v>-0.4882539113460163</v>
      </c>
      <c r="L46" s="45">
        <f>700458.418+70042.322</f>
        <v>770500.74</v>
      </c>
      <c r="M46" s="86">
        <f>M41/7705.0074</f>
        <v>-0.2676181725665831</v>
      </c>
      <c r="N46" s="41">
        <f>700458.418+70042.322</f>
        <v>770500.74</v>
      </c>
      <c r="O46" s="80">
        <f>+O41/N46*100</f>
        <v>0.007138215078158134</v>
      </c>
      <c r="P46" s="78"/>
      <c r="Q46" s="88">
        <f>K46+M46+O46</f>
        <v>-0.7487338688344413</v>
      </c>
      <c r="R46" s="41"/>
      <c r="S46" s="63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</row>
    <row r="47" spans="1:43" ht="13.5" customHeight="1">
      <c r="A47" s="41"/>
      <c r="B47" s="41"/>
      <c r="C47" s="52" t="s">
        <v>67</v>
      </c>
      <c r="D47" s="85"/>
      <c r="E47" s="85"/>
      <c r="F47" s="80"/>
      <c r="G47" s="85"/>
      <c r="H47" s="85"/>
      <c r="I47" s="45"/>
      <c r="J47" s="45"/>
      <c r="K47" s="80"/>
      <c r="L47" s="45"/>
      <c r="M47" s="68"/>
      <c r="N47" s="41"/>
      <c r="O47" s="80"/>
      <c r="P47" s="78"/>
      <c r="Q47" s="88"/>
      <c r="R47" s="41"/>
      <c r="S47" s="63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</row>
    <row r="48" spans="1:43" ht="13.5" customHeight="1">
      <c r="A48" s="55">
        <v>4</v>
      </c>
      <c r="B48" s="52" t="s">
        <v>22</v>
      </c>
      <c r="C48" s="52" t="s">
        <v>68</v>
      </c>
      <c r="D48" s="80">
        <f>'[2]2qtr pl'!BI79</f>
        <v>0</v>
      </c>
      <c r="E48" s="80">
        <v>0</v>
      </c>
      <c r="F48" s="80"/>
      <c r="G48" s="59">
        <f>D48</f>
        <v>0</v>
      </c>
      <c r="H48" s="84">
        <v>0</v>
      </c>
      <c r="I48" s="45"/>
      <c r="J48" s="45"/>
      <c r="K48" s="84">
        <v>0</v>
      </c>
      <c r="L48" s="45"/>
      <c r="M48" s="68"/>
      <c r="N48" s="41"/>
      <c r="O48" s="61"/>
      <c r="P48" s="78"/>
      <c r="Q48" s="89"/>
      <c r="R48" s="41"/>
      <c r="S48" s="63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</row>
    <row r="49" spans="1:43" ht="13.5" customHeight="1">
      <c r="A49" s="55"/>
      <c r="B49" s="52" t="s">
        <v>24</v>
      </c>
      <c r="C49" s="52" t="s">
        <v>69</v>
      </c>
      <c r="D49" s="112" t="s">
        <v>70</v>
      </c>
      <c r="E49" s="113"/>
      <c r="F49" s="82"/>
      <c r="G49" s="114" t="s">
        <v>70</v>
      </c>
      <c r="H49" s="115"/>
      <c r="I49" s="41"/>
      <c r="J49" s="41"/>
      <c r="K49" s="84">
        <v>0</v>
      </c>
      <c r="L49" s="41"/>
      <c r="M49" s="68"/>
      <c r="N49" s="41"/>
      <c r="O49" s="61"/>
      <c r="P49" s="78"/>
      <c r="Q49" s="89"/>
      <c r="R49" s="41"/>
      <c r="S49" s="63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</row>
    <row r="50" spans="1:43" ht="15.75">
      <c r="A50" s="41"/>
      <c r="D50" s="90"/>
      <c r="E50" s="91"/>
      <c r="F50" s="41"/>
      <c r="G50" s="92"/>
      <c r="H50" s="91"/>
      <c r="I50" s="45"/>
      <c r="J50" s="41"/>
      <c r="K50" s="93"/>
      <c r="L50" s="93"/>
      <c r="M50" s="94"/>
      <c r="N50" s="93"/>
      <c r="O50" s="95"/>
      <c r="P50" s="96"/>
      <c r="Q50" s="97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</row>
    <row r="51" spans="1:43" ht="15.75">
      <c r="A51" s="41"/>
      <c r="B51" s="41"/>
      <c r="C51" s="41"/>
      <c r="D51" s="54"/>
      <c r="E51" s="98"/>
      <c r="F51" s="41"/>
      <c r="G51" s="54"/>
      <c r="H51" s="54"/>
      <c r="I51" s="41"/>
      <c r="J51" s="41"/>
      <c r="K51" s="41"/>
      <c r="L51" s="41"/>
      <c r="M51" s="99"/>
      <c r="N51" s="41"/>
      <c r="O51" s="100"/>
      <c r="P51" s="41"/>
      <c r="Q51" s="10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</row>
    <row r="52" spans="1:43" ht="15.75">
      <c r="A52" s="41"/>
      <c r="B52" s="41"/>
      <c r="C52" s="101"/>
      <c r="D52" s="44" t="s">
        <v>71</v>
      </c>
      <c r="E52" s="102"/>
      <c r="F52" s="101"/>
      <c r="G52" s="44" t="s">
        <v>72</v>
      </c>
      <c r="H52" s="102"/>
      <c r="I52" s="41"/>
      <c r="J52" s="41"/>
      <c r="K52" s="41"/>
      <c r="L52" s="41"/>
      <c r="M52" s="99"/>
      <c r="N52" s="41"/>
      <c r="O52" s="100"/>
      <c r="P52" s="41"/>
      <c r="Q52" s="100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</row>
    <row r="53" spans="1:43" ht="15.75">
      <c r="A53" s="103"/>
      <c r="B53" s="103"/>
      <c r="C53" s="102"/>
      <c r="D53" s="44" t="s">
        <v>73</v>
      </c>
      <c r="E53" s="102"/>
      <c r="F53" s="101"/>
      <c r="G53" s="44" t="s">
        <v>74</v>
      </c>
      <c r="H53" s="101"/>
      <c r="I53" s="41"/>
      <c r="J53" s="41"/>
      <c r="K53" s="41"/>
      <c r="L53" s="41"/>
      <c r="M53" s="99"/>
      <c r="N53" s="41"/>
      <c r="O53" s="100"/>
      <c r="P53" s="41"/>
      <c r="Q53" s="100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</row>
    <row r="54" spans="1:43" ht="15.75">
      <c r="A54" s="55">
        <v>5</v>
      </c>
      <c r="B54" s="55" t="s">
        <v>75</v>
      </c>
      <c r="C54" s="41"/>
      <c r="D54" s="104">
        <f>('[3]BS-3-02'!$AR$63/1000)/700458.418*1000</f>
        <v>1.0206265880702143</v>
      </c>
      <c r="E54" s="105"/>
      <c r="F54" s="41"/>
      <c r="G54" s="104">
        <v>0.98</v>
      </c>
      <c r="H54" s="106"/>
      <c r="I54" s="41"/>
      <c r="J54" s="41"/>
      <c r="K54" s="41"/>
      <c r="L54" s="41"/>
      <c r="M54" s="99"/>
      <c r="N54" s="41"/>
      <c r="O54" s="100"/>
      <c r="P54" s="41"/>
      <c r="Q54" s="100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</row>
    <row r="55" spans="1:43" ht="15.75">
      <c r="A55" s="55"/>
      <c r="B55" s="55"/>
      <c r="C55" s="41"/>
      <c r="D55" s="107"/>
      <c r="E55" s="107"/>
      <c r="F55" s="41"/>
      <c r="G55" s="107"/>
      <c r="H55" s="108"/>
      <c r="I55" s="41"/>
      <c r="J55" s="41"/>
      <c r="K55" s="41"/>
      <c r="L55" s="41"/>
      <c r="M55" s="99"/>
      <c r="N55" s="41"/>
      <c r="O55" s="100"/>
      <c r="P55" s="41"/>
      <c r="Q55" s="100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</row>
    <row r="56" spans="1:43" ht="15.75">
      <c r="A56" s="52" t="s">
        <v>124</v>
      </c>
      <c r="B56" s="55"/>
      <c r="C56" s="41"/>
      <c r="D56" s="107"/>
      <c r="E56" s="107"/>
      <c r="F56" s="41"/>
      <c r="G56" s="107"/>
      <c r="H56" s="108"/>
      <c r="I56" s="41"/>
      <c r="J56" s="41"/>
      <c r="K56" s="41"/>
      <c r="L56" s="41"/>
      <c r="M56" s="99"/>
      <c r="N56" s="41"/>
      <c r="O56" s="100"/>
      <c r="P56" s="41"/>
      <c r="Q56" s="100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</row>
    <row r="57" spans="1:43" ht="15.75">
      <c r="A57" s="41"/>
      <c r="B57" s="41"/>
      <c r="C57" s="52" t="s">
        <v>123</v>
      </c>
      <c r="D57" s="41"/>
      <c r="E57" s="109"/>
      <c r="F57" s="41"/>
      <c r="G57" s="41"/>
      <c r="H57" s="41"/>
      <c r="I57" s="41"/>
      <c r="J57" s="41"/>
      <c r="K57" s="41"/>
      <c r="L57" s="41"/>
      <c r="M57" s="99"/>
      <c r="N57" s="41"/>
      <c r="O57" s="100"/>
      <c r="P57" s="41"/>
      <c r="Q57" s="100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</row>
    <row r="58" spans="1:43" ht="15.75">
      <c r="A58" s="41"/>
      <c r="B58" s="41"/>
      <c r="C58" s="41"/>
      <c r="D58" s="41"/>
      <c r="E58" s="109"/>
      <c r="F58" s="41"/>
      <c r="G58" s="41"/>
      <c r="H58" s="41"/>
      <c r="I58" s="41"/>
      <c r="J58" s="41"/>
      <c r="K58" s="41"/>
      <c r="L58" s="41"/>
      <c r="M58" s="99"/>
      <c r="N58" s="41"/>
      <c r="O58" s="100"/>
      <c r="P58" s="41"/>
      <c r="Q58" s="100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</row>
    <row r="59" spans="1:43" ht="15.75">
      <c r="A59" s="41"/>
      <c r="B59" s="41"/>
      <c r="C59" s="41"/>
      <c r="D59" s="41"/>
      <c r="E59" s="109"/>
      <c r="F59" s="41"/>
      <c r="G59" s="41"/>
      <c r="H59" s="41"/>
      <c r="I59" s="41"/>
      <c r="J59" s="41"/>
      <c r="K59" s="41"/>
      <c r="L59" s="41"/>
      <c r="M59" s="41"/>
      <c r="N59" s="41"/>
      <c r="O59" s="100"/>
      <c r="P59" s="41"/>
      <c r="Q59" s="100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</row>
    <row r="60" spans="1:43" ht="15.75">
      <c r="A60" s="41"/>
      <c r="B60" s="41"/>
      <c r="C60" s="41"/>
      <c r="D60" s="41"/>
      <c r="E60" s="109"/>
      <c r="F60" s="41"/>
      <c r="G60" s="41"/>
      <c r="H60" s="41"/>
      <c r="I60" s="41"/>
      <c r="J60" s="41"/>
      <c r="K60" s="41"/>
      <c r="L60" s="41"/>
      <c r="M60" s="41"/>
      <c r="N60" s="41"/>
      <c r="O60" s="100"/>
      <c r="P60" s="41"/>
      <c r="Q60" s="100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</row>
    <row r="61" spans="1:43" ht="15.75">
      <c r="A61" s="41"/>
      <c r="B61" s="41"/>
      <c r="C61" s="41"/>
      <c r="D61" s="41"/>
      <c r="E61" s="109"/>
      <c r="F61" s="41"/>
      <c r="G61" s="41"/>
      <c r="H61" s="41"/>
      <c r="I61" s="41"/>
      <c r="J61" s="41"/>
      <c r="K61" s="41"/>
      <c r="L61" s="41"/>
      <c r="M61" s="41"/>
      <c r="N61" s="41"/>
      <c r="O61" s="100"/>
      <c r="P61" s="41"/>
      <c r="Q61" s="100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</row>
    <row r="62" spans="1:43" ht="15.75">
      <c r="A62" s="41"/>
      <c r="B62" s="41"/>
      <c r="C62" s="41"/>
      <c r="D62" s="41"/>
      <c r="E62" s="109"/>
      <c r="F62" s="41"/>
      <c r="G62" s="41"/>
      <c r="H62" s="41"/>
      <c r="I62" s="41"/>
      <c r="J62" s="41"/>
      <c r="K62" s="41"/>
      <c r="L62" s="41"/>
      <c r="M62" s="41"/>
      <c r="N62" s="41"/>
      <c r="O62" s="100"/>
      <c r="P62" s="41"/>
      <c r="Q62" s="100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</row>
    <row r="63" spans="1:43" ht="15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100"/>
      <c r="P63" s="41"/>
      <c r="Q63" s="100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</row>
    <row r="64" spans="1:43" ht="15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100"/>
      <c r="P64" s="41"/>
      <c r="Q64" s="100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</row>
    <row r="65" spans="9:43" ht="15.75"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</row>
    <row r="66" spans="9:43" ht="15.75"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9:43" ht="15.75"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9:43" ht="15.75"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9:43" ht="15.75"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</row>
    <row r="70" spans="9:43" ht="15.75"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pans="9:43" ht="15.75"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</row>
    <row r="72" spans="9:43" ht="15.75"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</row>
    <row r="73" spans="9:43" ht="15.75"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</row>
    <row r="74" spans="9:43" ht="15.75"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</row>
    <row r="75" spans="9:43" ht="15.75"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</row>
    <row r="76" spans="9:43" ht="15.75"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</row>
    <row r="77" spans="9:43" ht="15.75"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</row>
    <row r="78" spans="9:43" ht="15.75"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</row>
    <row r="79" spans="9:43" ht="15.75"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</row>
    <row r="80" spans="9:43" ht="15.75"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</row>
    <row r="81" spans="9:43" ht="15.75"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</row>
    <row r="82" spans="9:43" ht="15.75"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</row>
    <row r="83" spans="9:43" ht="15.75"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</row>
    <row r="84" spans="9:43" ht="15.75"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</row>
    <row r="85" spans="9:43" ht="15.75"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</row>
    <row r="86" spans="9:43" ht="15.75"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</row>
    <row r="87" spans="9:43" ht="15.75"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</row>
    <row r="88" spans="9:43" ht="15.75"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</row>
    <row r="89" spans="9:43" ht="15.75"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</row>
    <row r="90" spans="9:43" ht="15.75"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</row>
    <row r="91" spans="9:43" ht="15.75"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</row>
    <row r="92" spans="9:43" ht="15.75"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</row>
    <row r="93" spans="9:43" ht="15.75"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</row>
    <row r="94" spans="9:43" ht="15.75"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</row>
    <row r="95" spans="9:43" ht="15.75"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</row>
    <row r="96" spans="9:43" ht="15.75"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</row>
    <row r="97" spans="9:43" ht="15.75"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</row>
    <row r="98" spans="9:43" ht="15.75"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</row>
    <row r="99" spans="9:43" ht="15.75"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</row>
    <row r="100" spans="9:43" ht="15.75"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</row>
    <row r="101" spans="9:43" ht="15.75"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</row>
    <row r="102" spans="9:43" ht="15.75"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</row>
    <row r="103" spans="9:43" ht="15.75"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</row>
    <row r="104" spans="9:43" ht="15.75"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</row>
    <row r="105" spans="9:43" ht="15.75"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</row>
    <row r="106" spans="9:43" ht="15.75"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</row>
    <row r="107" spans="9:43" ht="15.75"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</row>
    <row r="108" spans="9:43" ht="15.75"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</row>
    <row r="109" spans="9:43" ht="15.75"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</row>
    <row r="110" spans="9:43" ht="15.75"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</row>
    <row r="111" spans="9:43" ht="15.75"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</row>
    <row r="112" spans="9:43" ht="15.75"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</row>
    <row r="113" spans="9:43" ht="15.75"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</row>
    <row r="114" spans="9:43" ht="15.75"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</row>
    <row r="115" spans="9:43" ht="15.75"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</row>
    <row r="116" spans="9:43" ht="15.75"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</row>
    <row r="117" spans="9:43" ht="15.75"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</row>
    <row r="118" spans="9:43" ht="15.75"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</row>
    <row r="119" spans="9:43" ht="15.75"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</row>
    <row r="120" spans="9:43" ht="15.75"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</row>
    <row r="121" spans="9:43" ht="15.75"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</row>
    <row r="122" spans="9:43" ht="15.75"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</row>
    <row r="123" spans="9:43" ht="15.75"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</row>
    <row r="124" spans="9:43" ht="15.75"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</row>
    <row r="125" spans="9:43" ht="15.75"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</row>
    <row r="126" spans="9:43" ht="15.75"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</row>
    <row r="127" spans="9:43" ht="15.75"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</row>
    <row r="128" spans="9:43" ht="15.75"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</row>
    <row r="129" spans="9:43" ht="15.75"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</row>
    <row r="130" spans="9:43" ht="15.75"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</row>
    <row r="131" spans="9:43" ht="15.75"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</row>
    <row r="132" spans="9:43" ht="15.75"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</row>
    <row r="133" spans="9:43" ht="15.75"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</row>
    <row r="134" spans="9:43" ht="15.75"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</row>
    <row r="135" spans="9:43" ht="15.75"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</row>
    <row r="136" spans="9:43" ht="15.75"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</row>
    <row r="137" spans="9:43" ht="15.75"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</row>
    <row r="138" spans="9:43" ht="15.75"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</row>
    <row r="139" spans="9:43" ht="15.75"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</row>
    <row r="140" spans="9:43" ht="15.75"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</row>
    <row r="141" spans="9:43" ht="15.75"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</row>
    <row r="142" spans="9:43" ht="15.75"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</row>
    <row r="143" spans="9:43" ht="15.75"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</row>
    <row r="144" spans="9:43" ht="15.75"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</row>
    <row r="145" spans="9:43" ht="15.75"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</row>
    <row r="146" spans="9:43" ht="15.75"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</row>
    <row r="147" spans="9:43" ht="15.75"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</row>
    <row r="148" spans="9:43" ht="15.75"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</row>
    <row r="149" spans="9:43" ht="15.75"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</row>
    <row r="150" spans="9:43" ht="15.75"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</row>
    <row r="151" spans="9:43" ht="15.75"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</row>
    <row r="152" spans="9:43" ht="15.75"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</row>
    <row r="153" spans="9:43" ht="15.75"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</row>
    <row r="154" spans="9:43" ht="15.75"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</row>
    <row r="155" spans="9:43" ht="15.75"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</row>
    <row r="156" spans="9:43" ht="15.75"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</row>
    <row r="157" spans="9:43" ht="15.75"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</row>
    <row r="158" spans="9:43" ht="15.75"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</row>
    <row r="159" spans="9:43" ht="15.75"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</row>
    <row r="160" spans="9:43" ht="15.75"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</row>
    <row r="161" spans="9:43" ht="15.75"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</row>
    <row r="162" spans="9:43" ht="15.75"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</row>
    <row r="163" spans="9:43" ht="15.75"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</row>
    <row r="164" spans="9:43" ht="15.75"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</row>
    <row r="165" spans="9:43" ht="15.75"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</row>
    <row r="166" spans="9:43" ht="15.75"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</row>
    <row r="167" spans="9:43" ht="15.75"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</row>
    <row r="168" spans="9:43" ht="15.75"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</row>
    <row r="169" spans="9:43" ht="15.75"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</row>
    <row r="170" spans="9:43" ht="15.75"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</row>
    <row r="171" spans="9:43" ht="15.75"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</row>
    <row r="172" spans="9:43" ht="15.75"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</row>
    <row r="173" spans="9:43" ht="15.75"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</row>
    <row r="174" spans="9:43" ht="15.75"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</row>
    <row r="175" spans="9:43" ht="15.75"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</row>
    <row r="176" spans="9:43" ht="15.75"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</row>
    <row r="177" spans="9:43" ht="15.75"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</row>
    <row r="178" spans="9:43" ht="15.75"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</row>
    <row r="179" spans="9:43" ht="15.75"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</row>
    <row r="180" spans="9:43" ht="15.75"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</row>
    <row r="181" spans="9:43" ht="15.75"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</row>
    <row r="182" spans="9:43" ht="15.75"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</row>
    <row r="183" spans="9:43" ht="15.75"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</row>
    <row r="184" spans="9:43" ht="15.75"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</row>
    <row r="185" spans="9:43" ht="15.75"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</row>
    <row r="186" spans="9:43" ht="15.75"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</row>
    <row r="187" spans="9:43" ht="15.75"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</row>
    <row r="188" spans="9:43" ht="15.75"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</row>
    <row r="189" spans="9:43" ht="15.75"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</row>
    <row r="190" spans="9:43" ht="15.75"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</row>
    <row r="191" spans="9:43" ht="15.75"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</row>
    <row r="192" spans="9:43" ht="15.75"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</row>
    <row r="193" spans="9:43" ht="15.75"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</row>
    <row r="194" spans="9:43" ht="15.75"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</row>
    <row r="195" spans="9:43" ht="15.75"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</row>
    <row r="196" spans="9:43" ht="15.75"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</row>
    <row r="197" spans="9:43" ht="15.75"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</row>
    <row r="198" spans="9:43" ht="15.75"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</row>
    <row r="199" spans="9:43" ht="15.75"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</row>
    <row r="200" spans="9:43" ht="15.75"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</row>
    <row r="201" spans="9:43" ht="15.75"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</row>
    <row r="202" spans="9:43" ht="15.75"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</row>
    <row r="203" spans="9:43" ht="15.75"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</row>
    <row r="204" spans="9:43" ht="15.75"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</row>
    <row r="205" spans="9:43" ht="15.75"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</row>
    <row r="206" spans="9:43" ht="15.75"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</row>
    <row r="207" spans="9:43" ht="15.75"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</row>
    <row r="208" spans="9:43" ht="15.75"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</row>
    <row r="209" spans="9:43" ht="15.75"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</row>
    <row r="210" spans="9:43" ht="15.75"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</row>
    <row r="211" spans="9:43" ht="15.75"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</row>
    <row r="212" spans="9:43" ht="15.75"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</row>
    <row r="213" spans="9:43" ht="15.75"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</row>
    <row r="214" spans="9:43" ht="15.75"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</row>
    <row r="215" spans="9:43" ht="15.75"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</row>
    <row r="216" spans="9:43" ht="15.75"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</row>
    <row r="217" spans="9:43" ht="15.75"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</row>
    <row r="218" spans="9:43" ht="15.75"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</row>
    <row r="219" spans="9:43" ht="15.75"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</row>
    <row r="220" spans="9:43" ht="15.75"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</row>
    <row r="221" spans="9:43" ht="15.75"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</row>
    <row r="222" spans="9:43" ht="15.75"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</row>
    <row r="223" spans="9:43" ht="15.75"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</row>
    <row r="224" spans="9:43" ht="15.75"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</row>
    <row r="225" spans="9:43" ht="15.75"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</row>
    <row r="226" spans="9:43" ht="15.75"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</row>
    <row r="227" spans="9:43" ht="15.75"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</row>
    <row r="228" spans="9:43" ht="15.75"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</row>
    <row r="229" spans="9:43" ht="15.75"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</row>
    <row r="230" spans="9:43" ht="15.75"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</row>
    <row r="231" spans="9:43" ht="15.75"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</row>
    <row r="232" spans="9:43" ht="15.75"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</row>
    <row r="233" spans="9:43" ht="15.75"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</row>
    <row r="234" spans="9:43" ht="15.75"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</row>
    <row r="235" spans="9:43" ht="15.75"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</row>
    <row r="236" spans="9:43" ht="15.75"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</row>
    <row r="237" spans="9:43" ht="15.75"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</row>
    <row r="238" spans="9:43" ht="15.75"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</row>
    <row r="239" spans="9:43" ht="15.75"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</row>
    <row r="240" spans="9:43" ht="15.75"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</row>
    <row r="241" spans="9:43" ht="15.75"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</row>
    <row r="242" spans="9:43" ht="15.75"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</row>
    <row r="243" spans="9:43" ht="15.75"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</row>
    <row r="244" spans="9:43" ht="15.75"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</row>
    <row r="245" spans="9:43" ht="15.75"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</row>
    <row r="246" spans="9:43" ht="15.75"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</row>
    <row r="247" spans="9:43" ht="15.75"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</row>
    <row r="248" spans="9:43" ht="15.75"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</row>
    <row r="249" spans="9:43" ht="15.75"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</row>
    <row r="250" spans="9:43" ht="15.75"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</row>
    <row r="251" spans="9:43" ht="15.75"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</row>
    <row r="252" spans="9:43" ht="15.75"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</row>
    <row r="253" spans="9:43" ht="15.75"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</row>
    <row r="254" spans="9:43" ht="15.75"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</row>
    <row r="255" spans="9:43" ht="15.75"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</row>
    <row r="256" spans="9:43" ht="15.75"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</row>
    <row r="257" spans="9:43" ht="15.75"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</row>
    <row r="258" spans="9:43" ht="15.75"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</row>
    <row r="259" spans="9:43" ht="15.75"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</row>
    <row r="260" spans="9:43" ht="15.75"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</row>
    <row r="261" spans="9:43" ht="15.75"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</row>
    <row r="262" spans="9:43" ht="15.75"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</row>
    <row r="263" spans="9:43" ht="15.75"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</row>
    <row r="264" spans="9:43" ht="15.75"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</row>
    <row r="265" spans="9:43" ht="15.75"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</row>
    <row r="266" spans="9:43" ht="15.75"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</row>
    <row r="267" spans="9:43" ht="15.75"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</row>
    <row r="268" spans="9:43" ht="15.75"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</row>
    <row r="269" spans="9:43" ht="15.75"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</row>
    <row r="270" spans="9:43" ht="15.75"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</row>
    <row r="271" spans="9:43" ht="15.75"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</row>
    <row r="272" spans="9:43" ht="15.75"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</row>
    <row r="273" spans="9:43" ht="15.75"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</row>
    <row r="274" spans="9:43" ht="15.75"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</row>
    <row r="275" spans="9:43" ht="15.75"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</row>
    <row r="276" spans="9:43" ht="15.75"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</row>
    <row r="277" spans="9:43" ht="15.75"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</row>
    <row r="278" spans="9:43" ht="15.75"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</row>
    <row r="279" spans="9:43" ht="15.75"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</row>
    <row r="280" spans="9:43" ht="15.75"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</row>
    <row r="281" spans="9:43" ht="15.75"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</row>
    <row r="282" spans="9:43" ht="15.75"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</row>
    <row r="283" spans="9:43" ht="15.75"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</row>
    <row r="284" spans="9:43" ht="15.75"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</row>
    <row r="285" spans="9:43" ht="15.75"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</row>
    <row r="286" spans="9:43" ht="15.75"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</row>
    <row r="287" spans="9:43" ht="15.75"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</row>
  </sheetData>
  <mergeCells count="3">
    <mergeCell ref="D49:E49"/>
    <mergeCell ref="G49:H49"/>
    <mergeCell ref="A1:H1"/>
  </mergeCells>
  <printOptions horizontalCentered="1" verticalCentered="1"/>
  <pageMargins left="0" right="0" top="0" bottom="0" header="0.25" footer="0.2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0"/>
  <sheetViews>
    <sheetView showGridLines="0" workbookViewId="0" topLeftCell="B1">
      <selection activeCell="F4" sqref="F4"/>
    </sheetView>
  </sheetViews>
  <sheetFormatPr defaultColWidth="8.88671875" defaultRowHeight="15.75"/>
  <cols>
    <col min="1" max="1" width="7.99609375" style="3" customWidth="1"/>
    <col min="2" max="2" width="3.77734375" style="3" customWidth="1"/>
    <col min="3" max="3" width="4.21484375" style="3" customWidth="1"/>
    <col min="4" max="4" width="20.5546875" style="3" customWidth="1"/>
    <col min="5" max="5" width="7.99609375" style="3" customWidth="1"/>
    <col min="6" max="6" width="10.21484375" style="3" customWidth="1"/>
    <col min="7" max="7" width="4.5546875" style="3" customWidth="1"/>
    <col min="8" max="8" width="10.3359375" style="3" customWidth="1"/>
    <col min="9" max="9" width="4.5546875" style="3" customWidth="1"/>
    <col min="10" max="10" width="3.4453125" style="3" customWidth="1"/>
    <col min="11" max="16384" width="7.99609375" style="3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s="110" customFormat="1" ht="12.75">
      <c r="A2" s="6"/>
      <c r="B2" s="5" t="s">
        <v>76</v>
      </c>
      <c r="C2" s="6"/>
      <c r="D2" s="6"/>
      <c r="E2" s="6"/>
      <c r="F2" s="6"/>
      <c r="G2" s="6"/>
      <c r="H2" s="4"/>
      <c r="I2" s="4"/>
      <c r="J2" s="6"/>
    </row>
    <row r="3" spans="1:10" ht="12.75">
      <c r="A3" s="2"/>
      <c r="B3" s="5"/>
      <c r="C3" s="6"/>
      <c r="D3" s="6"/>
      <c r="E3" s="6"/>
      <c r="F3" s="6"/>
      <c r="G3" s="6"/>
      <c r="H3" s="4"/>
      <c r="I3" s="4"/>
      <c r="J3" s="2"/>
    </row>
    <row r="4" spans="1:10" ht="12.75">
      <c r="A4" s="2"/>
      <c r="B4" s="7" t="s">
        <v>77</v>
      </c>
      <c r="C4" s="8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9" t="s">
        <v>78</v>
      </c>
      <c r="G5" s="9"/>
      <c r="H5" s="9" t="s">
        <v>79</v>
      </c>
      <c r="I5" s="9"/>
      <c r="J5" s="2"/>
    </row>
    <row r="6" spans="1:10" ht="12.75">
      <c r="A6" s="2"/>
      <c r="B6" s="2"/>
      <c r="C6" s="2"/>
      <c r="D6" s="2"/>
      <c r="E6" s="2"/>
      <c r="F6" s="9" t="s">
        <v>80</v>
      </c>
      <c r="G6" s="9"/>
      <c r="H6" s="9" t="s">
        <v>80</v>
      </c>
      <c r="I6" s="9"/>
      <c r="J6" s="2"/>
    </row>
    <row r="7" spans="1:10" ht="12.75">
      <c r="A7" s="2"/>
      <c r="B7" s="2"/>
      <c r="C7" s="2"/>
      <c r="D7" s="2"/>
      <c r="E7" s="2"/>
      <c r="F7" s="9" t="s">
        <v>81</v>
      </c>
      <c r="G7" s="9"/>
      <c r="H7" s="9" t="s">
        <v>82</v>
      </c>
      <c r="I7" s="9"/>
      <c r="J7" s="2"/>
    </row>
    <row r="8" spans="1:10" ht="12.75">
      <c r="A8" s="2"/>
      <c r="B8" s="2"/>
      <c r="C8" s="2"/>
      <c r="D8" s="2"/>
      <c r="E8" s="2"/>
      <c r="F8" s="9" t="s">
        <v>83</v>
      </c>
      <c r="G8" s="9"/>
      <c r="H8" s="9" t="s">
        <v>84</v>
      </c>
      <c r="I8" s="9"/>
      <c r="J8" s="2"/>
    </row>
    <row r="9" spans="1:10" ht="12.75">
      <c r="A9" s="2"/>
      <c r="B9" s="2"/>
      <c r="C9" s="2"/>
      <c r="D9" s="2"/>
      <c r="E9" s="2"/>
      <c r="F9" s="9" t="s">
        <v>85</v>
      </c>
      <c r="G9" s="9"/>
      <c r="H9" s="9" t="s">
        <v>86</v>
      </c>
      <c r="I9" s="9"/>
      <c r="J9" s="2"/>
    </row>
    <row r="10" spans="1:10" ht="12.75">
      <c r="A10" s="2"/>
      <c r="B10" s="2"/>
      <c r="C10" s="2"/>
      <c r="D10" s="2"/>
      <c r="E10" s="2" t="s">
        <v>53</v>
      </c>
      <c r="F10" s="10" t="s">
        <v>15</v>
      </c>
      <c r="G10" s="10"/>
      <c r="H10" s="10" t="s">
        <v>87</v>
      </c>
      <c r="I10" s="10"/>
      <c r="J10" s="2"/>
    </row>
    <row r="11" spans="1:10" ht="12.75">
      <c r="A11" s="2"/>
      <c r="B11" s="11"/>
      <c r="C11" s="2"/>
      <c r="D11" s="2"/>
      <c r="E11" s="2"/>
      <c r="F11" s="9" t="s">
        <v>17</v>
      </c>
      <c r="G11" s="9"/>
      <c r="H11" s="9" t="s">
        <v>17</v>
      </c>
      <c r="I11" s="9"/>
      <c r="J11" s="2"/>
    </row>
    <row r="12" spans="1:10" ht="8.25" customHeight="1">
      <c r="A12" s="2"/>
      <c r="B12" s="11"/>
      <c r="C12" s="2"/>
      <c r="D12" s="2"/>
      <c r="E12" s="2"/>
      <c r="F12" s="2"/>
      <c r="G12" s="2"/>
      <c r="H12" s="2"/>
      <c r="I12" s="2"/>
      <c r="J12" s="2"/>
    </row>
    <row r="13" spans="1:10" ht="14.25" customHeight="1">
      <c r="A13" s="2"/>
      <c r="B13" s="11">
        <v>1</v>
      </c>
      <c r="C13" s="12" t="s">
        <v>88</v>
      </c>
      <c r="D13" s="2"/>
      <c r="E13" s="2"/>
      <c r="F13" s="13">
        <f>'[3]BS-3-02'!AR6</f>
        <v>195406.02875</v>
      </c>
      <c r="G13" s="13"/>
      <c r="H13" s="13">
        <f>'[3]BS-3-02'!AT6</f>
        <v>198744</v>
      </c>
      <c r="I13" s="13"/>
      <c r="J13" s="2"/>
    </row>
    <row r="14" spans="1:10" ht="14.25" customHeight="1">
      <c r="A14" s="2"/>
      <c r="B14" s="11">
        <v>2</v>
      </c>
      <c r="C14" s="12" t="s">
        <v>89</v>
      </c>
      <c r="D14" s="2"/>
      <c r="E14" s="2"/>
      <c r="F14" s="13">
        <f>'[3]BS-3-02'!AR7</f>
        <v>257847</v>
      </c>
      <c r="G14" s="13"/>
      <c r="H14" s="13">
        <f>'[3]BS-3-02'!AT7</f>
        <v>370456</v>
      </c>
      <c r="I14" s="13"/>
      <c r="J14" s="2"/>
    </row>
    <row r="15" spans="1:10" ht="14.25" customHeight="1">
      <c r="A15" s="2"/>
      <c r="B15" s="11">
        <v>3</v>
      </c>
      <c r="C15" s="14" t="s">
        <v>90</v>
      </c>
      <c r="D15" s="2"/>
      <c r="E15" s="2"/>
      <c r="F15" s="15">
        <f>'[3]BS-3-02'!AR8</f>
        <v>202645.202</v>
      </c>
      <c r="G15" s="15"/>
      <c r="H15" s="13">
        <f>'[3]BS-3-02'!AT8</f>
        <v>65947</v>
      </c>
      <c r="I15" s="13"/>
      <c r="J15" s="2"/>
    </row>
    <row r="16" spans="1:10" ht="14.25" customHeight="1">
      <c r="A16" s="2"/>
      <c r="B16" s="11">
        <v>4</v>
      </c>
      <c r="C16" s="14" t="s">
        <v>91</v>
      </c>
      <c r="D16" s="2"/>
      <c r="E16" s="2"/>
      <c r="F16" s="13">
        <f>'[3]BS-3-02'!AR11</f>
        <v>1210.71</v>
      </c>
      <c r="G16" s="13"/>
      <c r="H16" s="13">
        <f>'[3]BS-3-02'!AT11</f>
        <v>1181</v>
      </c>
      <c r="I16" s="13"/>
      <c r="J16" s="2"/>
    </row>
    <row r="17" spans="1:10" ht="14.25" customHeight="1">
      <c r="A17" s="2"/>
      <c r="B17" s="11">
        <v>5</v>
      </c>
      <c r="C17" s="14" t="s">
        <v>92</v>
      </c>
      <c r="D17" s="2"/>
      <c r="E17" s="2"/>
      <c r="F17" s="13">
        <f>'[3]BS-3-02'!AR12</f>
        <v>371197.9673934</v>
      </c>
      <c r="G17" s="13"/>
      <c r="H17" s="13">
        <f>'[3]BS-3-02'!AT12</f>
        <v>523347</v>
      </c>
      <c r="I17" s="13"/>
      <c r="J17" s="2"/>
    </row>
    <row r="18" spans="1:10" ht="14.25" customHeight="1">
      <c r="A18" s="2"/>
      <c r="B18" s="11">
        <v>6</v>
      </c>
      <c r="C18" s="12" t="s">
        <v>93</v>
      </c>
      <c r="D18" s="2"/>
      <c r="E18" s="2"/>
      <c r="F18" s="2"/>
      <c r="G18" s="2"/>
      <c r="H18" s="2"/>
      <c r="I18" s="2"/>
      <c r="J18" s="2"/>
    </row>
    <row r="19" spans="1:10" ht="14.25" customHeight="1">
      <c r="A19" s="2"/>
      <c r="B19" s="11"/>
      <c r="C19" s="16"/>
      <c r="D19" s="17" t="s">
        <v>94</v>
      </c>
      <c r="E19" s="2"/>
      <c r="F19" s="18">
        <f>'[3]BS-3-02'!AR14</f>
        <v>1894</v>
      </c>
      <c r="G19" s="19"/>
      <c r="H19" s="18">
        <f>'[3]BS-3-02'!AT14</f>
        <v>2056</v>
      </c>
      <c r="I19" s="20"/>
      <c r="J19" s="2"/>
    </row>
    <row r="20" spans="1:10" ht="14.25" customHeight="1">
      <c r="A20" s="2"/>
      <c r="B20" s="11"/>
      <c r="C20" s="16"/>
      <c r="D20" s="21" t="s">
        <v>95</v>
      </c>
      <c r="E20" s="2"/>
      <c r="F20" s="19">
        <f>'[3]BS-3-02'!AR18</f>
        <v>1346</v>
      </c>
      <c r="G20" s="19"/>
      <c r="H20" s="19">
        <f>'[3]BS-3-02'!AT18</f>
        <v>1639</v>
      </c>
      <c r="I20" s="20"/>
      <c r="J20" s="2"/>
    </row>
    <row r="21" spans="1:10" ht="14.25" customHeight="1">
      <c r="A21" s="2"/>
      <c r="B21" s="11"/>
      <c r="C21" s="16"/>
      <c r="D21" s="22" t="s">
        <v>96</v>
      </c>
      <c r="E21" s="2"/>
      <c r="F21" s="23">
        <f>'[3]BS-3-02'!AR16</f>
        <v>12058</v>
      </c>
      <c r="G21" s="23"/>
      <c r="H21" s="23">
        <f>'[3]BS-3-02'!AT15+'[3]BS-3-02'!AT16</f>
        <v>13089</v>
      </c>
      <c r="I21" s="24"/>
      <c r="J21" s="2"/>
    </row>
    <row r="22" spans="1:10" ht="14.25" customHeight="1">
      <c r="A22" s="2"/>
      <c r="B22" s="11"/>
      <c r="C22" s="16"/>
      <c r="D22" s="25" t="s">
        <v>97</v>
      </c>
      <c r="E22" s="2"/>
      <c r="F22" s="19">
        <f>'[3]BS-3-02'!AR17</f>
        <v>164557.004</v>
      </c>
      <c r="G22" s="19"/>
      <c r="H22" s="19">
        <f>'[3]BS-3-02'!AT17</f>
        <v>177254</v>
      </c>
      <c r="I22" s="20"/>
      <c r="J22" s="2"/>
    </row>
    <row r="23" spans="1:10" ht="14.25" customHeight="1">
      <c r="A23" s="2"/>
      <c r="B23" s="11"/>
      <c r="C23" s="16"/>
      <c r="D23" s="26" t="s">
        <v>98</v>
      </c>
      <c r="E23" s="2"/>
      <c r="F23" s="19">
        <f>'[3]BS-3-02'!AR19</f>
        <v>206879.12581</v>
      </c>
      <c r="G23" s="19"/>
      <c r="H23" s="19">
        <f>'[3]BS-3-02'!AT19</f>
        <v>71179</v>
      </c>
      <c r="I23" s="20"/>
      <c r="J23" s="2"/>
    </row>
    <row r="24" spans="1:10" ht="14.25" customHeight="1">
      <c r="A24" s="2"/>
      <c r="B24" s="11"/>
      <c r="C24" s="16"/>
      <c r="D24" s="25" t="s">
        <v>99</v>
      </c>
      <c r="E24" s="2"/>
      <c r="F24" s="19">
        <f>'[3]BS-3-02'!AR23</f>
        <v>81970</v>
      </c>
      <c r="G24" s="19"/>
      <c r="H24" s="19">
        <f>'[3]BS-3-02'!AT23</f>
        <v>72900</v>
      </c>
      <c r="I24" s="20"/>
      <c r="J24" s="2"/>
    </row>
    <row r="25" spans="1:10" ht="14.25" customHeight="1">
      <c r="A25" s="2"/>
      <c r="B25" s="11"/>
      <c r="C25" s="16"/>
      <c r="D25" s="25" t="s">
        <v>100</v>
      </c>
      <c r="E25" s="2"/>
      <c r="F25" s="19">
        <f>'[3]BS-3-02'!AR21</f>
        <v>19349</v>
      </c>
      <c r="G25" s="19"/>
      <c r="H25" s="19">
        <f>'[3]BS-3-02'!AT21</f>
        <v>39989</v>
      </c>
      <c r="I25" s="20"/>
      <c r="J25" s="2"/>
    </row>
    <row r="26" spans="1:10" ht="14.25" customHeight="1">
      <c r="A26" s="2"/>
      <c r="B26" s="11"/>
      <c r="C26" s="16"/>
      <c r="D26" s="25" t="s">
        <v>101</v>
      </c>
      <c r="E26" s="2"/>
      <c r="F26" s="19">
        <f>'[3]BS-3-02'!AR24-'[3]BS-3-02'!AL43-1</f>
        <v>50094.6</v>
      </c>
      <c r="G26" s="19"/>
      <c r="H26" s="19">
        <f>'[3]BS-3-02'!AT24</f>
        <v>52558</v>
      </c>
      <c r="I26" s="20"/>
      <c r="J26" s="2"/>
    </row>
    <row r="27" spans="1:10" ht="14.25" customHeight="1">
      <c r="A27" s="2"/>
      <c r="B27" s="11"/>
      <c r="C27" s="16"/>
      <c r="D27" s="22" t="s">
        <v>102</v>
      </c>
      <c r="E27" s="2"/>
      <c r="F27" s="23">
        <f>'[3]BS-3-02'!AR25</f>
        <v>1901</v>
      </c>
      <c r="G27" s="23"/>
      <c r="H27" s="23">
        <f>'[3]BS-3-02'!AT25</f>
        <v>5996</v>
      </c>
      <c r="I27" s="24"/>
      <c r="J27" s="2"/>
    </row>
    <row r="28" spans="1:10" ht="14.25" customHeight="1">
      <c r="A28" s="2"/>
      <c r="B28" s="11"/>
      <c r="C28" s="16"/>
      <c r="D28" s="25" t="s">
        <v>103</v>
      </c>
      <c r="E28" s="2"/>
      <c r="F28" s="27">
        <f>'[3]BS-3-02'!AR26</f>
        <v>4706</v>
      </c>
      <c r="G28" s="19"/>
      <c r="H28" s="27">
        <f>'[3]BS-3-02'!AT26</f>
        <v>5599</v>
      </c>
      <c r="I28" s="20"/>
      <c r="J28" s="2"/>
    </row>
    <row r="29" spans="1:10" ht="14.25" customHeight="1">
      <c r="A29" s="2"/>
      <c r="B29" s="11"/>
      <c r="C29" s="16"/>
      <c r="D29" s="28"/>
      <c r="E29" s="2"/>
      <c r="F29" s="15">
        <f>SUM(F19:F28)</f>
        <v>544754.7298099999</v>
      </c>
      <c r="G29" s="15"/>
      <c r="H29" s="15">
        <f>SUM(H19:H28)</f>
        <v>442259</v>
      </c>
      <c r="I29" s="15"/>
      <c r="J29" s="2"/>
    </row>
    <row r="30" spans="1:10" ht="14.25" customHeight="1">
      <c r="A30" s="2"/>
      <c r="B30" s="11">
        <v>7</v>
      </c>
      <c r="C30" s="12" t="s">
        <v>104</v>
      </c>
      <c r="D30" s="2"/>
      <c r="E30" s="2"/>
      <c r="F30" s="2"/>
      <c r="G30" s="2"/>
      <c r="H30" s="2"/>
      <c r="I30" s="2"/>
      <c r="J30" s="2"/>
    </row>
    <row r="31" spans="1:10" ht="14.25" customHeight="1">
      <c r="A31" s="2"/>
      <c r="B31" s="11"/>
      <c r="C31" s="2"/>
      <c r="D31" s="26" t="s">
        <v>105</v>
      </c>
      <c r="E31" s="2"/>
      <c r="F31" s="18">
        <f>'[3]BS-3-02'!AR30</f>
        <v>48621.12581</v>
      </c>
      <c r="G31" s="19"/>
      <c r="H31" s="18">
        <f>'[3]BS-3-02'!AT30</f>
        <v>69098</v>
      </c>
      <c r="I31" s="20"/>
      <c r="J31" s="2"/>
    </row>
    <row r="32" spans="1:10" ht="14.25" customHeight="1">
      <c r="A32" s="2"/>
      <c r="B32" s="11"/>
      <c r="C32" s="2"/>
      <c r="D32" s="25" t="s">
        <v>106</v>
      </c>
      <c r="E32" s="2"/>
      <c r="F32" s="19">
        <f>'[3]BS-3-02'!AR37</f>
        <v>23759</v>
      </c>
      <c r="G32" s="19"/>
      <c r="H32" s="19">
        <f>'[3]BS-3-02'!AT37</f>
        <v>19891</v>
      </c>
      <c r="I32" s="20"/>
      <c r="J32" s="2"/>
    </row>
    <row r="33" spans="1:10" ht="14.25" customHeight="1">
      <c r="A33" s="2"/>
      <c r="B33" s="11"/>
      <c r="C33" s="2"/>
      <c r="D33" s="25" t="s">
        <v>107</v>
      </c>
      <c r="E33" s="2"/>
      <c r="F33" s="19">
        <f>'[3]BS-3-02'!AR33</f>
        <v>1437</v>
      </c>
      <c r="G33" s="19"/>
      <c r="H33" s="19">
        <f>'[3]BS-3-02'!AT33+'[3]BS-3-02'!AT35</f>
        <v>4883</v>
      </c>
      <c r="I33" s="20"/>
      <c r="J33" s="2"/>
    </row>
    <row r="34" spans="1:10" ht="14.25" customHeight="1">
      <c r="A34" s="2"/>
      <c r="B34" s="11"/>
      <c r="C34" s="2"/>
      <c r="D34" s="25" t="s">
        <v>108</v>
      </c>
      <c r="E34" s="2"/>
      <c r="F34" s="19">
        <f>'[3]BS-3-02'!AR38+'[3]BS-3-02'!AR39+'[3]BS-3-02'!AR34</f>
        <v>48486</v>
      </c>
      <c r="G34" s="19"/>
      <c r="H34" s="19">
        <f>'[3]BS-3-02'!AT38+'[3]BS-3-02'!AT39</f>
        <v>60258</v>
      </c>
      <c r="I34" s="20"/>
      <c r="J34" s="2"/>
    </row>
    <row r="35" spans="1:10" ht="14.25" customHeight="1">
      <c r="A35" s="2"/>
      <c r="B35" s="11"/>
      <c r="C35" s="2"/>
      <c r="D35" s="29" t="s">
        <v>109</v>
      </c>
      <c r="E35" s="2"/>
      <c r="F35" s="19">
        <f>'[3]BS-3-02'!AR31</f>
        <v>18498</v>
      </c>
      <c r="G35" s="19"/>
      <c r="H35" s="19">
        <f>'[3]BS-3-02'!AT31</f>
        <v>12452</v>
      </c>
      <c r="I35" s="20"/>
      <c r="J35" s="2"/>
    </row>
    <row r="36" spans="1:10" ht="14.25" customHeight="1">
      <c r="A36" s="2"/>
      <c r="B36" s="11"/>
      <c r="C36" s="2"/>
      <c r="D36" s="22" t="s">
        <v>110</v>
      </c>
      <c r="E36" s="2"/>
      <c r="F36" s="19">
        <f>'[3]BS-3-02'!AR40+'[3]BS-3-02'!AR41</f>
        <v>170810</v>
      </c>
      <c r="G36" s="19"/>
      <c r="H36" s="19">
        <f>'[3]BS-3-02'!AT40+'[3]BS-3-02'!AT41</f>
        <v>134151</v>
      </c>
      <c r="I36" s="20"/>
      <c r="J36" s="2"/>
    </row>
    <row r="37" spans="1:10" ht="14.25" customHeight="1">
      <c r="A37" s="2"/>
      <c r="B37" s="11"/>
      <c r="C37" s="2"/>
      <c r="D37" s="25" t="s">
        <v>111</v>
      </c>
      <c r="E37" s="2"/>
      <c r="F37" s="27">
        <v>0</v>
      </c>
      <c r="G37" s="19"/>
      <c r="H37" s="27">
        <f>'[3]BS-3-02'!AT43</f>
        <v>1814</v>
      </c>
      <c r="I37" s="20"/>
      <c r="J37" s="2"/>
    </row>
    <row r="38" spans="1:10" ht="14.25" customHeight="1">
      <c r="A38" s="2"/>
      <c r="B38" s="11"/>
      <c r="C38" s="2"/>
      <c r="D38" s="30"/>
      <c r="E38" s="2"/>
      <c r="F38" s="15">
        <f>SUM(F31:F37)</f>
        <v>311611.12581</v>
      </c>
      <c r="G38" s="15"/>
      <c r="H38" s="15">
        <f>SUM(H31:H37)</f>
        <v>302547</v>
      </c>
      <c r="I38" s="15"/>
      <c r="J38" s="2"/>
    </row>
    <row r="39" spans="1:10" ht="14.25" customHeight="1">
      <c r="A39" s="2"/>
      <c r="B39" s="11">
        <v>8</v>
      </c>
      <c r="C39" s="14" t="s">
        <v>112</v>
      </c>
      <c r="D39" s="2"/>
      <c r="E39" s="2"/>
      <c r="F39" s="15">
        <f>+F29-F38</f>
        <v>233143.60399999993</v>
      </c>
      <c r="G39" s="15"/>
      <c r="H39" s="15">
        <f>+H29-H38</f>
        <v>139712</v>
      </c>
      <c r="I39" s="15"/>
      <c r="J39" s="2"/>
    </row>
    <row r="40" spans="1:10" ht="14.25" customHeight="1">
      <c r="A40" s="2"/>
      <c r="B40" s="11">
        <v>9</v>
      </c>
      <c r="C40" s="12" t="s">
        <v>113</v>
      </c>
      <c r="D40" s="2"/>
      <c r="E40" s="2"/>
      <c r="F40" s="2"/>
      <c r="G40" s="2"/>
      <c r="H40" s="2"/>
      <c r="I40" s="2"/>
      <c r="J40" s="2"/>
    </row>
    <row r="41" spans="1:10" ht="14.25" customHeight="1">
      <c r="A41" s="2"/>
      <c r="B41" s="11"/>
      <c r="C41" s="12" t="s">
        <v>114</v>
      </c>
      <c r="D41" s="2"/>
      <c r="E41" s="2"/>
      <c r="F41" s="31">
        <f>'[3]BS-3-02'!AR51</f>
        <v>350228.62599999993</v>
      </c>
      <c r="G41" s="23"/>
      <c r="H41" s="31">
        <f>'[3]BS-3-02'!AT51</f>
        <v>350229</v>
      </c>
      <c r="I41" s="24"/>
      <c r="J41" s="2"/>
    </row>
    <row r="42" spans="1:10" ht="14.25" customHeight="1">
      <c r="A42" s="2"/>
      <c r="B42" s="11"/>
      <c r="C42" s="12" t="s">
        <v>115</v>
      </c>
      <c r="D42" s="2"/>
      <c r="E42" s="2"/>
      <c r="F42" s="23"/>
      <c r="G42" s="23"/>
      <c r="H42" s="23"/>
      <c r="I42" s="24"/>
      <c r="J42" s="2"/>
    </row>
    <row r="43" spans="1:10" ht="14.25" customHeight="1">
      <c r="A43" s="2"/>
      <c r="B43" s="11"/>
      <c r="C43" s="2"/>
      <c r="D43" s="22" t="s">
        <v>116</v>
      </c>
      <c r="E43" s="2"/>
      <c r="F43" s="23">
        <f>'[3]BS-3-02'!AR52</f>
        <v>35090.79999999999</v>
      </c>
      <c r="G43" s="23"/>
      <c r="H43" s="23">
        <f>'[3]BS-3-02'!AT52</f>
        <v>35089</v>
      </c>
      <c r="I43" s="24"/>
      <c r="J43" s="2"/>
    </row>
    <row r="44" spans="1:10" ht="14.25" customHeight="1">
      <c r="A44" s="2"/>
      <c r="B44" s="11"/>
      <c r="C44" s="2"/>
      <c r="D44" s="22" t="s">
        <v>117</v>
      </c>
      <c r="E44" s="2"/>
      <c r="F44" s="23">
        <f>'[3]BS-3-02'!AR62</f>
        <v>8427.369999999999</v>
      </c>
      <c r="G44" s="23"/>
      <c r="H44" s="23">
        <f>'[3]BS-3-02'!AT62</f>
        <v>8014</v>
      </c>
      <c r="I44" s="24"/>
      <c r="J44" s="2"/>
    </row>
    <row r="45" spans="1:10" ht="14.25" customHeight="1">
      <c r="A45" s="2"/>
      <c r="B45" s="11"/>
      <c r="C45" s="2"/>
      <c r="D45" s="22" t="s">
        <v>118</v>
      </c>
      <c r="E45" s="2"/>
      <c r="F45" s="27">
        <f>'[3]BS-3-02'!AR55+'[3]BS-3-02'!AR57+'[3]BS-3-02'!AR58+'[3]BS-3-02'!AR59+'[3]BS-3-02'!AR61+'[3]BS-3-02'!AR60-1</f>
        <v>321158.8332484</v>
      </c>
      <c r="G45" s="19"/>
      <c r="H45" s="32">
        <f>'[3]BS-3-02'!AT55+'[3]BS-3-02'!AT58+'[3]BS-3-02'!AT59+'[3]BS-3-02'!AT60</f>
        <v>293436</v>
      </c>
      <c r="I45" s="24"/>
      <c r="J45" s="2"/>
    </row>
    <row r="46" spans="1:10" ht="14.25" customHeight="1">
      <c r="A46" s="2"/>
      <c r="B46" s="11"/>
      <c r="C46" s="2"/>
      <c r="D46" s="28"/>
      <c r="E46" s="2"/>
      <c r="F46" s="15">
        <f>SUM(F41:F45)</f>
        <v>714905.6292484</v>
      </c>
      <c r="G46" s="15"/>
      <c r="H46" s="15">
        <f>SUM(H41:H45)</f>
        <v>686768</v>
      </c>
      <c r="I46" s="15"/>
      <c r="J46" s="2"/>
    </row>
    <row r="47" spans="1:10" ht="14.25" customHeight="1">
      <c r="A47" s="2"/>
      <c r="B47" s="11">
        <v>10</v>
      </c>
      <c r="C47" s="12" t="s">
        <v>119</v>
      </c>
      <c r="D47" s="2"/>
      <c r="E47" s="2"/>
      <c r="F47" s="13">
        <f>'[3]BS-3-02'!AR64</f>
        <v>54242.883515</v>
      </c>
      <c r="G47" s="13"/>
      <c r="H47" s="13">
        <f>'[3]BS-3-02'!AT64</f>
        <v>58797</v>
      </c>
      <c r="I47" s="13"/>
      <c r="J47" s="2"/>
    </row>
    <row r="48" spans="1:10" ht="14.25" customHeight="1">
      <c r="A48" s="2"/>
      <c r="B48" s="11">
        <v>11</v>
      </c>
      <c r="C48" s="12" t="s">
        <v>120</v>
      </c>
      <c r="D48" s="2"/>
      <c r="E48" s="2"/>
      <c r="F48" s="13">
        <f>'[3]BS-3-02'!AR67+'[3]BS-3-02'!AR68</f>
        <v>489000</v>
      </c>
      <c r="G48" s="13"/>
      <c r="H48" s="13">
        <f>'[3]BS-3-02'!AT67</f>
        <v>551236</v>
      </c>
      <c r="I48" s="13"/>
      <c r="J48" s="2"/>
    </row>
    <row r="49" spans="1:10" ht="14.25" customHeight="1">
      <c r="A49" s="2"/>
      <c r="B49" s="11">
        <v>12</v>
      </c>
      <c r="C49" s="12" t="s">
        <v>121</v>
      </c>
      <c r="D49" s="2"/>
      <c r="E49" s="2"/>
      <c r="F49" s="15">
        <f>'[3]BS-3-02'!AR70+'[3]BS-3-02'!AR69</f>
        <v>3302.34</v>
      </c>
      <c r="G49" s="15"/>
      <c r="H49" s="15">
        <f>'[3]BS-3-02'!AT69+'[3]BS-3-02'!AT70</f>
        <v>2586</v>
      </c>
      <c r="I49" s="15"/>
      <c r="J49" s="2"/>
    </row>
    <row r="50" spans="1:10" ht="14.25" customHeight="1">
      <c r="A50" s="2"/>
      <c r="B50" s="11">
        <v>13</v>
      </c>
      <c r="C50" s="14" t="s">
        <v>122</v>
      </c>
      <c r="D50" s="2"/>
      <c r="E50" s="2"/>
      <c r="F50" s="15">
        <f>+F46/700458.418*100</f>
        <v>102.06253660133756</v>
      </c>
      <c r="G50" s="15"/>
      <c r="H50" s="15">
        <f>+H46/700458.418*100</f>
        <v>98.04550596463815</v>
      </c>
      <c r="I50" s="15"/>
      <c r="J50" s="2"/>
    </row>
    <row r="51" spans="1:10" ht="12.75">
      <c r="A51" s="2"/>
      <c r="B51" s="2"/>
      <c r="C51" s="2"/>
      <c r="D51" s="2"/>
      <c r="E51" s="2"/>
      <c r="F51" s="15"/>
      <c r="G51" s="15"/>
      <c r="H51" s="2"/>
      <c r="I51" s="2"/>
      <c r="J51" s="2"/>
    </row>
    <row r="52" spans="1:35" ht="12.75">
      <c r="A52" s="2"/>
      <c r="B52" s="2"/>
      <c r="C52" s="2"/>
      <c r="D52" s="2"/>
      <c r="E52" s="2"/>
      <c r="F52" s="15"/>
      <c r="G52" s="15"/>
      <c r="H52" s="2"/>
      <c r="I52" s="2"/>
      <c r="J52" s="2"/>
      <c r="AI52" s="3" t="e">
        <f>'[3]CJ3-02'!#REF!</f>
        <v>#REF!</v>
      </c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15"/>
      <c r="G54" s="15"/>
      <c r="H54" s="15"/>
      <c r="I54" s="15"/>
      <c r="J54" s="2"/>
    </row>
    <row r="55" spans="1:10" ht="12.75">
      <c r="A55" s="2"/>
      <c r="B55" s="2"/>
      <c r="C55" s="2"/>
      <c r="D55" s="2"/>
      <c r="E55" s="2"/>
      <c r="F55" s="15"/>
      <c r="G55" s="15"/>
      <c r="H55" s="15"/>
      <c r="I55" s="15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>
        <v>7527</v>
      </c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</sheetData>
  <printOptions horizontalCentered="1" verticalCentered="1"/>
  <pageMargins left="0.6" right="0.5" top="0" bottom="0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Sooi Chin Leow</dc:creator>
  <cp:keywords/>
  <dc:description/>
  <cp:lastModifiedBy>Hong Leong Secreterial Services Bhd</cp:lastModifiedBy>
  <cp:lastPrinted>2002-05-07T03:52:09Z</cp:lastPrinted>
  <dcterms:created xsi:type="dcterms:W3CDTF">2002-05-06T04:33:00Z</dcterms:created>
  <dcterms:modified xsi:type="dcterms:W3CDTF">2002-05-06T04:35:45Z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