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72" activeTab="0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'bs'!$A$1:$L$66</definedName>
    <definedName name="_xlnm.Print_Area" localSheetId="3">'cf'!$A$9:$J$100</definedName>
    <definedName name="_xlnm.Print_Area" localSheetId="0">'is'!$A$1:$J$69</definedName>
    <definedName name="_xlnm.Print_Area" localSheetId="2">'sce'!$A$1:$I$47</definedName>
    <definedName name="_xlnm.Print_Titles" localSheetId="3">'cf'!$1:$8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tfc</author>
  </authors>
  <commentList>
    <comment ref="G28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1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<sst xmlns="http://schemas.openxmlformats.org/spreadsheetml/2006/main" count="204" uniqueCount="159">
  <si>
    <t>RM'000</t>
  </si>
  <si>
    <t>Current</t>
  </si>
  <si>
    <t>Preceding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</si>
  <si>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</si>
  <si>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</si>
  <si>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</si>
  <si>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</si>
  <si>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</si>
  <si>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</si>
  <si>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</si>
  <si>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</si>
  <si>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</si>
  <si>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</si>
  <si>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</si>
  <si>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</si>
  <si>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</si>
  <si>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</si>
  <si>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</si>
  <si>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</si>
  <si>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</si>
  <si>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</si>
  <si>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</si>
  <si>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</si>
  <si>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</si>
  <si>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</si>
  <si>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</si>
  <si>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</si>
  <si>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</si>
  <si>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</si>
  <si>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</si>
  <si>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Profit after taxation</t>
  </si>
  <si>
    <t>Net profit for the period</t>
  </si>
  <si>
    <t>Minority interest</t>
  </si>
  <si>
    <t>PROPERTY, PLANT AND EQUIPMENT</t>
  </si>
  <si>
    <t>INTERIM FINANCIAL REPORT</t>
  </si>
  <si>
    <t>INVESTMENT IN ASSOCIATED COMPANIES</t>
  </si>
  <si>
    <t>JOINTLY CONTROLLED ENTITIES</t>
  </si>
  <si>
    <t>OTHER INVESTMENTS</t>
  </si>
  <si>
    <t>CURRRENT ASSETS</t>
  </si>
  <si>
    <t>Inventories</t>
  </si>
  <si>
    <t>Trade  and Other Receivables</t>
  </si>
  <si>
    <t>Short Term and Portfolio Investments</t>
  </si>
  <si>
    <t>CURRENT LIABILITIES</t>
  </si>
  <si>
    <t>Deposits, Cash and Bank Balances</t>
  </si>
  <si>
    <t>Trade and Other Payables</t>
  </si>
  <si>
    <t>Overdraft and Short Term Borrowings</t>
  </si>
  <si>
    <t>Amount Due to Associated Companies</t>
  </si>
  <si>
    <t>Amount Due from Associated Companies</t>
  </si>
  <si>
    <t>Amount Due to Joint Venture</t>
  </si>
  <si>
    <t>FINANCED BY</t>
  </si>
  <si>
    <t>SHARE CAPITAL</t>
  </si>
  <si>
    <t>RESERVES</t>
  </si>
  <si>
    <t>SHAREHOLDERS FUNDS</t>
  </si>
  <si>
    <t>MINORITY INTEREST</t>
  </si>
  <si>
    <t>LONG TERM BORROWINGS</t>
  </si>
  <si>
    <t>OTHER LONG TERM LIABILITIES</t>
  </si>
  <si>
    <t>Balance as at 1 January 2003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</si>
  <si>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</si>
  <si>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</si>
  <si>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</si>
  <si>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</si>
  <si>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</si>
  <si>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</si>
  <si>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ASSETS EMPLOYED</t>
  </si>
  <si>
    <t>Operating expenses</t>
  </si>
  <si>
    <t>Basic  earning sper share (sen)</t>
  </si>
  <si>
    <t>Diluted earnins per share(sen)</t>
  </si>
  <si>
    <t>Company No. 428355-D</t>
  </si>
  <si>
    <t xml:space="preserve">         Individual Period</t>
  </si>
  <si>
    <t xml:space="preserve">       Cumulative Period</t>
  </si>
  <si>
    <t xml:space="preserve">UNAUDITED CONDENSED CONSOLIDATED BALANCE SHEET AS AT </t>
  </si>
  <si>
    <t>AUDITED</t>
  </si>
  <si>
    <t>GROUP</t>
  </si>
  <si>
    <t>UNAUDITED</t>
  </si>
  <si>
    <t>Proposed Dividends</t>
  </si>
  <si>
    <t>NET CURRENT ASSETS/(LIABILITIES)</t>
  </si>
  <si>
    <t>Amount Due from Customers for Contract Works</t>
  </si>
  <si>
    <t xml:space="preserve">UNAUDITED CONDENSED CONSOLIDATED STATEMENTS OF CHANGES </t>
  </si>
  <si>
    <t>Acquisition of subsidiaries</t>
  </si>
  <si>
    <t>UNAUDITED CONDENSED CONSOLIDATED CASH FLOW STATEMENTS</t>
  </si>
  <si>
    <t>#</t>
  </si>
  <si>
    <t># Denotes RM2.00</t>
  </si>
  <si>
    <t>CASH AND CASH EQUIVALENT AT BEGINNING OF THE PERIOD</t>
  </si>
  <si>
    <t>CASH AND CASH EQUIVALENT AT END OF THE PERIOD</t>
  </si>
  <si>
    <t>interim financial reports.</t>
  </si>
  <si>
    <t>the year ended  31 December 2002 and the accompanying explanatory notes attached to the interim financial reports.</t>
  </si>
  <si>
    <t>The condensed balance sheets should be read in conjuction with the audited financial statements for the year</t>
  </si>
  <si>
    <t xml:space="preserve">The condensed consolidated income statements should be read in conjuction with the audited financial </t>
  </si>
  <si>
    <t xml:space="preserve">The condensed statements of changes in equity should be read in conjuction with the audited financial statements for </t>
  </si>
  <si>
    <t xml:space="preserve">The condensed consolidated cash flow statements should be read in conjuction with the audited financial </t>
  </si>
  <si>
    <t>Earnings/(loss) per share (after acquisition cost)</t>
  </si>
  <si>
    <t>Acquisition cost of listing status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</si>
  <si>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</si>
  <si>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</si>
  <si>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</si>
  <si>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</si>
  <si>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>Acquisition of subsidiary, net of cash acquired</t>
  </si>
  <si>
    <t xml:space="preserve">Profit before taxation </t>
  </si>
  <si>
    <t>Tax (paid)/recovered</t>
  </si>
  <si>
    <t>Net cash from / (used in) investing ativities</t>
  </si>
  <si>
    <t>Proceeds from loans and other borrowings</t>
  </si>
  <si>
    <t>Repayment of loans and other borrowings</t>
  </si>
  <si>
    <t>Repayment of hire purchase and lease financing</t>
  </si>
  <si>
    <t>NET TANGIBLE ASSETS PER SHARE (RM)</t>
  </si>
  <si>
    <t>INTANGIBLE ASSETS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</si>
  <si>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</si>
  <si>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</si>
  <si>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</si>
  <si>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</si>
  <si>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Depreciation</t>
  </si>
  <si>
    <t>Pre-acquisition profit</t>
  </si>
  <si>
    <t>Share of results in associated companies</t>
  </si>
  <si>
    <t>Interest income</t>
  </si>
  <si>
    <t>Interest received</t>
  </si>
  <si>
    <t>Profit for the financial year</t>
  </si>
  <si>
    <t>Balance as at 31 December 2003</t>
  </si>
  <si>
    <t>Balance as at 1 January 2004</t>
  </si>
  <si>
    <t>IN EQUITY FOR THE PERIOD ENDED 31 DECEMBER 2003</t>
  </si>
  <si>
    <t>Issue of shares</t>
  </si>
  <si>
    <t>Depreciation of property,plant and equipment</t>
  </si>
  <si>
    <t>Tax Recoverable</t>
  </si>
  <si>
    <t>Earnings/(loss) per share</t>
  </si>
  <si>
    <t>PROPERTIES UNDER DEVELOPMENT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</si>
  <si>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</si>
  <si>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</si>
  <si>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</si>
  <si>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</si>
  <si>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</si>
  <si>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</si>
  <si>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Loss on disposal of fixed assets</t>
  </si>
  <si>
    <t>Proceeds from disposal of fixed assets</t>
  </si>
  <si>
    <t>NET INCREASE / (DECREASE) IN CASH AND CASH EQUIVALENT</t>
  </si>
  <si>
    <t>Net cash flow on deemed disposal of interest in subsidiary company</t>
  </si>
  <si>
    <t>Proceeds from minority interest on subsription of shares in subsidiary companies</t>
  </si>
  <si>
    <t>Increase in advance to associated companies</t>
  </si>
  <si>
    <t>Gain on deemed disposal of subsidiary companies</t>
  </si>
  <si>
    <t>Acquisition of associated company</t>
  </si>
  <si>
    <t>Deposits pledged with licensed banks</t>
  </si>
  <si>
    <t>Non-</t>
  </si>
  <si>
    <t>Distributable</t>
  </si>
  <si>
    <t>Acquisition cost of lisiting status</t>
  </si>
  <si>
    <t>Bad debts written off</t>
  </si>
  <si>
    <t>Property,plant and equipment written off</t>
  </si>
  <si>
    <t>Withdrawal of fixed deposits</t>
  </si>
  <si>
    <t>Cash and Bank Balances</t>
  </si>
  <si>
    <t>PERIOD ENDED 31 MARCH 2005</t>
  </si>
  <si>
    <t>IN EQUITY FOR THE PERIOD ENDED 31 MARCH 2005</t>
  </si>
  <si>
    <t>Balance as at 1 January 2005</t>
  </si>
  <si>
    <t>Balance as at 31 March 2005</t>
  </si>
  <si>
    <t>Profit for the financial period</t>
  </si>
  <si>
    <t>Balance as at 31 March 2004</t>
  </si>
  <si>
    <t>FOR THE PERIOD ENDED 31 MARCH 2005</t>
  </si>
  <si>
    <t>statements  for  the  year  ended  31 December 2004 and the accompanying explanatory notes attached to the</t>
  </si>
  <si>
    <t>ended  31 December 2004 and the accompanying explanatory notes attached to the interim financial reports.</t>
  </si>
  <si>
    <t>the year ended  31 December 2004 and the accompanying explanatory notes attached to the interim financial reports.</t>
  </si>
  <si>
    <t>Proceeds received from private placement</t>
  </si>
  <si>
    <t>Issue of shares pursuant to:</t>
  </si>
  <si>
    <t>- Private placement</t>
  </si>
  <si>
    <t>statements for the year ended  31 December 2004 and the accompanying explanatory notes attached to the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</si>
</sst>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  <numFmt numFmtId="176" formatCode="mmm\-yyyy"/>
    <numFmt numFmtId="177" formatCode="d/mmm/yy"/>
    <numFmt numFmtId="178" formatCode="_(* #,##0.000_);_(* \(#,##0.000\);_(* &quot;-&quot;??_);_(@_)"/>
    <numFmt numFmtId="179" formatCode="_(* #,##0.0000_);_(* \(#,##0.0000\);_(* &quot;-&quot;??_);_(@_)"/>
  </numFmts>
  <fonts count="18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3" fontId="3" fillId="0" borderId="1" xfId="15" applyNumberFormat="1" applyFont="1" applyBorder="1" applyAlignment="1">
      <alignment/>
    </xf>
    <xf numFmtId="173" fontId="3" fillId="0" borderId="1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3" fillId="0" borderId="0" xfId="15" applyNumberFormat="1" applyFont="1" applyAlignment="1">
      <alignment/>
    </xf>
    <xf numFmtId="43" fontId="3" fillId="2" borderId="2" xfId="15" applyNumberFormat="1" applyFont="1" applyFill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2" xfId="15" applyNumberFormat="1" applyFont="1" applyBorder="1" applyAlignment="1">
      <alignment horizontal="center"/>
    </xf>
    <xf numFmtId="43" fontId="3" fillId="0" borderId="3" xfId="15" applyNumberFormat="1" applyFont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3" fontId="3" fillId="0" borderId="4" xfId="15" applyNumberFormat="1" applyFont="1" applyBorder="1" applyAlignment="1">
      <alignment/>
    </xf>
    <xf numFmtId="173" fontId="3" fillId="0" borderId="4" xfId="15" applyNumberFormat="1" applyFont="1" applyBorder="1" applyAlignment="1">
      <alignment horizontal="center"/>
    </xf>
    <xf numFmtId="173" fontId="3" fillId="0" borderId="0" xfId="15" applyNumberFormat="1" applyFont="1" applyFill="1" applyBorder="1" applyAlignment="1">
      <alignment/>
    </xf>
    <xf numFmtId="43" fontId="3" fillId="0" borderId="2" xfId="15" applyNumberFormat="1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173" fontId="6" fillId="0" borderId="0" xfId="15" applyNumberFormat="1" applyFont="1" applyBorder="1" applyAlignment="1">
      <alignment/>
    </xf>
    <xf numFmtId="173" fontId="11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3" fontId="3" fillId="0" borderId="0" xfId="15" applyNumberFormat="1" applyFont="1" applyBorder="1" applyAlignment="1">
      <alignment horizontal="right"/>
    </xf>
    <xf numFmtId="0" fontId="11" fillId="0" borderId="0" xfId="0" applyFont="1" applyAlignment="1">
      <alignment/>
    </xf>
    <xf numFmtId="173" fontId="3" fillId="0" borderId="1" xfId="15" applyNumberFormat="1" applyFont="1" applyBorder="1" applyAlignment="1">
      <alignment horizontal="right"/>
    </xf>
    <xf numFmtId="173" fontId="3" fillId="0" borderId="4" xfId="15" applyNumberFormat="1" applyFont="1" applyBorder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0" fillId="0" borderId="0" xfId="15" applyNumberFormat="1" applyAlignment="1">
      <alignment horizontal="right"/>
    </xf>
    <xf numFmtId="173" fontId="3" fillId="0" borderId="0" xfId="15" applyNumberFormat="1" applyFont="1" applyFill="1" applyAlignment="1">
      <alignment horizontal="right"/>
    </xf>
    <xf numFmtId="173" fontId="3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6" fillId="0" borderId="0" xfId="15" applyNumberFormat="1" applyFont="1" applyBorder="1" applyAlignment="1">
      <alignment/>
    </xf>
    <xf numFmtId="173" fontId="6" fillId="0" borderId="0" xfId="15" applyNumberFormat="1" applyFont="1" applyAlignment="1">
      <alignment/>
    </xf>
    <xf numFmtId="171" fontId="3" fillId="0" borderId="0" xfId="0" applyNumberFormat="1" applyFont="1" applyBorder="1" applyAlignment="1">
      <alignment horizontal="right"/>
    </xf>
    <xf numFmtId="173" fontId="16" fillId="0" borderId="0" xfId="15" applyNumberFormat="1" applyFont="1" applyAlignment="1">
      <alignment horizontal="right"/>
    </xf>
    <xf numFmtId="173" fontId="6" fillId="0" borderId="0" xfId="15" applyNumberFormat="1" applyFont="1" applyAlignment="1">
      <alignment horizontal="right"/>
    </xf>
    <xf numFmtId="173" fontId="6" fillId="0" borderId="1" xfId="15" applyNumberFormat="1" applyFont="1" applyBorder="1" applyAlignment="1">
      <alignment horizontal="right"/>
    </xf>
    <xf numFmtId="173" fontId="6" fillId="0" borderId="0" xfId="15" applyNumberFormat="1" applyFont="1" applyFill="1" applyAlignment="1">
      <alignment horizontal="right"/>
    </xf>
    <xf numFmtId="173" fontId="6" fillId="0" borderId="4" xfId="15" applyNumberFormat="1" applyFont="1" applyBorder="1" applyAlignment="1">
      <alignment horizontal="right"/>
    </xf>
    <xf numFmtId="173" fontId="6" fillId="0" borderId="0" xfId="15" applyNumberFormat="1" applyFont="1" applyAlignment="1">
      <alignment/>
    </xf>
    <xf numFmtId="0" fontId="6" fillId="0" borderId="0" xfId="0" applyFont="1" applyAlignment="1" quotePrefix="1">
      <alignment/>
    </xf>
    <xf numFmtId="173" fontId="6" fillId="0" borderId="0" xfId="15" applyNumberFormat="1" applyFont="1" applyBorder="1" applyAlignment="1">
      <alignment horizontal="right"/>
    </xf>
    <xf numFmtId="173" fontId="6" fillId="0" borderId="1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173" fontId="6" fillId="0" borderId="5" xfId="15" applyNumberFormat="1" applyFont="1" applyBorder="1" applyAlignment="1">
      <alignment/>
    </xf>
    <xf numFmtId="173" fontId="6" fillId="0" borderId="6" xfId="15" applyNumberFormat="1" applyFont="1" applyBorder="1" applyAlignment="1">
      <alignment/>
    </xf>
    <xf numFmtId="173" fontId="6" fillId="0" borderId="6" xfId="15" applyNumberFormat="1" applyFont="1" applyFill="1" applyBorder="1" applyAlignment="1">
      <alignment/>
    </xf>
    <xf numFmtId="173" fontId="6" fillId="0" borderId="7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15" applyNumberFormat="1" applyFont="1" applyAlignment="1">
      <alignment/>
    </xf>
    <xf numFmtId="0" fontId="16" fillId="0" borderId="0" xfId="0" applyFont="1" applyAlignment="1">
      <alignment/>
    </xf>
    <xf numFmtId="43" fontId="6" fillId="0" borderId="0" xfId="15" applyNumberFormat="1" applyFont="1" applyBorder="1" applyAlignment="1">
      <alignment horizontal="center"/>
    </xf>
    <xf numFmtId="173" fontId="6" fillId="0" borderId="1" xfId="15" applyNumberFormat="1" applyFont="1" applyBorder="1" applyAlignment="1">
      <alignment/>
    </xf>
    <xf numFmtId="43" fontId="6" fillId="0" borderId="3" xfId="0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/>
    </xf>
    <xf numFmtId="43" fontId="6" fillId="0" borderId="2" xfId="15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SheetLayoutView="100" workbookViewId="0" topLeftCell="A1">
      <selection activeCell="A1" sqref="A1:J1"/>
    </sheetView>
  </sheetViews>
  <sheetFormatPr defaultColWidth="9.140625" defaultRowHeight="12.75"/>
  <cols>
    <col min="1" max="1" width="4.7109375" style="5" customWidth="1"/>
    <col min="2" max="2" width="27.57421875" style="5" customWidth="1"/>
    <col min="3" max="3" width="7.57421875" style="5" customWidth="1"/>
    <col min="4" max="4" width="11.7109375" style="5" customWidth="1"/>
    <col min="5" max="5" width="2.28125" style="5" customWidth="1"/>
    <col min="6" max="6" width="11.7109375" style="5" customWidth="1"/>
    <col min="7" max="7" width="2.28125" style="5" customWidth="1"/>
    <col min="8" max="8" width="11.7109375" style="5" customWidth="1"/>
    <col min="9" max="9" width="2.28125" style="5" customWidth="1"/>
    <col min="10" max="10" width="11.7109375" style="5" customWidth="1"/>
    <col min="11" max="16384" width="9.140625" style="5" customWidth="1"/>
  </cols>
  <sheetData>
    <row r="1" spans="1:10" s="8" customFormat="1" ht="13.5">
      <c r="A1" s="112" t="s">
        <v>21</v>
      </c>
      <c r="B1" s="112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4" t="s">
        <v>67</v>
      </c>
      <c r="B2" s="13"/>
      <c r="C2" s="14"/>
      <c r="D2" s="14"/>
      <c r="E2" s="14"/>
      <c r="F2" s="14"/>
      <c r="G2" s="14"/>
      <c r="H2" s="14"/>
      <c r="I2" s="14"/>
      <c r="J2" s="14"/>
    </row>
    <row r="3" spans="1:10" ht="12.75">
      <c r="A3" s="14" t="s">
        <v>22</v>
      </c>
      <c r="B3" s="12"/>
      <c r="C3" s="14"/>
      <c r="D3" s="14"/>
      <c r="E3" s="14"/>
      <c r="F3" s="14"/>
      <c r="G3" s="14"/>
      <c r="H3" s="14"/>
      <c r="I3" s="14"/>
      <c r="J3" s="14"/>
    </row>
    <row r="4" spans="1:10" s="40" customFormat="1" ht="12.75">
      <c r="A4" s="38"/>
      <c r="B4" s="39"/>
      <c r="C4" s="38"/>
      <c r="D4" s="38"/>
      <c r="E4" s="38"/>
      <c r="F4" s="38"/>
      <c r="G4" s="38"/>
      <c r="H4" s="38"/>
      <c r="I4" s="38"/>
      <c r="J4" s="38"/>
    </row>
    <row r="5" spans="1:10" s="20" customFormat="1" ht="12.75">
      <c r="A5" s="42"/>
      <c r="B5" s="42"/>
      <c r="C5" s="41"/>
      <c r="D5" s="41"/>
      <c r="E5" s="41"/>
      <c r="F5" s="41"/>
      <c r="G5" s="41"/>
      <c r="H5" s="41"/>
      <c r="I5" s="41"/>
      <c r="J5" s="41"/>
    </row>
    <row r="6" spans="1:10" s="20" customFormat="1" ht="18">
      <c r="A6" s="114" t="s">
        <v>34</v>
      </c>
      <c r="B6" s="114"/>
      <c r="C6" s="115"/>
      <c r="D6" s="115"/>
      <c r="E6" s="115"/>
      <c r="F6" s="115"/>
      <c r="G6" s="115"/>
      <c r="H6" s="115"/>
      <c r="I6" s="115"/>
      <c r="J6" s="115"/>
    </row>
    <row r="7" spans="1:3" s="40" customFormat="1" ht="12.75">
      <c r="A7" s="43"/>
      <c r="B7" s="43"/>
      <c r="C7" s="44"/>
    </row>
    <row r="8" spans="1:3" ht="12.75">
      <c r="A8" s="15"/>
      <c r="B8" s="15"/>
      <c r="C8" s="7"/>
    </row>
    <row r="9" spans="1:3" s="47" customFormat="1" ht="15">
      <c r="A9" s="45" t="s">
        <v>107</v>
      </c>
      <c r="B9" s="45"/>
      <c r="C9" s="46"/>
    </row>
    <row r="10" spans="1:3" s="47" customFormat="1" ht="15">
      <c r="A10" s="45" t="s">
        <v>145</v>
      </c>
      <c r="B10" s="45"/>
      <c r="C10" s="46"/>
    </row>
    <row r="11" spans="1:3" ht="12.75">
      <c r="A11" s="15"/>
      <c r="B11" s="15"/>
      <c r="C11" s="7"/>
    </row>
    <row r="12" spans="1:10" ht="12.75">
      <c r="A12" s="6"/>
      <c r="B12" s="6"/>
      <c r="D12" s="110" t="s">
        <v>68</v>
      </c>
      <c r="E12" s="110"/>
      <c r="F12" s="110"/>
      <c r="G12" s="16"/>
      <c r="H12" s="110" t="s">
        <v>69</v>
      </c>
      <c r="I12" s="111"/>
      <c r="J12" s="111"/>
    </row>
    <row r="13" spans="1:10" ht="12.75">
      <c r="A13" s="6"/>
      <c r="B13" s="6"/>
      <c r="D13" s="48" t="s">
        <v>1</v>
      </c>
      <c r="E13" s="17"/>
      <c r="F13" s="48" t="s">
        <v>2</v>
      </c>
      <c r="G13" s="16"/>
      <c r="H13" s="48" t="s">
        <v>1</v>
      </c>
      <c r="I13" s="50"/>
      <c r="J13" s="48" t="s">
        <v>2</v>
      </c>
    </row>
    <row r="14" spans="1:10" ht="12.75">
      <c r="A14" s="6"/>
      <c r="B14" s="6"/>
      <c r="D14" s="48" t="s">
        <v>3</v>
      </c>
      <c r="E14" s="17"/>
      <c r="F14" s="48" t="s">
        <v>24</v>
      </c>
      <c r="G14" s="16"/>
      <c r="H14" s="48" t="s">
        <v>3</v>
      </c>
      <c r="I14" s="50"/>
      <c r="J14" s="48" t="s">
        <v>24</v>
      </c>
    </row>
    <row r="15" spans="1:10" ht="12.75">
      <c r="A15" s="6"/>
      <c r="B15" s="6"/>
      <c r="D15" s="48" t="s">
        <v>23</v>
      </c>
      <c r="E15" s="17"/>
      <c r="F15" s="48" t="s">
        <v>23</v>
      </c>
      <c r="G15" s="16"/>
      <c r="H15" s="48" t="s">
        <v>23</v>
      </c>
      <c r="I15" s="50"/>
      <c r="J15" s="48" t="s">
        <v>23</v>
      </c>
    </row>
    <row r="16" spans="1:10" ht="12.75">
      <c r="A16" s="6"/>
      <c r="B16" s="6"/>
      <c r="D16" s="49">
        <v>38442</v>
      </c>
      <c r="E16" s="18"/>
      <c r="F16" s="49">
        <v>38077</v>
      </c>
      <c r="G16" s="19"/>
      <c r="H16" s="49">
        <v>38442</v>
      </c>
      <c r="I16" s="18"/>
      <c r="J16" s="49">
        <v>38077</v>
      </c>
    </row>
    <row r="17" spans="1:10" ht="12.75">
      <c r="A17" s="6"/>
      <c r="B17" s="6"/>
      <c r="C17" s="6"/>
      <c r="D17" s="21" t="s">
        <v>4</v>
      </c>
      <c r="E17" s="21"/>
      <c r="F17" s="51" t="s">
        <v>5</v>
      </c>
      <c r="G17" s="52"/>
      <c r="H17" s="51" t="s">
        <v>6</v>
      </c>
      <c r="I17" s="51"/>
      <c r="J17" s="51" t="s">
        <v>6</v>
      </c>
    </row>
    <row r="18" spans="1:10" ht="12.75">
      <c r="A18" s="6"/>
      <c r="B18" s="6"/>
      <c r="C18" s="6"/>
      <c r="D18" s="21"/>
      <c r="E18" s="21"/>
      <c r="F18" s="21"/>
      <c r="H18" s="21"/>
      <c r="I18" s="21"/>
      <c r="J18" s="21"/>
    </row>
    <row r="19" spans="1:10" ht="12.75">
      <c r="A19" s="16" t="s">
        <v>25</v>
      </c>
      <c r="B19" s="16"/>
      <c r="C19" s="6"/>
      <c r="D19" s="81">
        <v>36664</v>
      </c>
      <c r="E19" s="22"/>
      <c r="F19" s="23">
        <v>30436</v>
      </c>
      <c r="G19" s="22"/>
      <c r="H19" s="81">
        <f>+D19</f>
        <v>36664</v>
      </c>
      <c r="I19" s="22"/>
      <c r="J19" s="22">
        <f>+F19</f>
        <v>30436</v>
      </c>
    </row>
    <row r="20" spans="1:10" ht="6" customHeight="1">
      <c r="A20" s="16"/>
      <c r="B20" s="16"/>
      <c r="C20" s="6"/>
      <c r="D20" s="81"/>
      <c r="E20" s="22"/>
      <c r="F20" s="23"/>
      <c r="G20" s="22"/>
      <c r="H20" s="81"/>
      <c r="I20" s="22"/>
      <c r="J20" s="22"/>
    </row>
    <row r="21" spans="1:10" ht="12.75">
      <c r="A21" s="24" t="s">
        <v>64</v>
      </c>
      <c r="B21" s="24"/>
      <c r="C21" s="6"/>
      <c r="D21" s="81">
        <f>-28865-1218-856</f>
        <v>-30939</v>
      </c>
      <c r="E21" s="10"/>
      <c r="F21" s="23">
        <v>-25734</v>
      </c>
      <c r="G21" s="22"/>
      <c r="H21" s="81">
        <f>+D21</f>
        <v>-30939</v>
      </c>
      <c r="I21" s="22"/>
      <c r="J21" s="22">
        <f>+F21</f>
        <v>-25734</v>
      </c>
    </row>
    <row r="22" spans="1:10" ht="6" customHeight="1">
      <c r="A22" s="16"/>
      <c r="B22" s="16"/>
      <c r="C22" s="6"/>
      <c r="D22" s="81"/>
      <c r="E22" s="22"/>
      <c r="F22" s="23"/>
      <c r="G22" s="22"/>
      <c r="H22" s="81"/>
      <c r="I22" s="22"/>
      <c r="J22" s="22"/>
    </row>
    <row r="23" spans="1:10" ht="12.75">
      <c r="A23" s="24" t="s">
        <v>109</v>
      </c>
      <c r="B23" s="24"/>
      <c r="C23" s="6"/>
      <c r="D23" s="81">
        <v>-455</v>
      </c>
      <c r="E23" s="10"/>
      <c r="F23" s="23">
        <v>-529</v>
      </c>
      <c r="G23" s="22"/>
      <c r="H23" s="81">
        <f>+D23</f>
        <v>-455</v>
      </c>
      <c r="I23" s="22"/>
      <c r="J23" s="22">
        <f>+F23</f>
        <v>-529</v>
      </c>
    </row>
    <row r="24" spans="1:10" ht="6" customHeight="1">
      <c r="A24" s="16"/>
      <c r="B24" s="16"/>
      <c r="C24" s="6"/>
      <c r="D24" s="81"/>
      <c r="E24" s="22"/>
      <c r="F24" s="23"/>
      <c r="G24" s="22"/>
      <c r="H24" s="81"/>
      <c r="I24" s="22"/>
      <c r="J24" s="22"/>
    </row>
    <row r="25" spans="1:10" ht="12.75">
      <c r="A25" s="24" t="s">
        <v>26</v>
      </c>
      <c r="B25" s="24"/>
      <c r="C25" s="6"/>
      <c r="D25" s="81">
        <v>98</v>
      </c>
      <c r="E25" s="22"/>
      <c r="F25" s="23">
        <v>225</v>
      </c>
      <c r="G25" s="22"/>
      <c r="H25" s="81">
        <f>+D25</f>
        <v>98</v>
      </c>
      <c r="I25" s="22"/>
      <c r="J25" s="22">
        <f>+F25</f>
        <v>225</v>
      </c>
    </row>
    <row r="26" spans="1:10" ht="6" customHeight="1">
      <c r="A26" s="16"/>
      <c r="B26" s="16"/>
      <c r="C26" s="6"/>
      <c r="D26" s="106"/>
      <c r="E26" s="22"/>
      <c r="F26" s="26"/>
      <c r="G26" s="22"/>
      <c r="H26" s="106"/>
      <c r="I26" s="22"/>
      <c r="J26" s="25"/>
    </row>
    <row r="27" spans="1:10" ht="6" customHeight="1">
      <c r="A27" s="16"/>
      <c r="B27" s="16"/>
      <c r="C27" s="6"/>
      <c r="D27" s="81"/>
      <c r="E27" s="22"/>
      <c r="F27" s="23"/>
      <c r="G27" s="22"/>
      <c r="H27" s="81"/>
      <c r="I27" s="22"/>
      <c r="J27" s="22"/>
    </row>
    <row r="28" spans="1:10" ht="12.75">
      <c r="A28" s="27" t="s">
        <v>27</v>
      </c>
      <c r="B28" s="27"/>
      <c r="C28" s="6"/>
      <c r="D28" s="81">
        <f>+SUM(D19:D26)</f>
        <v>5368</v>
      </c>
      <c r="E28" s="22"/>
      <c r="F28" s="22">
        <f>+SUM(F19:F26)</f>
        <v>4398</v>
      </c>
      <c r="G28" s="22"/>
      <c r="H28" s="81">
        <f>+SUM(H19:H26)</f>
        <v>5368</v>
      </c>
      <c r="I28" s="22"/>
      <c r="J28" s="22">
        <f>+SUM(J19:J26)</f>
        <v>4398</v>
      </c>
    </row>
    <row r="29" spans="1:10" ht="6" customHeight="1">
      <c r="A29" s="16"/>
      <c r="B29" s="16"/>
      <c r="C29" s="6"/>
      <c r="D29" s="81"/>
      <c r="E29" s="22"/>
      <c r="F29" s="23"/>
      <c r="G29" s="22"/>
      <c r="H29" s="81"/>
      <c r="I29" s="22"/>
      <c r="J29" s="22"/>
    </row>
    <row r="30" spans="1:10" ht="12.75">
      <c r="A30" s="24" t="s">
        <v>13</v>
      </c>
      <c r="B30" s="24"/>
      <c r="C30" s="6"/>
      <c r="D30" s="81">
        <v>-1260</v>
      </c>
      <c r="E30" s="10"/>
      <c r="F30" s="23">
        <v>-410</v>
      </c>
      <c r="G30" s="10"/>
      <c r="H30" s="81">
        <f>+D30</f>
        <v>-1260</v>
      </c>
      <c r="I30" s="22"/>
      <c r="J30" s="22">
        <f>+F30</f>
        <v>-410</v>
      </c>
    </row>
    <row r="31" spans="1:10" ht="12.75">
      <c r="A31" s="24" t="s">
        <v>112</v>
      </c>
      <c r="B31" s="24"/>
      <c r="C31" s="6"/>
      <c r="D31" s="81">
        <v>0</v>
      </c>
      <c r="E31" s="10"/>
      <c r="F31" s="23">
        <v>0</v>
      </c>
      <c r="G31" s="10"/>
      <c r="H31" s="81">
        <f>+D31</f>
        <v>0</v>
      </c>
      <c r="I31" s="22"/>
      <c r="J31" s="22">
        <f>+F31</f>
        <v>0</v>
      </c>
    </row>
    <row r="32" spans="1:10" ht="12.75">
      <c r="A32" s="24" t="s">
        <v>108</v>
      </c>
      <c r="B32" s="24"/>
      <c r="C32" s="6"/>
      <c r="D32" s="81">
        <v>-1</v>
      </c>
      <c r="E32" s="10"/>
      <c r="F32" s="23">
        <v>-1</v>
      </c>
      <c r="G32" s="10"/>
      <c r="H32" s="81">
        <f>+D32</f>
        <v>-1</v>
      </c>
      <c r="I32" s="22"/>
      <c r="J32" s="22">
        <f>+F32</f>
        <v>-1</v>
      </c>
    </row>
    <row r="33" spans="1:10" ht="6" customHeight="1">
      <c r="A33" s="16"/>
      <c r="B33" s="16"/>
      <c r="C33" s="6"/>
      <c r="D33" s="106"/>
      <c r="E33" s="22"/>
      <c r="F33" s="26"/>
      <c r="G33" s="22"/>
      <c r="H33" s="106"/>
      <c r="I33" s="22"/>
      <c r="J33" s="25"/>
    </row>
    <row r="34" spans="1:10" ht="6" customHeight="1">
      <c r="A34" s="16"/>
      <c r="B34" s="16"/>
      <c r="C34" s="6"/>
      <c r="D34" s="81"/>
      <c r="E34" s="22"/>
      <c r="F34" s="23"/>
      <c r="G34" s="22"/>
      <c r="H34" s="81"/>
      <c r="I34" s="22"/>
      <c r="J34" s="22"/>
    </row>
    <row r="35" spans="1:10" ht="12.75">
      <c r="A35" s="27" t="s">
        <v>128</v>
      </c>
      <c r="B35" s="24"/>
      <c r="C35" s="6"/>
      <c r="D35" s="81">
        <f>+SUM(D28:D33)</f>
        <v>4107</v>
      </c>
      <c r="E35" s="10"/>
      <c r="F35" s="22">
        <f>+SUM(F28:F33)</f>
        <v>3987</v>
      </c>
      <c r="G35" s="10"/>
      <c r="H35" s="81">
        <f>+SUM(H28:H33)</f>
        <v>4107</v>
      </c>
      <c r="I35" s="10"/>
      <c r="J35" s="22">
        <f>+SUM(J28:J33)</f>
        <v>3987</v>
      </c>
    </row>
    <row r="36" spans="1:10" ht="6" customHeight="1">
      <c r="A36" s="16"/>
      <c r="B36" s="16"/>
      <c r="C36" s="6"/>
      <c r="D36" s="81"/>
      <c r="E36" s="22"/>
      <c r="F36" s="23"/>
      <c r="G36" s="22"/>
      <c r="H36" s="81"/>
      <c r="I36" s="22"/>
      <c r="J36" s="22"/>
    </row>
    <row r="37" spans="1:10" ht="12.75">
      <c r="A37" s="24" t="s">
        <v>127</v>
      </c>
      <c r="B37" s="24"/>
      <c r="C37" s="6"/>
      <c r="D37" s="81">
        <v>0</v>
      </c>
      <c r="E37" s="10"/>
      <c r="F37" s="23">
        <v>0</v>
      </c>
      <c r="G37" s="10"/>
      <c r="H37" s="81">
        <v>0</v>
      </c>
      <c r="I37" s="22"/>
      <c r="J37" s="22">
        <v>0</v>
      </c>
    </row>
    <row r="38" spans="1:10" ht="6" customHeight="1">
      <c r="A38" s="16"/>
      <c r="B38" s="16"/>
      <c r="C38" s="6"/>
      <c r="D38" s="106"/>
      <c r="E38" s="22"/>
      <c r="F38" s="26"/>
      <c r="G38" s="22"/>
      <c r="H38" s="106"/>
      <c r="I38" s="22"/>
      <c r="J38" s="25"/>
    </row>
    <row r="39" spans="1:10" ht="6" customHeight="1">
      <c r="A39" s="16"/>
      <c r="B39" s="16"/>
      <c r="C39" s="6"/>
      <c r="D39" s="81"/>
      <c r="E39" s="22"/>
      <c r="F39" s="23"/>
      <c r="G39" s="22"/>
      <c r="H39" s="81"/>
      <c r="I39" s="22"/>
      <c r="J39" s="22"/>
    </row>
    <row r="40" spans="1:10" ht="12.75">
      <c r="A40" s="27" t="s">
        <v>28</v>
      </c>
      <c r="B40" s="27"/>
      <c r="C40" s="6"/>
      <c r="D40" s="82">
        <f>+SUM(D35:D38)</f>
        <v>4107</v>
      </c>
      <c r="E40" s="10"/>
      <c r="F40" s="10">
        <f>+SUM(F35:F38)</f>
        <v>3987</v>
      </c>
      <c r="G40" s="10"/>
      <c r="H40" s="82">
        <f>+SUM(H35:H38)</f>
        <v>4107</v>
      </c>
      <c r="I40" s="10"/>
      <c r="J40" s="10">
        <f>+SUM(J35:J38)</f>
        <v>3987</v>
      </c>
    </row>
    <row r="41" spans="1:10" ht="6" customHeight="1">
      <c r="A41" s="16"/>
      <c r="B41" s="16"/>
      <c r="C41" s="6"/>
      <c r="D41" s="81"/>
      <c r="E41" s="22"/>
      <c r="F41" s="23"/>
      <c r="G41" s="22"/>
      <c r="H41" s="81"/>
      <c r="I41" s="22"/>
      <c r="J41" s="22"/>
    </row>
    <row r="42" spans="1:10" ht="12.75">
      <c r="A42" s="24" t="s">
        <v>29</v>
      </c>
      <c r="B42" s="24"/>
      <c r="C42" s="6"/>
      <c r="D42" s="81">
        <v>-1425</v>
      </c>
      <c r="E42" s="22"/>
      <c r="F42" s="23">
        <v>-1182</v>
      </c>
      <c r="G42" s="22"/>
      <c r="H42" s="81">
        <f>+D42</f>
        <v>-1425</v>
      </c>
      <c r="I42" s="22"/>
      <c r="J42" s="22">
        <f>+F42</f>
        <v>-1182</v>
      </c>
    </row>
    <row r="43" spans="1:10" ht="6" customHeight="1">
      <c r="A43" s="16"/>
      <c r="B43" s="16"/>
      <c r="C43" s="6"/>
      <c r="D43" s="106"/>
      <c r="E43" s="22"/>
      <c r="F43" s="26"/>
      <c r="G43" s="22"/>
      <c r="H43" s="106"/>
      <c r="I43" s="22"/>
      <c r="J43" s="25"/>
    </row>
    <row r="44" spans="1:10" ht="6" customHeight="1">
      <c r="A44" s="16"/>
      <c r="B44" s="16"/>
      <c r="C44" s="6"/>
      <c r="D44" s="81"/>
      <c r="E44" s="22"/>
      <c r="F44" s="23"/>
      <c r="G44" s="22"/>
      <c r="H44" s="81"/>
      <c r="I44" s="22"/>
      <c r="J44" s="22"/>
    </row>
    <row r="45" spans="1:10" ht="12.75">
      <c r="A45" s="27" t="s">
        <v>30</v>
      </c>
      <c r="B45" s="27"/>
      <c r="C45" s="6"/>
      <c r="D45" s="82">
        <f>+SUM(D40:D43)</f>
        <v>2682</v>
      </c>
      <c r="E45" s="10"/>
      <c r="F45" s="10">
        <f>+SUM(F40:F43)</f>
        <v>2805</v>
      </c>
      <c r="G45" s="10"/>
      <c r="H45" s="82">
        <f>+SUM(H40:H43)</f>
        <v>2682</v>
      </c>
      <c r="I45" s="10"/>
      <c r="J45" s="10">
        <f>+SUM(J40:J43)</f>
        <v>2805</v>
      </c>
    </row>
    <row r="46" spans="1:10" ht="6" customHeight="1">
      <c r="A46" s="16"/>
      <c r="B46" s="16"/>
      <c r="C46" s="6"/>
      <c r="D46" s="81"/>
      <c r="E46" s="22"/>
      <c r="F46" s="23"/>
      <c r="G46" s="22"/>
      <c r="H46" s="81"/>
      <c r="I46" s="22"/>
      <c r="J46" s="22"/>
    </row>
    <row r="47" spans="1:10" ht="12.75">
      <c r="A47" s="24" t="s">
        <v>32</v>
      </c>
      <c r="B47" s="24"/>
      <c r="C47" s="6"/>
      <c r="D47" s="81">
        <v>225</v>
      </c>
      <c r="E47" s="22"/>
      <c r="F47" s="23">
        <v>0</v>
      </c>
      <c r="G47" s="22"/>
      <c r="H47" s="81">
        <f>+D47</f>
        <v>225</v>
      </c>
      <c r="I47" s="22"/>
      <c r="J47" s="22">
        <f>+F47</f>
        <v>0</v>
      </c>
    </row>
    <row r="48" spans="1:10" ht="12.75" hidden="1">
      <c r="A48" s="24" t="s">
        <v>110</v>
      </c>
      <c r="B48" s="24"/>
      <c r="C48" s="6"/>
      <c r="D48" s="81">
        <v>0</v>
      </c>
      <c r="E48" s="22"/>
      <c r="F48" s="23">
        <v>0</v>
      </c>
      <c r="G48" s="22"/>
      <c r="H48" s="81">
        <v>0</v>
      </c>
      <c r="I48" s="22"/>
      <c r="J48" s="22">
        <v>0</v>
      </c>
    </row>
    <row r="49" spans="1:10" ht="6" customHeight="1">
      <c r="A49" s="16"/>
      <c r="B49" s="16"/>
      <c r="C49" s="6"/>
      <c r="D49" s="106"/>
      <c r="E49" s="22"/>
      <c r="F49" s="26"/>
      <c r="G49" s="22"/>
      <c r="H49" s="106"/>
      <c r="I49" s="22"/>
      <c r="J49" s="25"/>
    </row>
    <row r="50" spans="1:10" ht="12.75">
      <c r="A50" s="27" t="s">
        <v>31</v>
      </c>
      <c r="B50" s="27"/>
      <c r="C50" s="6"/>
      <c r="D50" s="81">
        <f>+SUM(D45:D49)</f>
        <v>2907</v>
      </c>
      <c r="E50" s="22"/>
      <c r="F50" s="22">
        <f>+SUM(F45:F49)</f>
        <v>2805</v>
      </c>
      <c r="G50" s="22"/>
      <c r="H50" s="81">
        <f>+SUM(H45:H49)</f>
        <v>2907</v>
      </c>
      <c r="I50" s="22"/>
      <c r="J50" s="22">
        <f>+SUM(J45:J49)</f>
        <v>2805</v>
      </c>
    </row>
    <row r="51" spans="1:10" ht="6" customHeight="1" thickBot="1">
      <c r="A51" s="16"/>
      <c r="B51" s="16"/>
      <c r="C51" s="6"/>
      <c r="D51" s="100"/>
      <c r="E51" s="22"/>
      <c r="F51" s="54"/>
      <c r="G51" s="22"/>
      <c r="H51" s="100"/>
      <c r="I51" s="22"/>
      <c r="J51" s="53"/>
    </row>
    <row r="52" spans="1:10" ht="6" customHeight="1" thickTop="1">
      <c r="A52" s="16"/>
      <c r="B52" s="16"/>
      <c r="C52" s="6"/>
      <c r="D52" s="81"/>
      <c r="E52" s="22"/>
      <c r="F52" s="23"/>
      <c r="G52" s="22"/>
      <c r="H52" s="81"/>
      <c r="I52" s="22"/>
      <c r="J52" s="22"/>
    </row>
    <row r="53" spans="1:10" ht="12.75">
      <c r="A53" s="27"/>
      <c r="B53" s="27"/>
      <c r="C53" s="6"/>
      <c r="D53" s="82"/>
      <c r="E53" s="10"/>
      <c r="F53" s="11"/>
      <c r="G53" s="10"/>
      <c r="H53" s="82"/>
      <c r="I53" s="10"/>
      <c r="J53" s="10"/>
    </row>
    <row r="54" spans="1:10" ht="12.75">
      <c r="A54" s="27" t="s">
        <v>121</v>
      </c>
      <c r="B54" s="27"/>
      <c r="C54" s="6"/>
      <c r="D54" s="82"/>
      <c r="E54" s="10"/>
      <c r="F54" s="11"/>
      <c r="G54" s="10"/>
      <c r="H54" s="82"/>
      <c r="I54" s="10"/>
      <c r="J54" s="10"/>
    </row>
    <row r="55" spans="1:10" ht="6" customHeight="1">
      <c r="A55" s="16"/>
      <c r="B55" s="16"/>
      <c r="C55" s="6"/>
      <c r="D55" s="81"/>
      <c r="E55" s="22"/>
      <c r="F55" s="23"/>
      <c r="G55" s="22"/>
      <c r="H55" s="81"/>
      <c r="I55" s="22"/>
      <c r="J55" s="22"/>
    </row>
    <row r="56" spans="1:10" ht="13.5" thickBot="1">
      <c r="A56" s="28" t="s">
        <v>7</v>
      </c>
      <c r="B56" s="29" t="s">
        <v>105</v>
      </c>
      <c r="C56" s="6"/>
      <c r="D56" s="107">
        <f>+D50*1000/144300884*100</f>
        <v>2.014540673222764</v>
      </c>
      <c r="E56" s="30"/>
      <c r="F56" s="57">
        <f>+(F50)*1000/132870424*100</f>
        <v>2.1110792872912034</v>
      </c>
      <c r="G56" s="32"/>
      <c r="H56" s="107">
        <f>+H50*1000/144300884*100</f>
        <v>2.014540673222764</v>
      </c>
      <c r="I56" s="32"/>
      <c r="J56" s="57">
        <f>+(J50)*1000/132870424*100</f>
        <v>2.1110792872912034</v>
      </c>
    </row>
    <row r="57" spans="1:10" ht="6" customHeight="1">
      <c r="A57" s="16"/>
      <c r="B57" s="16"/>
      <c r="C57" s="6"/>
      <c r="D57" s="81"/>
      <c r="E57" s="22"/>
      <c r="F57" s="23"/>
      <c r="G57" s="22"/>
      <c r="H57" s="108"/>
      <c r="I57" s="22"/>
      <c r="J57" s="22"/>
    </row>
    <row r="58" spans="1:10" ht="13.5" thickBot="1">
      <c r="A58" s="28" t="s">
        <v>8</v>
      </c>
      <c r="B58" s="29" t="s">
        <v>106</v>
      </c>
      <c r="C58" s="6"/>
      <c r="D58" s="107">
        <f>+D56</f>
        <v>2.014540673222764</v>
      </c>
      <c r="E58" s="30"/>
      <c r="F58" s="33">
        <f>+F56</f>
        <v>2.1110792872912034</v>
      </c>
      <c r="G58" s="30"/>
      <c r="H58" s="109">
        <f>+H56</f>
        <v>2.014540673222764</v>
      </c>
      <c r="I58" s="30"/>
      <c r="J58" s="34">
        <f>+J56</f>
        <v>2.1110792872912034</v>
      </c>
    </row>
    <row r="59" spans="1:10" ht="12.75">
      <c r="A59" s="6"/>
      <c r="B59" s="6"/>
      <c r="C59" s="6"/>
      <c r="D59" s="105"/>
      <c r="E59" s="30"/>
      <c r="F59" s="35"/>
      <c r="G59" s="30"/>
      <c r="H59" s="105"/>
      <c r="I59" s="30"/>
      <c r="J59" s="35"/>
    </row>
    <row r="60" spans="1:10" ht="12.75" hidden="1">
      <c r="A60" s="27" t="s">
        <v>90</v>
      </c>
      <c r="B60" s="27"/>
      <c r="C60" s="6"/>
      <c r="D60" s="10"/>
      <c r="E60" s="10"/>
      <c r="F60" s="11"/>
      <c r="G60" s="10"/>
      <c r="H60" s="82"/>
      <c r="I60" s="10"/>
      <c r="J60" s="10"/>
    </row>
    <row r="61" spans="1:10" ht="6" customHeight="1" hidden="1">
      <c r="A61" s="16"/>
      <c r="B61" s="16"/>
      <c r="C61" s="6"/>
      <c r="D61" s="22"/>
      <c r="E61" s="22"/>
      <c r="F61" s="23"/>
      <c r="G61" s="22"/>
      <c r="H61" s="81"/>
      <c r="I61" s="22"/>
      <c r="J61" s="22"/>
    </row>
    <row r="62" spans="1:10" ht="13.5" hidden="1" thickBot="1">
      <c r="A62" s="28" t="s">
        <v>7</v>
      </c>
      <c r="B62" s="29" t="s">
        <v>65</v>
      </c>
      <c r="C62" s="6"/>
      <c r="D62" s="57">
        <f>+(D50)*1000/132870424*100</f>
        <v>2.1878458068290656</v>
      </c>
      <c r="E62" s="30"/>
      <c r="F62" s="31">
        <v>0</v>
      </c>
      <c r="G62" s="32"/>
      <c r="H62" s="107">
        <f>+(H50)*1000/132870424*100</f>
        <v>2.1878458068290656</v>
      </c>
      <c r="I62" s="32"/>
      <c r="J62" s="57">
        <v>0</v>
      </c>
    </row>
    <row r="63" spans="1:10" ht="6" customHeight="1" hidden="1">
      <c r="A63" s="16"/>
      <c r="B63" s="16"/>
      <c r="C63" s="6"/>
      <c r="D63" s="22"/>
      <c r="E63" s="22"/>
      <c r="F63" s="23"/>
      <c r="G63" s="22"/>
      <c r="H63" s="108"/>
      <c r="I63" s="22"/>
      <c r="J63" s="55"/>
    </row>
    <row r="64" spans="1:10" ht="13.5" hidden="1" thickBot="1">
      <c r="A64" s="28" t="s">
        <v>8</v>
      </c>
      <c r="B64" s="29" t="s">
        <v>66</v>
      </c>
      <c r="C64" s="6"/>
      <c r="D64" s="57">
        <f>+D62</f>
        <v>2.1878458068290656</v>
      </c>
      <c r="E64" s="30"/>
      <c r="F64" s="33">
        <v>0</v>
      </c>
      <c r="G64" s="30"/>
      <c r="H64" s="109">
        <f>+H62</f>
        <v>2.1878458068290656</v>
      </c>
      <c r="I64" s="30"/>
      <c r="J64" s="56">
        <v>0</v>
      </c>
    </row>
    <row r="65" spans="1:10" ht="12.75" hidden="1">
      <c r="A65" s="6"/>
      <c r="B65" s="6"/>
      <c r="C65" s="6"/>
      <c r="D65" s="35"/>
      <c r="E65" s="30"/>
      <c r="F65" s="35"/>
      <c r="G65" s="30"/>
      <c r="H65" s="105"/>
      <c r="I65" s="30"/>
      <c r="J65" s="35"/>
    </row>
    <row r="66" spans="1:10" ht="12.75">
      <c r="A66" s="6"/>
      <c r="B66" s="6"/>
      <c r="C66" s="6"/>
      <c r="D66" s="35"/>
      <c r="E66" s="30"/>
      <c r="F66" s="35"/>
      <c r="G66" s="30"/>
      <c r="H66" s="105"/>
      <c r="I66" s="30"/>
      <c r="J66" s="32"/>
    </row>
    <row r="67" spans="1:10" ht="12.75">
      <c r="A67" s="29" t="s">
        <v>87</v>
      </c>
      <c r="B67" s="29"/>
      <c r="C67" s="6"/>
      <c r="D67" s="35"/>
      <c r="E67" s="30"/>
      <c r="F67" s="35"/>
      <c r="G67" s="30"/>
      <c r="H67" s="105"/>
      <c r="I67" s="30"/>
      <c r="J67" s="32"/>
    </row>
    <row r="68" spans="1:10" ht="12.75">
      <c r="A68" s="29" t="s">
        <v>152</v>
      </c>
      <c r="B68" s="6"/>
      <c r="C68" s="6"/>
      <c r="D68" s="30"/>
      <c r="E68" s="30"/>
      <c r="F68" s="36"/>
      <c r="G68" s="30"/>
      <c r="H68" s="103"/>
      <c r="I68" s="30"/>
      <c r="J68" s="32"/>
    </row>
    <row r="69" spans="1:10" ht="12.75">
      <c r="A69" s="29" t="s">
        <v>84</v>
      </c>
      <c r="B69" s="6"/>
      <c r="D69" s="37"/>
      <c r="E69" s="10"/>
      <c r="F69" s="11"/>
      <c r="G69" s="10"/>
      <c r="H69" s="82"/>
      <c r="I69" s="10"/>
      <c r="J69" s="10"/>
    </row>
    <row r="70" spans="4:10" ht="12.75">
      <c r="D70" s="10"/>
      <c r="E70" s="10"/>
      <c r="F70" s="11"/>
      <c r="G70" s="10"/>
      <c r="H70" s="82"/>
      <c r="I70" s="10"/>
      <c r="J70" s="10"/>
    </row>
    <row r="71" spans="4:10" ht="12.75">
      <c r="D71" s="10"/>
      <c r="E71" s="10"/>
      <c r="F71" s="11"/>
      <c r="G71" s="10"/>
      <c r="H71" s="82"/>
      <c r="I71" s="10"/>
      <c r="J71" s="10"/>
    </row>
    <row r="72" spans="4:10" ht="12.75">
      <c r="D72" s="10"/>
      <c r="E72" s="10"/>
      <c r="F72" s="11"/>
      <c r="G72" s="10"/>
      <c r="H72" s="82"/>
      <c r="I72" s="10"/>
      <c r="J72" s="10"/>
    </row>
    <row r="73" spans="4:10" ht="12.75">
      <c r="D73" s="10"/>
      <c r="E73" s="10"/>
      <c r="F73" s="11"/>
      <c r="G73" s="10"/>
      <c r="H73" s="82"/>
      <c r="I73" s="10"/>
      <c r="J73" s="10"/>
    </row>
    <row r="74" spans="4:10" ht="12.75">
      <c r="D74" s="10"/>
      <c r="E74" s="10"/>
      <c r="F74" s="11"/>
      <c r="G74" s="10"/>
      <c r="H74" s="82"/>
      <c r="I74" s="10"/>
      <c r="J74" s="10"/>
    </row>
    <row r="75" spans="4:10" ht="12.75">
      <c r="D75" s="10"/>
      <c r="E75" s="10"/>
      <c r="F75" s="11"/>
      <c r="G75" s="10"/>
      <c r="H75" s="10"/>
      <c r="I75" s="10"/>
      <c r="J75" s="10"/>
    </row>
    <row r="76" spans="4:10" ht="12.75">
      <c r="D76" s="10"/>
      <c r="E76" s="10"/>
      <c r="F76" s="11"/>
      <c r="G76" s="10"/>
      <c r="H76" s="10"/>
      <c r="I76" s="10"/>
      <c r="J76" s="10"/>
    </row>
    <row r="77" spans="4:10" ht="12.75">
      <c r="D77" s="10"/>
      <c r="E77" s="10"/>
      <c r="F77" s="11"/>
      <c r="G77" s="10"/>
      <c r="H77" s="10"/>
      <c r="I77" s="10"/>
      <c r="J77" s="10"/>
    </row>
    <row r="78" spans="4:10" ht="12.75">
      <c r="D78" s="10"/>
      <c r="E78" s="10"/>
      <c r="F78" s="11"/>
      <c r="G78" s="10"/>
      <c r="H78" s="10"/>
      <c r="I78" s="10"/>
      <c r="J78" s="10"/>
    </row>
    <row r="79" spans="4:10" ht="12.75">
      <c r="D79" s="10"/>
      <c r="E79" s="10"/>
      <c r="F79" s="11"/>
      <c r="G79" s="10"/>
      <c r="H79" s="10"/>
      <c r="I79" s="10"/>
      <c r="J79" s="10"/>
    </row>
    <row r="80" spans="4:10" ht="12.75">
      <c r="D80" s="10"/>
      <c r="E80" s="10"/>
      <c r="F80" s="11"/>
      <c r="G80" s="10"/>
      <c r="H80" s="10"/>
      <c r="I80" s="10"/>
      <c r="J80" s="10"/>
    </row>
    <row r="81" spans="4:10" ht="12.75">
      <c r="D81" s="10"/>
      <c r="E81" s="10"/>
      <c r="F81" s="11"/>
      <c r="G81" s="10"/>
      <c r="H81" s="10"/>
      <c r="I81" s="10"/>
      <c r="J81" s="10"/>
    </row>
    <row r="82" spans="4:10" ht="12.75">
      <c r="D82" s="10"/>
      <c r="E82" s="10"/>
      <c r="F82" s="11"/>
      <c r="G82" s="10"/>
      <c r="H82" s="10"/>
      <c r="I82" s="10"/>
      <c r="J82" s="10"/>
    </row>
    <row r="83" spans="4:10" ht="12.75">
      <c r="D83" s="10"/>
      <c r="E83" s="10"/>
      <c r="F83" s="11"/>
      <c r="G83" s="10"/>
      <c r="H83" s="10"/>
      <c r="I83" s="10"/>
      <c r="J83" s="10"/>
    </row>
    <row r="84" spans="4:10" ht="12.75">
      <c r="D84" s="10"/>
      <c r="E84" s="10"/>
      <c r="F84" s="11"/>
      <c r="G84" s="10"/>
      <c r="H84" s="10"/>
      <c r="I84" s="10"/>
      <c r="J84" s="10"/>
    </row>
    <row r="85" spans="4:10" ht="12.75">
      <c r="D85" s="10"/>
      <c r="E85" s="10"/>
      <c r="F85" s="11"/>
      <c r="G85" s="10"/>
      <c r="H85" s="10"/>
      <c r="I85" s="10"/>
      <c r="J85" s="10"/>
    </row>
    <row r="86" spans="4:10" ht="12.75">
      <c r="D86" s="10"/>
      <c r="E86" s="10"/>
      <c r="F86" s="11"/>
      <c r="G86" s="10"/>
      <c r="H86" s="10"/>
      <c r="I86" s="10"/>
      <c r="J86" s="10"/>
    </row>
    <row r="87" spans="4:10" ht="12.75">
      <c r="D87" s="10"/>
      <c r="E87" s="10"/>
      <c r="F87" s="11"/>
      <c r="G87" s="10"/>
      <c r="H87" s="10"/>
      <c r="I87" s="10"/>
      <c r="J87" s="10"/>
    </row>
    <row r="88" spans="4:10" ht="12.75">
      <c r="D88" s="10"/>
      <c r="E88" s="10"/>
      <c r="F88" s="11"/>
      <c r="G88" s="10"/>
      <c r="H88" s="10"/>
      <c r="I88" s="10"/>
      <c r="J88" s="10"/>
    </row>
    <row r="89" spans="4:10" ht="12.75">
      <c r="D89" s="10"/>
      <c r="E89" s="10"/>
      <c r="F89" s="11"/>
      <c r="G89" s="10"/>
      <c r="H89" s="10"/>
      <c r="I89" s="10"/>
      <c r="J89" s="10"/>
    </row>
    <row r="90" spans="4:10" ht="12.75">
      <c r="D90" s="10"/>
      <c r="E90" s="10"/>
      <c r="F90" s="11"/>
      <c r="G90" s="10"/>
      <c r="H90" s="10"/>
      <c r="I90" s="10"/>
      <c r="J90" s="10"/>
    </row>
    <row r="91" spans="4:10" ht="12.75">
      <c r="D91" s="10"/>
      <c r="E91" s="10"/>
      <c r="F91" s="11"/>
      <c r="G91" s="10"/>
      <c r="H91" s="10"/>
      <c r="I91" s="10"/>
      <c r="J91" s="10"/>
    </row>
    <row r="92" spans="4:10" ht="12.75">
      <c r="D92" s="10"/>
      <c r="E92" s="10"/>
      <c r="F92" s="11"/>
      <c r="G92" s="10"/>
      <c r="H92" s="10"/>
      <c r="I92" s="10"/>
      <c r="J92" s="10"/>
    </row>
    <row r="93" spans="4:10" ht="12.75">
      <c r="D93" s="10"/>
      <c r="E93" s="10"/>
      <c r="F93" s="11"/>
      <c r="G93" s="10"/>
      <c r="H93" s="10"/>
      <c r="I93" s="10"/>
      <c r="J93" s="10"/>
    </row>
    <row r="94" spans="4:10" ht="12.75">
      <c r="D94" s="10"/>
      <c r="E94" s="10"/>
      <c r="F94" s="11"/>
      <c r="G94" s="10"/>
      <c r="H94" s="10"/>
      <c r="I94" s="10"/>
      <c r="J94" s="10"/>
    </row>
    <row r="95" spans="4:10" ht="12.75">
      <c r="D95" s="10"/>
      <c r="E95" s="10"/>
      <c r="F95" s="11"/>
      <c r="G95" s="10"/>
      <c r="H95" s="10"/>
      <c r="I95" s="10"/>
      <c r="J95" s="10"/>
    </row>
    <row r="96" spans="4:10" ht="12.75">
      <c r="D96" s="10"/>
      <c r="E96" s="10"/>
      <c r="F96" s="11"/>
      <c r="G96" s="10"/>
      <c r="H96" s="10"/>
      <c r="I96" s="10"/>
      <c r="J96" s="10"/>
    </row>
    <row r="97" spans="4:10" ht="12.75">
      <c r="D97" s="10"/>
      <c r="E97" s="10"/>
      <c r="F97" s="11"/>
      <c r="G97" s="10"/>
      <c r="H97" s="10"/>
      <c r="I97" s="10"/>
      <c r="J97" s="10"/>
    </row>
    <row r="98" spans="4:10" ht="12.75">
      <c r="D98" s="10"/>
      <c r="E98" s="10"/>
      <c r="F98" s="11"/>
      <c r="G98" s="10"/>
      <c r="H98" s="10"/>
      <c r="I98" s="10"/>
      <c r="J98" s="10"/>
    </row>
    <row r="99" spans="4:10" ht="12.75">
      <c r="D99" s="10"/>
      <c r="E99" s="10"/>
      <c r="F99" s="10"/>
      <c r="G99" s="10"/>
      <c r="H99" s="10"/>
      <c r="I99" s="10"/>
      <c r="J99" s="10"/>
    </row>
    <row r="100" spans="4:10" ht="12.75">
      <c r="D100" s="10"/>
      <c r="E100" s="10"/>
      <c r="F100" s="10"/>
      <c r="G100" s="10"/>
      <c r="H100" s="10"/>
      <c r="I100" s="10"/>
      <c r="J100" s="10"/>
    </row>
    <row r="101" spans="4:10" ht="12.75">
      <c r="D101" s="10"/>
      <c r="E101" s="10"/>
      <c r="F101" s="10"/>
      <c r="G101" s="10"/>
      <c r="H101" s="10"/>
      <c r="I101" s="10"/>
      <c r="J101" s="10"/>
    </row>
    <row r="102" spans="4:10" ht="12.75">
      <c r="D102" s="10"/>
      <c r="E102" s="10"/>
      <c r="F102" s="10"/>
      <c r="G102" s="10"/>
      <c r="H102" s="10"/>
      <c r="I102" s="10"/>
      <c r="J102" s="10"/>
    </row>
    <row r="103" spans="4:10" ht="12.75">
      <c r="D103" s="10"/>
      <c r="E103" s="10"/>
      <c r="F103" s="10"/>
      <c r="G103" s="10"/>
      <c r="H103" s="10"/>
      <c r="I103" s="10"/>
      <c r="J103" s="10"/>
    </row>
    <row r="104" spans="4:10" ht="12.75">
      <c r="D104" s="10"/>
      <c r="E104" s="10"/>
      <c r="F104" s="10"/>
      <c r="G104" s="10"/>
      <c r="H104" s="10"/>
      <c r="I104" s="10"/>
      <c r="J104" s="10"/>
    </row>
    <row r="105" spans="4:10" ht="12.75">
      <c r="D105" s="10"/>
      <c r="E105" s="10"/>
      <c r="F105" s="10"/>
      <c r="G105" s="10"/>
      <c r="H105" s="10"/>
      <c r="I105" s="10"/>
      <c r="J105" s="10"/>
    </row>
    <row r="106" spans="4:10" ht="12.75">
      <c r="D106" s="10"/>
      <c r="E106" s="10"/>
      <c r="F106" s="10"/>
      <c r="G106" s="10"/>
      <c r="H106" s="10"/>
      <c r="I106" s="10"/>
      <c r="J106" s="10"/>
    </row>
    <row r="107" spans="4:10" ht="12.75">
      <c r="D107" s="10"/>
      <c r="E107" s="10"/>
      <c r="F107" s="10"/>
      <c r="G107" s="10"/>
      <c r="H107" s="10"/>
      <c r="I107" s="10"/>
      <c r="J107" s="10"/>
    </row>
    <row r="108" spans="4:10" ht="12.75">
      <c r="D108" s="10"/>
      <c r="E108" s="10"/>
      <c r="F108" s="10"/>
      <c r="G108" s="10"/>
      <c r="H108" s="10"/>
      <c r="I108" s="10"/>
      <c r="J108" s="10"/>
    </row>
    <row r="109" spans="4:10" ht="12.75">
      <c r="D109" s="10"/>
      <c r="E109" s="10"/>
      <c r="F109" s="10"/>
      <c r="G109" s="10"/>
      <c r="H109" s="10"/>
      <c r="I109" s="10"/>
      <c r="J109" s="10"/>
    </row>
    <row r="110" spans="4:10" ht="12.75">
      <c r="D110" s="10"/>
      <c r="E110" s="10"/>
      <c r="F110" s="10"/>
      <c r="G110" s="10"/>
      <c r="H110" s="10"/>
      <c r="I110" s="10"/>
      <c r="J110" s="10"/>
    </row>
    <row r="111" spans="4:10" ht="12.75">
      <c r="D111" s="10"/>
      <c r="E111" s="10"/>
      <c r="F111" s="10"/>
      <c r="G111" s="10"/>
      <c r="H111" s="10"/>
      <c r="I111" s="10"/>
      <c r="J111" s="10"/>
    </row>
    <row r="112" spans="4:10" ht="12.75">
      <c r="D112" s="10"/>
      <c r="E112" s="10"/>
      <c r="F112" s="10"/>
      <c r="G112" s="10"/>
      <c r="H112" s="10"/>
      <c r="I112" s="10"/>
      <c r="J112" s="10"/>
    </row>
    <row r="113" spans="4:10" ht="12.75">
      <c r="D113" s="10"/>
      <c r="E113" s="10"/>
      <c r="F113" s="10"/>
      <c r="G113" s="10"/>
      <c r="H113" s="10"/>
      <c r="I113" s="10"/>
      <c r="J113" s="10"/>
    </row>
    <row r="114" spans="4:10" ht="12.75">
      <c r="D114" s="10"/>
      <c r="E114" s="10"/>
      <c r="F114" s="10"/>
      <c r="G114" s="10"/>
      <c r="H114" s="10"/>
      <c r="I114" s="10"/>
      <c r="J114" s="10"/>
    </row>
    <row r="115" spans="4:10" ht="12.75">
      <c r="D115" s="10"/>
      <c r="E115" s="10"/>
      <c r="F115" s="10"/>
      <c r="G115" s="10"/>
      <c r="H115" s="10"/>
      <c r="I115" s="10"/>
      <c r="J115" s="10"/>
    </row>
    <row r="116" spans="4:10" ht="12.75">
      <c r="D116" s="10"/>
      <c r="E116" s="10"/>
      <c r="F116" s="10"/>
      <c r="G116" s="10"/>
      <c r="H116" s="10"/>
      <c r="I116" s="10"/>
      <c r="J116" s="10"/>
    </row>
    <row r="117" spans="4:10" ht="12.75">
      <c r="D117" s="10"/>
      <c r="E117" s="10"/>
      <c r="F117" s="10"/>
      <c r="G117" s="10"/>
      <c r="H117" s="10"/>
      <c r="I117" s="10"/>
      <c r="J117" s="10"/>
    </row>
    <row r="118" spans="4:10" ht="12.75">
      <c r="D118" s="10"/>
      <c r="E118" s="10"/>
      <c r="F118" s="10"/>
      <c r="G118" s="10"/>
      <c r="H118" s="10"/>
      <c r="I118" s="10"/>
      <c r="J118" s="10"/>
    </row>
    <row r="119" spans="4:10" ht="12.75">
      <c r="D119" s="10"/>
      <c r="E119" s="10"/>
      <c r="F119" s="10"/>
      <c r="G119" s="10"/>
      <c r="H119" s="10"/>
      <c r="I119" s="10"/>
      <c r="J119" s="10"/>
    </row>
    <row r="120" spans="4:10" ht="12.75">
      <c r="D120" s="10"/>
      <c r="E120" s="10"/>
      <c r="F120" s="10"/>
      <c r="G120" s="10"/>
      <c r="H120" s="10"/>
      <c r="I120" s="10"/>
      <c r="J120" s="10"/>
    </row>
    <row r="121" spans="4:10" ht="12.75">
      <c r="D121" s="10"/>
      <c r="E121" s="10"/>
      <c r="F121" s="10"/>
      <c r="G121" s="10"/>
      <c r="H121" s="10"/>
      <c r="I121" s="10"/>
      <c r="J121" s="10"/>
    </row>
    <row r="122" spans="4:10" ht="12.75">
      <c r="D122" s="10"/>
      <c r="E122" s="10"/>
      <c r="F122" s="10"/>
      <c r="G122" s="10"/>
      <c r="H122" s="10"/>
      <c r="I122" s="10"/>
      <c r="J122" s="10"/>
    </row>
    <row r="123" spans="4:10" ht="12.75">
      <c r="D123" s="10"/>
      <c r="E123" s="10"/>
      <c r="F123" s="10"/>
      <c r="G123" s="10"/>
      <c r="H123" s="10"/>
      <c r="I123" s="10"/>
      <c r="J123" s="10"/>
    </row>
    <row r="124" spans="4:10" ht="12.75">
      <c r="D124" s="10"/>
      <c r="E124" s="10"/>
      <c r="F124" s="10"/>
      <c r="G124" s="10"/>
      <c r="H124" s="10"/>
      <c r="I124" s="10"/>
      <c r="J124" s="10"/>
    </row>
    <row r="125" spans="4:10" ht="12.75">
      <c r="D125" s="10"/>
      <c r="E125" s="10"/>
      <c r="F125" s="10"/>
      <c r="G125" s="10"/>
      <c r="H125" s="10"/>
      <c r="I125" s="10"/>
      <c r="J125" s="10"/>
    </row>
    <row r="126" spans="4:10" ht="12.75">
      <c r="D126" s="10"/>
      <c r="E126" s="10"/>
      <c r="F126" s="10"/>
      <c r="G126" s="10"/>
      <c r="H126" s="10"/>
      <c r="I126" s="10"/>
      <c r="J126" s="10"/>
    </row>
    <row r="127" spans="4:10" ht="12.75">
      <c r="D127" s="10"/>
      <c r="E127" s="10"/>
      <c r="F127" s="10"/>
      <c r="G127" s="10"/>
      <c r="H127" s="10"/>
      <c r="I127" s="10"/>
      <c r="J127" s="10"/>
    </row>
    <row r="128" spans="4:10" ht="12.75">
      <c r="D128" s="10"/>
      <c r="E128" s="10"/>
      <c r="F128" s="10"/>
      <c r="G128" s="10"/>
      <c r="H128" s="10"/>
      <c r="I128" s="10"/>
      <c r="J128" s="10"/>
    </row>
    <row r="129" spans="4:10" ht="12.75">
      <c r="D129" s="10"/>
      <c r="E129" s="10"/>
      <c r="F129" s="10"/>
      <c r="G129" s="10"/>
      <c r="H129" s="10"/>
      <c r="I129" s="10"/>
      <c r="J129" s="10"/>
    </row>
    <row r="130" spans="4:10" ht="12.75">
      <c r="D130" s="10"/>
      <c r="E130" s="10"/>
      <c r="F130" s="10"/>
      <c r="G130" s="10"/>
      <c r="H130" s="10"/>
      <c r="I130" s="10"/>
      <c r="J130" s="10"/>
    </row>
    <row r="131" spans="4:10" ht="12.75">
      <c r="D131" s="10"/>
      <c r="E131" s="10"/>
      <c r="F131" s="10"/>
      <c r="G131" s="10"/>
      <c r="H131" s="10"/>
      <c r="I131" s="10"/>
      <c r="J131" s="10"/>
    </row>
    <row r="132" spans="4:10" ht="12.75">
      <c r="D132" s="10"/>
      <c r="E132" s="10"/>
      <c r="F132" s="10"/>
      <c r="G132" s="10"/>
      <c r="H132" s="10"/>
      <c r="I132" s="10"/>
      <c r="J132" s="10"/>
    </row>
    <row r="133" spans="4:10" ht="12.75">
      <c r="D133" s="10"/>
      <c r="E133" s="10"/>
      <c r="F133" s="10"/>
      <c r="G133" s="10"/>
      <c r="H133" s="10"/>
      <c r="I133" s="10"/>
      <c r="J133" s="10"/>
    </row>
  </sheetData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Header>&amp;L
</oddHeader>
    <oddFooter>&amp;R&amp;F:&amp;A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6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3.7109375" style="0" customWidth="1"/>
    <col min="2" max="2" width="44.7109375" style="0" bestFit="1" customWidth="1"/>
    <col min="3" max="4" width="4.7109375" style="0" customWidth="1"/>
    <col min="5" max="5" width="12.7109375" style="104" customWidth="1"/>
    <col min="6" max="6" width="2.7109375" style="0" customWidth="1"/>
    <col min="7" max="7" width="12.7109375" style="0" hidden="1" customWidth="1"/>
    <col min="8" max="8" width="2.7109375" style="0" hidden="1" customWidth="1"/>
    <col min="9" max="9" width="5.7109375" style="0" hidden="1" customWidth="1"/>
    <col min="10" max="10" width="12.7109375" style="71" customWidth="1"/>
    <col min="11" max="11" width="1.7109375" style="0" customWidth="1"/>
    <col min="12" max="12" width="5.140625" style="0" customWidth="1"/>
  </cols>
  <sheetData>
    <row r="1" spans="1:12" s="8" customFormat="1" ht="15">
      <c r="A1" s="112" t="s">
        <v>21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5" customFormat="1" ht="12.75">
      <c r="A2" s="14" t="s">
        <v>67</v>
      </c>
      <c r="B2" s="13"/>
      <c r="C2" s="14"/>
      <c r="D2" s="14"/>
      <c r="E2" s="12"/>
      <c r="F2" s="14"/>
      <c r="G2" s="14"/>
      <c r="H2" s="14"/>
      <c r="I2" s="14"/>
      <c r="J2" s="14"/>
      <c r="K2" s="14"/>
      <c r="L2" s="14"/>
    </row>
    <row r="3" spans="1:12" s="5" customFormat="1" ht="12.75">
      <c r="A3" s="14" t="s">
        <v>22</v>
      </c>
      <c r="B3" s="12"/>
      <c r="C3" s="14"/>
      <c r="D3" s="14"/>
      <c r="E3" s="12"/>
      <c r="F3" s="14"/>
      <c r="G3" s="14"/>
      <c r="H3" s="14"/>
      <c r="I3" s="14"/>
      <c r="J3" s="14"/>
      <c r="K3" s="14"/>
      <c r="L3" s="14"/>
    </row>
    <row r="4" spans="1:12" s="40" customFormat="1" ht="12.75">
      <c r="A4" s="38"/>
      <c r="B4" s="39"/>
      <c r="C4" s="38"/>
      <c r="D4" s="38"/>
      <c r="E4" s="39"/>
      <c r="F4" s="38"/>
      <c r="G4" s="38"/>
      <c r="H4" s="38"/>
      <c r="I4" s="38"/>
      <c r="J4" s="38"/>
      <c r="K4" s="38"/>
      <c r="L4" s="38"/>
    </row>
    <row r="5" spans="1:12" s="20" customFormat="1" ht="12.75">
      <c r="A5" s="42"/>
      <c r="B5" s="42"/>
      <c r="C5" s="41"/>
      <c r="D5" s="41"/>
      <c r="E5" s="42"/>
      <c r="F5" s="41"/>
      <c r="G5" s="41"/>
      <c r="H5" s="41"/>
      <c r="I5" s="41"/>
      <c r="J5" s="41"/>
      <c r="K5" s="41"/>
      <c r="L5" s="41"/>
    </row>
    <row r="6" spans="1:12" s="20" customFormat="1" ht="18.75">
      <c r="A6" s="114" t="s">
        <v>34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5" s="40" customFormat="1" ht="12.75">
      <c r="A7" s="43"/>
      <c r="B7" s="43"/>
      <c r="C7" s="44"/>
      <c r="D7" s="44"/>
      <c r="E7" s="94"/>
    </row>
    <row r="8" spans="1:5" s="5" customFormat="1" ht="12.75">
      <c r="A8" s="15"/>
      <c r="B8" s="15"/>
      <c r="C8" s="7"/>
      <c r="D8" s="7"/>
      <c r="E8" s="16"/>
    </row>
    <row r="9" spans="1:5" s="47" customFormat="1" ht="15.75">
      <c r="A9" s="45" t="s">
        <v>70</v>
      </c>
      <c r="B9" s="45"/>
      <c r="C9" s="46"/>
      <c r="D9" s="46"/>
      <c r="E9" s="95"/>
    </row>
    <row r="10" s="5" customFormat="1" ht="12.75">
      <c r="E10" s="16"/>
    </row>
    <row r="11" spans="5:10" s="52" customFormat="1" ht="12.75">
      <c r="E11" s="51" t="s">
        <v>73</v>
      </c>
      <c r="G11" s="51" t="s">
        <v>73</v>
      </c>
      <c r="J11" s="52" t="s">
        <v>71</v>
      </c>
    </row>
    <row r="12" spans="5:10" s="52" customFormat="1" ht="12.75">
      <c r="E12" s="51" t="s">
        <v>72</v>
      </c>
      <c r="G12" s="51" t="s">
        <v>72</v>
      </c>
      <c r="J12" s="52" t="s">
        <v>72</v>
      </c>
    </row>
    <row r="13" spans="5:11" s="5" customFormat="1" ht="12.75">
      <c r="E13" s="49">
        <v>38442</v>
      </c>
      <c r="F13" s="52"/>
      <c r="G13" s="49">
        <v>37894</v>
      </c>
      <c r="H13" s="52"/>
      <c r="J13" s="83">
        <v>38352</v>
      </c>
      <c r="K13" s="48"/>
    </row>
    <row r="14" spans="5:11" s="5" customFormat="1" ht="12.75">
      <c r="E14" s="51" t="s">
        <v>0</v>
      </c>
      <c r="F14" s="52"/>
      <c r="G14" s="51" t="s">
        <v>0</v>
      </c>
      <c r="H14" s="52"/>
      <c r="J14" s="50" t="s">
        <v>0</v>
      </c>
      <c r="K14" s="48"/>
    </row>
    <row r="15" spans="1:11" s="5" customFormat="1" ht="12.75" customHeight="1">
      <c r="A15" s="16" t="s">
        <v>63</v>
      </c>
      <c r="E15" s="51"/>
      <c r="F15" s="52"/>
      <c r="G15" s="51"/>
      <c r="H15" s="52"/>
      <c r="J15" s="50"/>
      <c r="K15" s="48"/>
    </row>
    <row r="16" spans="1:11" s="5" customFormat="1" ht="12.75" customHeight="1">
      <c r="A16" s="5" t="s">
        <v>33</v>
      </c>
      <c r="E16" s="89">
        <v>21690</v>
      </c>
      <c r="F16" s="52"/>
      <c r="G16" s="59">
        <v>23127</v>
      </c>
      <c r="H16" s="52"/>
      <c r="I16" s="59"/>
      <c r="J16" s="59">
        <v>22030</v>
      </c>
      <c r="K16" s="59"/>
    </row>
    <row r="17" spans="1:11" s="5" customFormat="1" ht="12.75" customHeight="1">
      <c r="A17" s="5" t="s">
        <v>104</v>
      </c>
      <c r="E17" s="89">
        <v>49609</v>
      </c>
      <c r="F17" s="52"/>
      <c r="G17" s="59">
        <v>49485</v>
      </c>
      <c r="H17" s="52"/>
      <c r="I17" s="59"/>
      <c r="J17" s="59">
        <v>49609</v>
      </c>
      <c r="K17" s="59"/>
    </row>
    <row r="18" spans="1:12" s="5" customFormat="1" ht="12.75" customHeight="1">
      <c r="A18" s="5" t="s">
        <v>35</v>
      </c>
      <c r="E18" s="89">
        <v>1121</v>
      </c>
      <c r="F18" s="52"/>
      <c r="G18" s="59">
        <v>1335</v>
      </c>
      <c r="H18" s="52"/>
      <c r="I18" s="59"/>
      <c r="J18" s="59">
        <v>1122</v>
      </c>
      <c r="K18" s="59"/>
      <c r="L18" s="79"/>
    </row>
    <row r="19" spans="1:11" s="5" customFormat="1" ht="12.75" customHeight="1">
      <c r="A19" s="5" t="s">
        <v>36</v>
      </c>
      <c r="E19" s="89">
        <v>-2488</v>
      </c>
      <c r="F19" s="52"/>
      <c r="G19" s="59">
        <v>-2488</v>
      </c>
      <c r="H19" s="52"/>
      <c r="I19" s="59"/>
      <c r="J19" s="59">
        <v>-2488</v>
      </c>
      <c r="K19" s="59"/>
    </row>
    <row r="20" spans="1:11" s="5" customFormat="1" ht="12.75" customHeight="1">
      <c r="A20" s="5" t="s">
        <v>37</v>
      </c>
      <c r="E20" s="85">
        <v>5000</v>
      </c>
      <c r="F20" s="52"/>
      <c r="G20" s="59">
        <v>0</v>
      </c>
      <c r="H20" s="52"/>
      <c r="I20" s="59"/>
      <c r="J20" s="70">
        <v>5000</v>
      </c>
      <c r="K20" s="59"/>
    </row>
    <row r="21" spans="1:11" s="5" customFormat="1" ht="12.75" customHeight="1">
      <c r="A21" s="5" t="s">
        <v>122</v>
      </c>
      <c r="E21" s="85">
        <v>71</v>
      </c>
      <c r="F21" s="52"/>
      <c r="G21" s="59">
        <v>0</v>
      </c>
      <c r="H21" s="52"/>
      <c r="I21" s="59"/>
      <c r="J21" s="70">
        <v>71</v>
      </c>
      <c r="K21" s="59"/>
    </row>
    <row r="22" spans="1:11" s="5" customFormat="1" ht="12.75" customHeight="1">
      <c r="A22" s="5" t="s">
        <v>38</v>
      </c>
      <c r="E22" s="89"/>
      <c r="F22" s="52"/>
      <c r="G22" s="59"/>
      <c r="H22" s="52"/>
      <c r="I22" s="59"/>
      <c r="J22" s="59"/>
      <c r="K22" s="59"/>
    </row>
    <row r="23" spans="2:11" s="5" customFormat="1" ht="12.75" customHeight="1">
      <c r="B23" s="5" t="s">
        <v>76</v>
      </c>
      <c r="E23" s="96">
        <v>6122</v>
      </c>
      <c r="F23" s="52"/>
      <c r="G23" s="66">
        <v>4282</v>
      </c>
      <c r="H23" s="52"/>
      <c r="I23" s="59"/>
      <c r="J23" s="66">
        <v>5295</v>
      </c>
      <c r="K23" s="61"/>
    </row>
    <row r="24" spans="2:11" s="5" customFormat="1" ht="12.75" customHeight="1" hidden="1">
      <c r="B24" s="5" t="s">
        <v>39</v>
      </c>
      <c r="E24" s="97">
        <v>0</v>
      </c>
      <c r="F24" s="52"/>
      <c r="G24" s="67">
        <v>0</v>
      </c>
      <c r="H24" s="52"/>
      <c r="I24" s="59"/>
      <c r="J24" s="67">
        <v>0</v>
      </c>
      <c r="K24" s="61"/>
    </row>
    <row r="25" spans="2:11" s="5" customFormat="1" ht="12.75" customHeight="1">
      <c r="B25" s="5" t="s">
        <v>40</v>
      </c>
      <c r="E25" s="97">
        <f>136915+10290</f>
        <v>147205</v>
      </c>
      <c r="F25" s="52"/>
      <c r="G25" s="67">
        <v>77067</v>
      </c>
      <c r="H25" s="52"/>
      <c r="I25" s="59"/>
      <c r="J25" s="67">
        <f>112526+10380</f>
        <v>122906</v>
      </c>
      <c r="K25" s="61"/>
    </row>
    <row r="26" spans="2:11" s="5" customFormat="1" ht="12.75" customHeight="1">
      <c r="B26" s="5" t="s">
        <v>47</v>
      </c>
      <c r="E26" s="98">
        <v>830</v>
      </c>
      <c r="F26" s="52"/>
      <c r="G26" s="67">
        <v>553</v>
      </c>
      <c r="H26" s="52"/>
      <c r="I26" s="59"/>
      <c r="J26" s="67">
        <v>830</v>
      </c>
      <c r="K26" s="61"/>
    </row>
    <row r="27" spans="2:11" s="5" customFormat="1" ht="12.75" customHeight="1">
      <c r="B27" s="5" t="s">
        <v>120</v>
      </c>
      <c r="E27" s="98">
        <v>4</v>
      </c>
      <c r="F27" s="52"/>
      <c r="G27" s="67"/>
      <c r="H27" s="52"/>
      <c r="I27" s="59"/>
      <c r="J27" s="67">
        <v>4</v>
      </c>
      <c r="K27" s="61"/>
    </row>
    <row r="28" spans="2:11" s="5" customFormat="1" ht="12.75" customHeight="1">
      <c r="B28" s="5" t="s">
        <v>41</v>
      </c>
      <c r="E28" s="97">
        <v>8802</v>
      </c>
      <c r="F28" s="52"/>
      <c r="G28" s="67">
        <v>3094</v>
      </c>
      <c r="H28" s="52"/>
      <c r="I28" s="59"/>
      <c r="J28" s="67">
        <v>7768</v>
      </c>
      <c r="K28" s="61"/>
    </row>
    <row r="29" spans="2:11" s="5" customFormat="1" ht="12.75" customHeight="1">
      <c r="B29" s="5" t="s">
        <v>43</v>
      </c>
      <c r="E29" s="97">
        <v>3258</v>
      </c>
      <c r="F29" s="52"/>
      <c r="G29" s="67">
        <v>5926</v>
      </c>
      <c r="H29" s="52"/>
      <c r="I29" s="59"/>
      <c r="J29" s="76">
        <v>1435</v>
      </c>
      <c r="K29" s="61"/>
    </row>
    <row r="30" spans="5:11" s="5" customFormat="1" ht="12.75" customHeight="1">
      <c r="E30" s="99">
        <f>+SUM(E23:E29)</f>
        <v>166221</v>
      </c>
      <c r="F30" s="52"/>
      <c r="G30" s="68">
        <f>+SUM(G23:G29)</f>
        <v>90922</v>
      </c>
      <c r="H30" s="52"/>
      <c r="I30" s="60"/>
      <c r="J30" s="68">
        <f>+SUM(J23:J29)</f>
        <v>138238</v>
      </c>
      <c r="K30" s="61"/>
    </row>
    <row r="31" spans="1:11" s="5" customFormat="1" ht="12.75" customHeight="1">
      <c r="A31" s="5" t="s">
        <v>42</v>
      </c>
      <c r="E31" s="89"/>
      <c r="F31" s="52"/>
      <c r="G31" s="59"/>
      <c r="H31" s="52"/>
      <c r="I31" s="59"/>
      <c r="J31" s="59"/>
      <c r="K31" s="61"/>
    </row>
    <row r="32" spans="1:11" s="5" customFormat="1" ht="12.75" customHeight="1">
      <c r="A32" s="16"/>
      <c r="B32" s="5" t="s">
        <v>44</v>
      </c>
      <c r="E32" s="96">
        <f>27912+106+115</f>
        <v>28133</v>
      </c>
      <c r="F32" s="52"/>
      <c r="G32" s="66">
        <v>26118</v>
      </c>
      <c r="H32" s="52"/>
      <c r="I32" s="59"/>
      <c r="J32" s="66">
        <f>13791+1401+104+2</f>
        <v>15298</v>
      </c>
      <c r="K32" s="61"/>
    </row>
    <row r="33" spans="2:11" s="5" customFormat="1" ht="12.75" customHeight="1">
      <c r="B33" s="5" t="s">
        <v>45</v>
      </c>
      <c r="E33" s="98">
        <f>412+3288+22126+2713</f>
        <v>28539</v>
      </c>
      <c r="F33" s="52"/>
      <c r="G33" s="67">
        <v>27068</v>
      </c>
      <c r="H33" s="52"/>
      <c r="I33" s="59"/>
      <c r="J33" s="67">
        <f>432+4653+21216+3147</f>
        <v>29448</v>
      </c>
      <c r="K33" s="61"/>
    </row>
    <row r="34" spans="2:11" s="5" customFormat="1" ht="12.75" customHeight="1" hidden="1">
      <c r="B34" s="5" t="s">
        <v>46</v>
      </c>
      <c r="E34" s="97">
        <v>0</v>
      </c>
      <c r="F34" s="52"/>
      <c r="G34" s="67">
        <v>0</v>
      </c>
      <c r="H34" s="52"/>
      <c r="I34" s="59"/>
      <c r="J34" s="67">
        <v>0</v>
      </c>
      <c r="K34" s="61"/>
    </row>
    <row r="35" spans="2:11" s="5" customFormat="1" ht="12.75" customHeight="1">
      <c r="B35" s="5" t="s">
        <v>48</v>
      </c>
      <c r="E35" s="97">
        <v>0</v>
      </c>
      <c r="F35" s="52"/>
      <c r="G35" s="67">
        <v>0</v>
      </c>
      <c r="H35" s="52"/>
      <c r="I35" s="59"/>
      <c r="J35" s="67">
        <v>0</v>
      </c>
      <c r="K35" s="61"/>
    </row>
    <row r="36" spans="2:11" s="5" customFormat="1" ht="12.75" customHeight="1">
      <c r="B36" s="5" t="s">
        <v>29</v>
      </c>
      <c r="E36" s="98">
        <v>2888</v>
      </c>
      <c r="F36" s="52"/>
      <c r="G36" s="67">
        <v>3027</v>
      </c>
      <c r="H36" s="52"/>
      <c r="I36" s="59"/>
      <c r="J36" s="67">
        <v>3042</v>
      </c>
      <c r="K36" s="61"/>
    </row>
    <row r="37" spans="2:11" s="5" customFormat="1" ht="12.75" customHeight="1" hidden="1">
      <c r="B37" s="5" t="s">
        <v>74</v>
      </c>
      <c r="E37" s="97">
        <v>0</v>
      </c>
      <c r="F37" s="52"/>
      <c r="G37" s="67">
        <v>0</v>
      </c>
      <c r="H37" s="52"/>
      <c r="I37" s="59"/>
      <c r="J37" s="67">
        <v>0</v>
      </c>
      <c r="K37" s="61"/>
    </row>
    <row r="38" spans="5:11" s="5" customFormat="1" ht="12.75" customHeight="1">
      <c r="E38" s="99">
        <f>+SUM(E32:E37)</f>
        <v>59560</v>
      </c>
      <c r="F38" s="52"/>
      <c r="G38" s="68">
        <f>+SUM(G32:G37)</f>
        <v>56213</v>
      </c>
      <c r="H38" s="52"/>
      <c r="I38" s="59"/>
      <c r="J38" s="68">
        <f>+SUM(J32:J37)</f>
        <v>47788</v>
      </c>
      <c r="K38" s="61"/>
    </row>
    <row r="39" spans="5:11" s="5" customFormat="1" ht="3" customHeight="1">
      <c r="E39" s="64"/>
      <c r="F39" s="52"/>
      <c r="G39" s="60"/>
      <c r="H39" s="52"/>
      <c r="I39" s="59"/>
      <c r="J39" s="60"/>
      <c r="K39" s="61"/>
    </row>
    <row r="40" spans="1:11" s="5" customFormat="1" ht="12.75" customHeight="1">
      <c r="A40" s="5" t="s">
        <v>75</v>
      </c>
      <c r="E40" s="64">
        <f>+E30-E38</f>
        <v>106661</v>
      </c>
      <c r="F40" s="50"/>
      <c r="G40" s="60">
        <f>+G30-G38</f>
        <v>34709</v>
      </c>
      <c r="H40" s="50"/>
      <c r="I40" s="60"/>
      <c r="J40" s="60">
        <f>+J30-J38</f>
        <v>90450</v>
      </c>
      <c r="K40" s="61"/>
    </row>
    <row r="41" spans="5:11" s="5" customFormat="1" ht="3" customHeight="1">
      <c r="E41" s="92"/>
      <c r="F41" s="52"/>
      <c r="G41" s="62"/>
      <c r="H41" s="52"/>
      <c r="I41" s="60"/>
      <c r="J41" s="62"/>
      <c r="K41" s="61"/>
    </row>
    <row r="42" spans="1:12" s="5" customFormat="1" ht="3" customHeight="1">
      <c r="A42" s="16"/>
      <c r="B42" s="16"/>
      <c r="C42" s="6"/>
      <c r="D42" s="22"/>
      <c r="E42" s="81"/>
      <c r="F42" s="23"/>
      <c r="G42" s="22"/>
      <c r="H42" s="23"/>
      <c r="I42" s="22"/>
      <c r="J42" s="22"/>
      <c r="K42" s="22"/>
      <c r="L42" s="22"/>
    </row>
    <row r="43" spans="5:11" s="16" customFormat="1" ht="12.75" customHeight="1">
      <c r="E43" s="64">
        <f>+E40+SUM(E16:E21)</f>
        <v>181664</v>
      </c>
      <c r="F43" s="51"/>
      <c r="G43" s="64">
        <f>+G40+SUM(G16:G20)</f>
        <v>106168</v>
      </c>
      <c r="H43" s="51"/>
      <c r="I43" s="64"/>
      <c r="J43" s="60">
        <f>+J40+SUM(J16:J21)</f>
        <v>165794</v>
      </c>
      <c r="K43" s="65"/>
    </row>
    <row r="44" spans="1:12" s="5" customFormat="1" ht="3" customHeight="1" thickBot="1">
      <c r="A44" s="16"/>
      <c r="B44" s="16"/>
      <c r="C44" s="6"/>
      <c r="E44" s="100"/>
      <c r="F44" s="51"/>
      <c r="G44" s="53"/>
      <c r="H44" s="51"/>
      <c r="I44" s="22"/>
      <c r="J44" s="53"/>
      <c r="K44" s="22"/>
      <c r="L44" s="16"/>
    </row>
    <row r="45" spans="5:12" s="5" customFormat="1" ht="12.75" customHeight="1" thickTop="1">
      <c r="E45" s="64"/>
      <c r="F45" s="51"/>
      <c r="G45" s="60"/>
      <c r="H45" s="51"/>
      <c r="I45" s="60"/>
      <c r="J45" s="60"/>
      <c r="K45" s="61"/>
      <c r="L45" s="16"/>
    </row>
    <row r="46" spans="1:11" s="5" customFormat="1" ht="12.75" customHeight="1">
      <c r="A46" s="16" t="s">
        <v>49</v>
      </c>
      <c r="E46" s="89"/>
      <c r="F46" s="52"/>
      <c r="G46" s="59"/>
      <c r="H46" s="52"/>
      <c r="I46" s="59"/>
      <c r="J46" s="59"/>
      <c r="K46" s="61"/>
    </row>
    <row r="47" spans="1:11" s="5" customFormat="1" ht="12.75" customHeight="1">
      <c r="A47" s="5" t="s">
        <v>50</v>
      </c>
      <c r="E47" s="89">
        <v>146157</v>
      </c>
      <c r="F47" s="52"/>
      <c r="G47" s="59">
        <v>132870</v>
      </c>
      <c r="H47" s="52"/>
      <c r="I47" s="59"/>
      <c r="J47" s="59">
        <v>132870</v>
      </c>
      <c r="K47" s="61"/>
    </row>
    <row r="48" spans="1:11" s="5" customFormat="1" ht="12.75" customHeight="1">
      <c r="A48" s="5" t="s">
        <v>51</v>
      </c>
      <c r="B48" s="63"/>
      <c r="C48" s="63"/>
      <c r="D48" s="63"/>
      <c r="E48" s="64">
        <f>'is'!H50+(J48)</f>
        <v>-20009</v>
      </c>
      <c r="F48" s="50"/>
      <c r="G48" s="60">
        <v>-36573</v>
      </c>
      <c r="H48" s="50"/>
      <c r="I48" s="60"/>
      <c r="J48" s="60">
        <v>-22916</v>
      </c>
      <c r="K48" s="61"/>
    </row>
    <row r="49" spans="2:11" s="5" customFormat="1" ht="3" customHeight="1">
      <c r="B49" s="63"/>
      <c r="C49" s="63"/>
      <c r="D49" s="63"/>
      <c r="E49" s="92"/>
      <c r="F49" s="52"/>
      <c r="G49" s="62"/>
      <c r="H49" s="52"/>
      <c r="I49" s="60"/>
      <c r="J49" s="62"/>
      <c r="K49" s="61"/>
    </row>
    <row r="50" spans="2:11" s="5" customFormat="1" ht="3" customHeight="1">
      <c r="B50" s="63"/>
      <c r="C50" s="63"/>
      <c r="D50" s="63"/>
      <c r="E50" s="64"/>
      <c r="F50" s="52"/>
      <c r="G50" s="60"/>
      <c r="H50" s="52"/>
      <c r="I50" s="60"/>
      <c r="J50" s="60"/>
      <c r="K50" s="61"/>
    </row>
    <row r="51" spans="1:11" s="5" customFormat="1" ht="12.75" customHeight="1">
      <c r="A51" s="5" t="s">
        <v>52</v>
      </c>
      <c r="E51" s="89">
        <f>+SUM(E47:E50)</f>
        <v>126148</v>
      </c>
      <c r="F51" s="52"/>
      <c r="G51" s="59">
        <f>+SUM(G47:G50)</f>
        <v>96297</v>
      </c>
      <c r="H51" s="52"/>
      <c r="I51" s="59"/>
      <c r="J51" s="59">
        <f>+SUM(J47:J50)</f>
        <v>109954</v>
      </c>
      <c r="K51" s="61"/>
    </row>
    <row r="52" spans="1:11" s="5" customFormat="1" ht="12.75" customHeight="1">
      <c r="A52" s="5" t="s">
        <v>53</v>
      </c>
      <c r="E52" s="89">
        <v>279</v>
      </c>
      <c r="F52" s="52"/>
      <c r="G52" s="59">
        <v>0</v>
      </c>
      <c r="H52" s="52"/>
      <c r="I52" s="59"/>
      <c r="J52" s="59">
        <v>505</v>
      </c>
      <c r="K52" s="61"/>
    </row>
    <row r="53" spans="1:11" s="5" customFormat="1" ht="12.75" customHeight="1">
      <c r="A53" s="5" t="s">
        <v>54</v>
      </c>
      <c r="E53" s="89">
        <f>954+53853</f>
        <v>54807</v>
      </c>
      <c r="F53" s="52"/>
      <c r="G53" s="59">
        <v>9675</v>
      </c>
      <c r="H53" s="52"/>
      <c r="I53" s="59"/>
      <c r="J53" s="59">
        <f>1051+53854</f>
        <v>54905</v>
      </c>
      <c r="K53" s="61"/>
    </row>
    <row r="54" spans="1:11" s="5" customFormat="1" ht="12.75" customHeight="1">
      <c r="A54" s="5" t="s">
        <v>55</v>
      </c>
      <c r="E54" s="89">
        <v>430</v>
      </c>
      <c r="F54" s="52"/>
      <c r="G54" s="59">
        <v>196</v>
      </c>
      <c r="H54" s="52"/>
      <c r="I54" s="59"/>
      <c r="J54" s="59">
        <f>196+234</f>
        <v>430</v>
      </c>
      <c r="K54" s="61"/>
    </row>
    <row r="55" spans="5:11" s="5" customFormat="1" ht="3" customHeight="1">
      <c r="E55" s="92"/>
      <c r="F55" s="52"/>
      <c r="G55" s="62"/>
      <c r="H55" s="52"/>
      <c r="I55" s="60"/>
      <c r="J55" s="62"/>
      <c r="K55" s="61"/>
    </row>
    <row r="56" spans="1:12" s="5" customFormat="1" ht="3" customHeight="1">
      <c r="A56" s="16"/>
      <c r="B56" s="16"/>
      <c r="C56" s="6"/>
      <c r="D56" s="22"/>
      <c r="E56" s="81"/>
      <c r="F56" s="23"/>
      <c r="G56" s="22"/>
      <c r="H56" s="23"/>
      <c r="I56" s="22"/>
      <c r="J56" s="22"/>
      <c r="K56" s="22"/>
      <c r="L56" s="22"/>
    </row>
    <row r="57" spans="5:11" s="16" customFormat="1" ht="12.75" customHeight="1">
      <c r="E57" s="64">
        <f>+SUM(E50:E55)</f>
        <v>181664</v>
      </c>
      <c r="F57" s="48"/>
      <c r="G57" s="64">
        <f>+SUM(G50:G55)</f>
        <v>106168</v>
      </c>
      <c r="H57" s="48"/>
      <c r="I57" s="64"/>
      <c r="J57" s="60">
        <f>+SUM(J50:J55)</f>
        <v>165794</v>
      </c>
      <c r="K57" s="65"/>
    </row>
    <row r="58" spans="1:12" s="5" customFormat="1" ht="3" customHeight="1" thickBot="1">
      <c r="A58" s="16"/>
      <c r="B58" s="16"/>
      <c r="C58" s="6"/>
      <c r="E58" s="100"/>
      <c r="F58" s="51"/>
      <c r="G58" s="53"/>
      <c r="H58" s="51"/>
      <c r="I58" s="22"/>
      <c r="J58" s="53"/>
      <c r="K58" s="22"/>
      <c r="L58" s="16"/>
    </row>
    <row r="59" spans="5:8" s="5" customFormat="1" ht="12.75" customHeight="1" thickTop="1">
      <c r="E59" s="101"/>
      <c r="F59" s="52"/>
      <c r="H59" s="52"/>
    </row>
    <row r="60" spans="1:10" s="5" customFormat="1" ht="12.75" customHeight="1">
      <c r="A60" s="5" t="s">
        <v>103</v>
      </c>
      <c r="E60" s="102">
        <f>(+E51-E17)/E47</f>
        <v>0.5236765943471746</v>
      </c>
      <c r="F60" s="52"/>
      <c r="G60" s="58">
        <f>(+G51-G17)/G47</f>
        <v>0.3523142921652743</v>
      </c>
      <c r="H60" s="52"/>
      <c r="I60" s="58"/>
      <c r="J60" s="58">
        <f>(+J51-J17)/J47</f>
        <v>0.45416572589749377</v>
      </c>
    </row>
    <row r="61" spans="5:10" s="5" customFormat="1" ht="12.75" customHeight="1">
      <c r="E61" s="102"/>
      <c r="F61" s="52"/>
      <c r="G61" s="58"/>
      <c r="H61" s="52"/>
      <c r="I61" s="58"/>
      <c r="J61" s="58"/>
    </row>
    <row r="62" spans="5:10" s="5" customFormat="1" ht="12.75" customHeight="1">
      <c r="E62" s="102"/>
      <c r="F62" s="52"/>
      <c r="G62" s="58"/>
      <c r="H62" s="52"/>
      <c r="I62" s="58"/>
      <c r="J62" s="58"/>
    </row>
    <row r="63" spans="5:10" s="5" customFormat="1" ht="12.75" customHeight="1">
      <c r="E63" s="102"/>
      <c r="F63" s="58"/>
      <c r="G63" s="58"/>
      <c r="H63" s="58"/>
      <c r="I63" s="58"/>
      <c r="J63" s="58"/>
    </row>
    <row r="64" spans="5:10" s="5" customFormat="1" ht="12.75" customHeight="1">
      <c r="E64" s="102"/>
      <c r="F64" s="58"/>
      <c r="G64" s="58"/>
      <c r="H64" s="58"/>
      <c r="I64" s="58"/>
      <c r="J64" s="58"/>
    </row>
    <row r="65" spans="1:12" s="5" customFormat="1" ht="12.75">
      <c r="A65" s="29" t="s">
        <v>86</v>
      </c>
      <c r="B65" s="29"/>
      <c r="C65" s="6"/>
      <c r="D65" s="35"/>
      <c r="E65" s="103"/>
      <c r="F65" s="35"/>
      <c r="G65" s="30"/>
      <c r="H65" s="35"/>
      <c r="I65" s="30"/>
      <c r="J65" s="35"/>
      <c r="K65" s="30"/>
      <c r="L65" s="32"/>
    </row>
    <row r="66" spans="1:12" s="5" customFormat="1" ht="12.75">
      <c r="A66" s="29" t="s">
        <v>153</v>
      </c>
      <c r="B66" s="6"/>
      <c r="C66" s="6"/>
      <c r="D66" s="30"/>
      <c r="E66" s="103"/>
      <c r="F66" s="36"/>
      <c r="G66" s="30"/>
      <c r="H66" s="36"/>
      <c r="I66" s="30"/>
      <c r="J66" s="30"/>
      <c r="K66" s="30"/>
      <c r="L66" s="32"/>
    </row>
    <row r="67" spans="1:12" s="5" customFormat="1" ht="12.75">
      <c r="A67" s="29"/>
      <c r="B67" s="6"/>
      <c r="D67" s="37"/>
      <c r="E67" s="82"/>
      <c r="F67" s="11"/>
      <c r="G67" s="10"/>
      <c r="H67" s="11"/>
      <c r="I67" s="10"/>
      <c r="J67" s="10"/>
      <c r="K67" s="10"/>
      <c r="L67" s="10"/>
    </row>
    <row r="68" spans="5:10" s="5" customFormat="1" ht="12.75" customHeight="1">
      <c r="E68" s="102"/>
      <c r="F68" s="58"/>
      <c r="G68" s="58"/>
      <c r="H68" s="58"/>
      <c r="I68" s="58"/>
      <c r="J68" s="58"/>
    </row>
    <row r="69" s="5" customFormat="1" ht="12.75">
      <c r="E69" s="16"/>
    </row>
    <row r="70" spans="1:5" s="5" customFormat="1" ht="13.5">
      <c r="A70" s="9"/>
      <c r="E70" s="16"/>
    </row>
    <row r="71" spans="2:5" s="5" customFormat="1" ht="13.5">
      <c r="B71" s="9"/>
      <c r="E71" s="16"/>
    </row>
    <row r="72" s="5" customFormat="1" ht="12.75">
      <c r="E72" s="16"/>
    </row>
    <row r="73" s="5" customFormat="1" ht="12.75">
      <c r="E73" s="16"/>
    </row>
    <row r="74" s="5" customFormat="1" ht="12.75">
      <c r="E74" s="16"/>
    </row>
    <row r="75" s="5" customFormat="1" ht="12.75">
      <c r="E75" s="16"/>
    </row>
    <row r="76" s="5" customFormat="1" ht="12.75">
      <c r="E76" s="16"/>
    </row>
    <row r="77" s="5" customFormat="1" ht="12.75">
      <c r="E77" s="16"/>
    </row>
    <row r="78" s="5" customFormat="1" ht="12.75">
      <c r="E78" s="16"/>
    </row>
    <row r="79" s="5" customFormat="1" ht="12.75">
      <c r="E79" s="16"/>
    </row>
    <row r="80" s="5" customFormat="1" ht="12.75">
      <c r="E80" s="16"/>
    </row>
    <row r="81" s="5" customFormat="1" ht="12.75">
      <c r="E81" s="16"/>
    </row>
    <row r="82" s="5" customFormat="1" ht="12.75">
      <c r="E82" s="16"/>
    </row>
    <row r="83" s="5" customFormat="1" ht="12.75">
      <c r="E83" s="16"/>
    </row>
    <row r="84" s="5" customFormat="1" ht="12.75">
      <c r="E84" s="16"/>
    </row>
    <row r="85" s="5" customFormat="1" ht="12.75">
      <c r="E85" s="16"/>
    </row>
    <row r="86" s="5" customFormat="1" ht="12.75">
      <c r="E86" s="16"/>
    </row>
    <row r="87" s="5" customFormat="1" ht="12.75">
      <c r="E87" s="16"/>
    </row>
    <row r="88" s="5" customFormat="1" ht="12.75">
      <c r="E88" s="16"/>
    </row>
    <row r="89" s="5" customFormat="1" ht="12.75">
      <c r="E89" s="16"/>
    </row>
    <row r="90" s="5" customFormat="1" ht="12.75">
      <c r="E90" s="16"/>
    </row>
    <row r="91" s="5" customFormat="1" ht="12.75">
      <c r="E91" s="16"/>
    </row>
    <row r="92" s="5" customFormat="1" ht="12.75">
      <c r="E92" s="16"/>
    </row>
    <row r="93" s="5" customFormat="1" ht="12.75">
      <c r="E93" s="16"/>
    </row>
    <row r="94" s="5" customFormat="1" ht="12.75">
      <c r="E94" s="16"/>
    </row>
    <row r="95" s="5" customFormat="1" ht="12.75">
      <c r="E95" s="16"/>
    </row>
    <row r="96" s="5" customFormat="1" ht="12.75">
      <c r="E96" s="16"/>
    </row>
    <row r="97" s="5" customFormat="1" ht="12.75">
      <c r="E97" s="16"/>
    </row>
    <row r="98" s="5" customFormat="1" ht="12.75">
      <c r="E98" s="16"/>
    </row>
    <row r="99" s="5" customFormat="1" ht="12.75">
      <c r="E99" s="16"/>
    </row>
    <row r="100" s="5" customFormat="1" ht="12.75">
      <c r="E100" s="16"/>
    </row>
    <row r="101" s="5" customFormat="1" ht="12.75">
      <c r="E101" s="16"/>
    </row>
    <row r="102" s="5" customFormat="1" ht="12.75">
      <c r="E102" s="16"/>
    </row>
    <row r="103" s="5" customFormat="1" ht="12.75">
      <c r="E103" s="16"/>
    </row>
    <row r="104" s="5" customFormat="1" ht="12.75">
      <c r="E104" s="16"/>
    </row>
    <row r="105" s="5" customFormat="1" ht="12.75">
      <c r="E105" s="16"/>
    </row>
    <row r="106" s="5" customFormat="1" ht="12.75">
      <c r="E106" s="16"/>
    </row>
    <row r="107" s="5" customFormat="1" ht="12.75">
      <c r="E107" s="16"/>
    </row>
    <row r="108" s="5" customFormat="1" ht="12.75">
      <c r="E108" s="16"/>
    </row>
    <row r="109" s="5" customFormat="1" ht="12.75">
      <c r="E109" s="16"/>
    </row>
    <row r="110" s="5" customFormat="1" ht="12.75">
      <c r="E110" s="16"/>
    </row>
    <row r="111" s="5" customFormat="1" ht="12.75">
      <c r="E111" s="16"/>
    </row>
    <row r="112" s="5" customFormat="1" ht="12.75">
      <c r="E112" s="16"/>
    </row>
    <row r="113" s="5" customFormat="1" ht="12.75">
      <c r="E113" s="16"/>
    </row>
    <row r="114" s="5" customFormat="1" ht="12.75">
      <c r="E114" s="16"/>
    </row>
    <row r="115" s="5" customFormat="1" ht="12.75">
      <c r="E115" s="16"/>
    </row>
    <row r="116" s="5" customFormat="1" ht="12.75">
      <c r="E116" s="16"/>
    </row>
    <row r="117" s="5" customFormat="1" ht="12.75">
      <c r="E117" s="16"/>
    </row>
    <row r="118" s="5" customFormat="1" ht="12.75">
      <c r="E118" s="16"/>
    </row>
    <row r="119" s="5" customFormat="1" ht="12.75">
      <c r="E119" s="16"/>
    </row>
    <row r="120" s="5" customFormat="1" ht="12.75">
      <c r="E120" s="16"/>
    </row>
    <row r="121" s="5" customFormat="1" ht="12.75">
      <c r="E121" s="16"/>
    </row>
    <row r="122" s="5" customFormat="1" ht="12.75">
      <c r="E122" s="16"/>
    </row>
    <row r="123" s="5" customFormat="1" ht="12.75">
      <c r="E123" s="16"/>
    </row>
    <row r="124" s="5" customFormat="1" ht="12.75">
      <c r="E124" s="16"/>
    </row>
    <row r="125" s="5" customFormat="1" ht="12.75">
      <c r="E125" s="16"/>
    </row>
    <row r="126" s="5" customFormat="1" ht="12.75">
      <c r="E126" s="16"/>
    </row>
    <row r="127" s="5" customFormat="1" ht="12.75">
      <c r="E127" s="16"/>
    </row>
    <row r="128" s="5" customFormat="1" ht="12.75">
      <c r="E128" s="16"/>
    </row>
    <row r="129" s="5" customFormat="1" ht="12.75">
      <c r="E129" s="16"/>
    </row>
    <row r="130" s="5" customFormat="1" ht="12.75">
      <c r="E130" s="16"/>
    </row>
    <row r="131" s="5" customFormat="1" ht="12.75">
      <c r="E131" s="16"/>
    </row>
    <row r="132" s="5" customFormat="1" ht="12.75">
      <c r="E132" s="16"/>
    </row>
    <row r="133" s="5" customFormat="1" ht="12.75">
      <c r="E133" s="16"/>
    </row>
    <row r="134" s="5" customFormat="1" ht="12.75">
      <c r="E134" s="16"/>
    </row>
    <row r="135" s="5" customFormat="1" ht="12.75">
      <c r="E135" s="16"/>
    </row>
    <row r="136" s="5" customFormat="1" ht="12.75">
      <c r="E136" s="16"/>
    </row>
    <row r="137" s="5" customFormat="1" ht="12.75">
      <c r="E137" s="16"/>
    </row>
    <row r="138" s="5" customFormat="1" ht="12.75">
      <c r="E138" s="16"/>
    </row>
    <row r="139" s="5" customFormat="1" ht="12.75">
      <c r="E139" s="16"/>
    </row>
    <row r="140" s="5" customFormat="1" ht="12.75">
      <c r="E140" s="16"/>
    </row>
    <row r="141" s="5" customFormat="1" ht="12.75">
      <c r="E141" s="16"/>
    </row>
    <row r="142" s="5" customFormat="1" ht="12.75">
      <c r="E142" s="16"/>
    </row>
    <row r="143" s="5" customFormat="1" ht="12.75">
      <c r="E143" s="16"/>
    </row>
    <row r="144" s="5" customFormat="1" ht="12.75">
      <c r="E144" s="16"/>
    </row>
    <row r="145" s="5" customFormat="1" ht="12.75">
      <c r="E145" s="16"/>
    </row>
    <row r="146" s="5" customFormat="1" ht="12.75">
      <c r="E146" s="16"/>
    </row>
    <row r="147" s="5" customFormat="1" ht="12.75">
      <c r="E147" s="16"/>
    </row>
    <row r="148" s="5" customFormat="1" ht="12.75">
      <c r="E148" s="16"/>
    </row>
    <row r="149" s="5" customFormat="1" ht="12.75">
      <c r="E149" s="16"/>
    </row>
    <row r="150" s="5" customFormat="1" ht="12.75">
      <c r="E150" s="16"/>
    </row>
    <row r="151" s="5" customFormat="1" ht="12.75">
      <c r="E151" s="16"/>
    </row>
    <row r="152" s="5" customFormat="1" ht="12.75">
      <c r="E152" s="16"/>
    </row>
    <row r="153" s="5" customFormat="1" ht="12.75">
      <c r="E153" s="16"/>
    </row>
    <row r="154" s="5" customFormat="1" ht="12.75">
      <c r="E154" s="16"/>
    </row>
    <row r="155" s="5" customFormat="1" ht="12.75">
      <c r="E155" s="16"/>
    </row>
    <row r="156" s="5" customFormat="1" ht="12.75">
      <c r="E156" s="16"/>
    </row>
    <row r="157" s="5" customFormat="1" ht="12.75">
      <c r="E157" s="16"/>
    </row>
    <row r="158" s="5" customFormat="1" ht="12.75">
      <c r="E158" s="16"/>
    </row>
    <row r="159" s="5" customFormat="1" ht="12.75">
      <c r="E159" s="16"/>
    </row>
    <row r="160" s="5" customFormat="1" ht="12.75">
      <c r="E160" s="16"/>
    </row>
    <row r="161" s="5" customFormat="1" ht="12.75">
      <c r="E161" s="16"/>
    </row>
    <row r="162" s="5" customFormat="1" ht="12.75">
      <c r="E162" s="16"/>
    </row>
    <row r="163" s="5" customFormat="1" ht="12.75">
      <c r="E163" s="16"/>
    </row>
    <row r="164" s="5" customFormat="1" ht="12.75">
      <c r="E164" s="16"/>
    </row>
    <row r="165" s="5" customFormat="1" ht="12.75">
      <c r="E165" s="16"/>
    </row>
    <row r="166" s="5" customFormat="1" ht="12.75">
      <c r="E166" s="16"/>
    </row>
    <row r="167" s="5" customFormat="1" ht="12.75">
      <c r="E167" s="16"/>
    </row>
    <row r="168" s="5" customFormat="1" ht="12.75">
      <c r="E168" s="16"/>
    </row>
    <row r="169" s="5" customFormat="1" ht="12.75">
      <c r="E169" s="16"/>
    </row>
    <row r="170" s="5" customFormat="1" ht="12.75">
      <c r="E170" s="16"/>
    </row>
    <row r="171" s="5" customFormat="1" ht="12.75">
      <c r="E171" s="16"/>
    </row>
    <row r="172" s="5" customFormat="1" ht="12.75">
      <c r="E172" s="16"/>
    </row>
    <row r="173" s="5" customFormat="1" ht="12.75">
      <c r="E173" s="16"/>
    </row>
    <row r="174" s="5" customFormat="1" ht="12.75">
      <c r="E174" s="16"/>
    </row>
    <row r="175" s="5" customFormat="1" ht="12.75">
      <c r="E175" s="16"/>
    </row>
    <row r="176" s="5" customFormat="1" ht="12.75">
      <c r="E176" s="16"/>
    </row>
    <row r="177" s="5" customFormat="1" ht="12.75">
      <c r="E177" s="16"/>
    </row>
    <row r="178" s="5" customFormat="1" ht="12.75">
      <c r="E178" s="16"/>
    </row>
    <row r="179" s="5" customFormat="1" ht="12.75">
      <c r="E179" s="16"/>
    </row>
    <row r="180" s="5" customFormat="1" ht="12.75">
      <c r="E180" s="16"/>
    </row>
    <row r="181" s="5" customFormat="1" ht="12.75">
      <c r="E181" s="16"/>
    </row>
    <row r="182" s="5" customFormat="1" ht="12.75">
      <c r="E182" s="16"/>
    </row>
    <row r="183" s="5" customFormat="1" ht="12.75">
      <c r="E183" s="16"/>
    </row>
    <row r="184" s="5" customFormat="1" ht="12.75">
      <c r="E184" s="16"/>
    </row>
    <row r="185" s="5" customFormat="1" ht="12.75">
      <c r="E185" s="16"/>
    </row>
    <row r="186" s="5" customFormat="1" ht="12.75">
      <c r="E186" s="16"/>
    </row>
    <row r="187" s="5" customFormat="1" ht="12.75">
      <c r="E187" s="16"/>
    </row>
    <row r="188" s="5" customFormat="1" ht="12.75">
      <c r="E188" s="16"/>
    </row>
    <row r="189" s="5" customFormat="1" ht="12.75">
      <c r="E189" s="16"/>
    </row>
    <row r="190" s="5" customFormat="1" ht="12.75">
      <c r="E190" s="16"/>
    </row>
    <row r="191" s="5" customFormat="1" ht="12.75">
      <c r="E191" s="16"/>
    </row>
    <row r="192" s="5" customFormat="1" ht="12.75">
      <c r="E192" s="16"/>
    </row>
    <row r="193" s="5" customFormat="1" ht="12.75">
      <c r="E193" s="16"/>
    </row>
    <row r="194" s="5" customFormat="1" ht="12.75">
      <c r="E194" s="16"/>
    </row>
    <row r="195" s="5" customFormat="1" ht="12.75">
      <c r="E195" s="16"/>
    </row>
    <row r="196" s="5" customFormat="1" ht="12.75">
      <c r="E196" s="16"/>
    </row>
    <row r="197" s="5" customFormat="1" ht="12.75">
      <c r="E197" s="16"/>
    </row>
    <row r="198" s="5" customFormat="1" ht="12.75">
      <c r="E198" s="16"/>
    </row>
    <row r="199" s="5" customFormat="1" ht="12.75">
      <c r="E199" s="16"/>
    </row>
    <row r="200" s="5" customFormat="1" ht="12.75">
      <c r="E200" s="16"/>
    </row>
    <row r="201" s="5" customFormat="1" ht="12.75">
      <c r="E201" s="16"/>
    </row>
    <row r="202" s="5" customFormat="1" ht="12.75">
      <c r="E202" s="16"/>
    </row>
    <row r="203" s="5" customFormat="1" ht="12.75">
      <c r="E203" s="16"/>
    </row>
    <row r="204" s="5" customFormat="1" ht="12.75">
      <c r="E204" s="16"/>
    </row>
    <row r="205" s="5" customFormat="1" ht="12.75">
      <c r="E205" s="16"/>
    </row>
    <row r="206" s="5" customFormat="1" ht="12.75">
      <c r="E206" s="16"/>
    </row>
    <row r="207" s="5" customFormat="1" ht="12.75">
      <c r="E207" s="16"/>
    </row>
    <row r="208" s="5" customFormat="1" ht="12.75">
      <c r="E208" s="16"/>
    </row>
    <row r="209" s="5" customFormat="1" ht="12.75">
      <c r="E209" s="16"/>
    </row>
    <row r="210" s="5" customFormat="1" ht="12.75">
      <c r="E210" s="16"/>
    </row>
    <row r="211" s="5" customFormat="1" ht="12.75">
      <c r="E211" s="16"/>
    </row>
    <row r="212" s="5" customFormat="1" ht="12.75">
      <c r="E212" s="16"/>
    </row>
    <row r="213" s="5" customFormat="1" ht="12.75">
      <c r="E213" s="16"/>
    </row>
    <row r="214" s="5" customFormat="1" ht="12.75">
      <c r="E214" s="16"/>
    </row>
    <row r="215" s="5" customFormat="1" ht="12.75">
      <c r="E215" s="16"/>
    </row>
    <row r="216" s="5" customFormat="1" ht="12.75">
      <c r="E216" s="16"/>
    </row>
    <row r="217" s="5" customFormat="1" ht="12.75">
      <c r="E217" s="16"/>
    </row>
    <row r="218" s="5" customFormat="1" ht="12.75">
      <c r="E218" s="16"/>
    </row>
    <row r="219" s="5" customFormat="1" ht="12.75">
      <c r="E219" s="16"/>
    </row>
    <row r="220" s="5" customFormat="1" ht="12.75">
      <c r="E220" s="16"/>
    </row>
    <row r="221" s="5" customFormat="1" ht="12.75">
      <c r="E221" s="16"/>
    </row>
    <row r="222" s="5" customFormat="1" ht="12.75">
      <c r="E222" s="16"/>
    </row>
    <row r="223" s="5" customFormat="1" ht="12.75">
      <c r="E223" s="16"/>
    </row>
    <row r="224" s="5" customFormat="1" ht="12.75">
      <c r="E224" s="16"/>
    </row>
    <row r="225" s="5" customFormat="1" ht="12.75">
      <c r="E225" s="16"/>
    </row>
    <row r="226" s="5" customFormat="1" ht="12.75">
      <c r="E226" s="16"/>
    </row>
    <row r="227" s="5" customFormat="1" ht="12.75">
      <c r="E227" s="16"/>
    </row>
    <row r="228" s="5" customFormat="1" ht="12.75">
      <c r="E228" s="16"/>
    </row>
    <row r="229" s="5" customFormat="1" ht="12.75">
      <c r="E229" s="16"/>
    </row>
    <row r="230" s="5" customFormat="1" ht="12.75">
      <c r="E230" s="16"/>
    </row>
    <row r="231" s="5" customFormat="1" ht="12.75">
      <c r="E231" s="16"/>
    </row>
    <row r="232" s="5" customFormat="1" ht="12.75">
      <c r="E232" s="16"/>
    </row>
    <row r="233" s="5" customFormat="1" ht="12.75">
      <c r="E233" s="16"/>
    </row>
    <row r="234" s="5" customFormat="1" ht="12.75">
      <c r="E234" s="16"/>
    </row>
    <row r="235" s="5" customFormat="1" ht="12.75">
      <c r="E235" s="16"/>
    </row>
    <row r="236" s="5" customFormat="1" ht="12.75">
      <c r="E236" s="16"/>
    </row>
    <row r="237" s="5" customFormat="1" ht="12.75">
      <c r="E237" s="16"/>
    </row>
    <row r="238" s="5" customFormat="1" ht="12.75">
      <c r="E238" s="16"/>
    </row>
    <row r="239" s="5" customFormat="1" ht="12.75">
      <c r="E239" s="16"/>
    </row>
    <row r="240" s="5" customFormat="1" ht="12.75">
      <c r="E240" s="16"/>
    </row>
    <row r="241" s="5" customFormat="1" ht="12.75">
      <c r="E241" s="16"/>
    </row>
    <row r="242" s="5" customFormat="1" ht="12.75">
      <c r="E242" s="16"/>
    </row>
    <row r="243" s="5" customFormat="1" ht="12.75">
      <c r="E243" s="16"/>
    </row>
    <row r="244" s="5" customFormat="1" ht="12.75">
      <c r="E244" s="16"/>
    </row>
    <row r="245" s="5" customFormat="1" ht="12.75">
      <c r="E245" s="16"/>
    </row>
    <row r="246" s="5" customFormat="1" ht="12.75">
      <c r="E246" s="16"/>
    </row>
    <row r="247" s="5" customFormat="1" ht="12.75">
      <c r="E247" s="16"/>
    </row>
    <row r="248" s="5" customFormat="1" ht="12.75">
      <c r="E248" s="16"/>
    </row>
    <row r="249" s="5" customFormat="1" ht="12.75">
      <c r="E249" s="16"/>
    </row>
    <row r="250" s="5" customFormat="1" ht="12.75">
      <c r="E250" s="16"/>
    </row>
    <row r="251" s="5" customFormat="1" ht="12.75">
      <c r="E251" s="16"/>
    </row>
    <row r="252" s="5" customFormat="1" ht="12.75">
      <c r="E252" s="16"/>
    </row>
    <row r="253" s="5" customFormat="1" ht="12.75">
      <c r="E253" s="16"/>
    </row>
    <row r="254" s="5" customFormat="1" ht="12.75">
      <c r="E254" s="16"/>
    </row>
    <row r="255" s="5" customFormat="1" ht="12.75">
      <c r="E255" s="16"/>
    </row>
    <row r="256" s="5" customFormat="1" ht="12.75">
      <c r="E256" s="16"/>
    </row>
    <row r="257" s="5" customFormat="1" ht="12.75">
      <c r="E257" s="16"/>
    </row>
    <row r="258" s="5" customFormat="1" ht="12.75">
      <c r="E258" s="16"/>
    </row>
    <row r="259" s="5" customFormat="1" ht="12.75">
      <c r="E259" s="16"/>
    </row>
    <row r="260" s="5" customFormat="1" ht="12.75">
      <c r="E260" s="16"/>
    </row>
    <row r="261" s="5" customFormat="1" ht="12.75">
      <c r="E261" s="16"/>
    </row>
    <row r="262" s="5" customFormat="1" ht="12.75">
      <c r="E262" s="16"/>
    </row>
    <row r="263" s="5" customFormat="1" ht="12.75">
      <c r="E263" s="16"/>
    </row>
    <row r="264" s="5" customFormat="1" ht="12.75">
      <c r="E264" s="16"/>
    </row>
    <row r="265" s="5" customFormat="1" ht="12.75">
      <c r="E265" s="16"/>
    </row>
    <row r="266" s="5" customFormat="1" ht="12.75">
      <c r="E266" s="16"/>
    </row>
    <row r="267" s="5" customFormat="1" ht="12.75">
      <c r="E267" s="16"/>
    </row>
    <row r="268" s="5" customFormat="1" ht="12.75">
      <c r="E268" s="16"/>
    </row>
    <row r="269" s="5" customFormat="1" ht="12.75">
      <c r="E269" s="16"/>
    </row>
    <row r="270" s="5" customFormat="1" ht="12.75">
      <c r="E270" s="16"/>
    </row>
    <row r="271" s="5" customFormat="1" ht="12.75">
      <c r="E271" s="16"/>
    </row>
    <row r="272" s="5" customFormat="1" ht="12.75">
      <c r="E272" s="16"/>
    </row>
    <row r="273" s="5" customFormat="1" ht="12.75">
      <c r="E273" s="16"/>
    </row>
    <row r="274" s="5" customFormat="1" ht="12.75">
      <c r="E274" s="16"/>
    </row>
    <row r="275" s="5" customFormat="1" ht="12.75">
      <c r="E275" s="16"/>
    </row>
    <row r="276" s="5" customFormat="1" ht="12.75">
      <c r="E276" s="16"/>
    </row>
    <row r="277" s="5" customFormat="1" ht="12.75">
      <c r="E277" s="16"/>
    </row>
    <row r="278" s="5" customFormat="1" ht="12.75">
      <c r="E278" s="16"/>
    </row>
    <row r="279" s="5" customFormat="1" ht="12.75">
      <c r="E279" s="16"/>
    </row>
    <row r="280" s="5" customFormat="1" ht="12.75">
      <c r="E280" s="16"/>
    </row>
    <row r="281" s="5" customFormat="1" ht="12.75">
      <c r="E281" s="16"/>
    </row>
    <row r="282" s="5" customFormat="1" ht="12.75">
      <c r="E282" s="16"/>
    </row>
    <row r="283" s="5" customFormat="1" ht="12.75">
      <c r="E283" s="16"/>
    </row>
    <row r="284" s="5" customFormat="1" ht="12.75">
      <c r="E284" s="16"/>
    </row>
    <row r="285" s="5" customFormat="1" ht="12.75">
      <c r="E285" s="16"/>
    </row>
    <row r="286" s="5" customFormat="1" ht="12.75">
      <c r="E286" s="16"/>
    </row>
    <row r="287" s="5" customFormat="1" ht="12.75">
      <c r="E287" s="16"/>
    </row>
    <row r="288" s="5" customFormat="1" ht="12.75">
      <c r="E288" s="16"/>
    </row>
    <row r="289" s="5" customFormat="1" ht="12.75">
      <c r="E289" s="16"/>
    </row>
    <row r="290" s="5" customFormat="1" ht="12.75">
      <c r="E290" s="16"/>
    </row>
    <row r="291" s="5" customFormat="1" ht="12.75">
      <c r="E291" s="16"/>
    </row>
    <row r="292" s="5" customFormat="1" ht="12.75">
      <c r="E292" s="16"/>
    </row>
    <row r="293" s="5" customFormat="1" ht="12.75">
      <c r="E293" s="16"/>
    </row>
    <row r="294" s="5" customFormat="1" ht="12.75">
      <c r="E294" s="16"/>
    </row>
    <row r="295" s="5" customFormat="1" ht="12.75">
      <c r="E295" s="16"/>
    </row>
    <row r="296" s="5" customFormat="1" ht="12.75">
      <c r="E296" s="16"/>
    </row>
    <row r="297" s="5" customFormat="1" ht="12.75">
      <c r="E297" s="16"/>
    </row>
    <row r="298" s="5" customFormat="1" ht="12.75">
      <c r="E298" s="16"/>
    </row>
    <row r="299" s="5" customFormat="1" ht="12.75">
      <c r="E299" s="16"/>
    </row>
    <row r="300" s="5" customFormat="1" ht="12.75">
      <c r="E300" s="16"/>
    </row>
    <row r="301" s="5" customFormat="1" ht="12.75">
      <c r="E301" s="16"/>
    </row>
    <row r="302" s="5" customFormat="1" ht="12.75">
      <c r="E302" s="16"/>
    </row>
    <row r="303" s="5" customFormat="1" ht="12.75">
      <c r="E303" s="16"/>
    </row>
    <row r="304" s="5" customFormat="1" ht="12.75">
      <c r="E304" s="16"/>
    </row>
    <row r="305" s="5" customFormat="1" ht="12.75">
      <c r="E305" s="16"/>
    </row>
    <row r="306" s="5" customFormat="1" ht="12.75">
      <c r="E306" s="16"/>
    </row>
    <row r="307" s="5" customFormat="1" ht="12.75">
      <c r="E307" s="16"/>
    </row>
    <row r="308" s="5" customFormat="1" ht="12.75">
      <c r="E308" s="16"/>
    </row>
    <row r="309" s="5" customFormat="1" ht="12.75">
      <c r="E309" s="16"/>
    </row>
    <row r="310" s="5" customFormat="1" ht="12.75">
      <c r="E310" s="16"/>
    </row>
    <row r="311" s="5" customFormat="1" ht="12.75">
      <c r="E311" s="16"/>
    </row>
    <row r="312" s="5" customFormat="1" ht="12.75">
      <c r="E312" s="16"/>
    </row>
    <row r="313" s="5" customFormat="1" ht="12.75">
      <c r="E313" s="16"/>
    </row>
    <row r="314" s="5" customFormat="1" ht="12.75">
      <c r="E314" s="16"/>
    </row>
    <row r="315" s="5" customFormat="1" ht="12.75">
      <c r="E315" s="16"/>
    </row>
    <row r="316" s="5" customFormat="1" ht="12.75">
      <c r="E316" s="16"/>
    </row>
    <row r="317" s="5" customFormat="1" ht="12.75">
      <c r="E317" s="16"/>
    </row>
    <row r="318" s="5" customFormat="1" ht="12.75">
      <c r="E318" s="16"/>
    </row>
    <row r="319" s="5" customFormat="1" ht="12.75">
      <c r="E319" s="16"/>
    </row>
    <row r="320" s="5" customFormat="1" ht="12.75">
      <c r="E320" s="16"/>
    </row>
    <row r="321" s="5" customFormat="1" ht="12.75">
      <c r="E321" s="16"/>
    </row>
    <row r="322" s="5" customFormat="1" ht="12.75">
      <c r="E322" s="16"/>
    </row>
    <row r="323" s="5" customFormat="1" ht="12.75">
      <c r="E323" s="16"/>
    </row>
    <row r="324" s="5" customFormat="1" ht="12.75">
      <c r="E324" s="16"/>
    </row>
    <row r="325" s="5" customFormat="1" ht="12.75">
      <c r="E325" s="16"/>
    </row>
    <row r="326" s="5" customFormat="1" ht="12.75">
      <c r="E326" s="16"/>
    </row>
    <row r="327" s="5" customFormat="1" ht="12.75">
      <c r="E327" s="16"/>
    </row>
    <row r="328" s="5" customFormat="1" ht="12.75">
      <c r="E328" s="16"/>
    </row>
    <row r="329" s="5" customFormat="1" ht="12.75">
      <c r="E329" s="16"/>
    </row>
    <row r="330" s="5" customFormat="1" ht="12.75">
      <c r="E330" s="16"/>
    </row>
    <row r="331" s="5" customFormat="1" ht="12.75">
      <c r="E331" s="16"/>
    </row>
    <row r="332" s="5" customFormat="1" ht="12.75">
      <c r="E332" s="16"/>
    </row>
    <row r="333" s="5" customFormat="1" ht="12.75">
      <c r="E333" s="16"/>
    </row>
    <row r="334" s="5" customFormat="1" ht="12.75">
      <c r="E334" s="16"/>
    </row>
    <row r="335" s="5" customFormat="1" ht="12.75">
      <c r="E335" s="16"/>
    </row>
    <row r="336" s="5" customFormat="1" ht="12.75">
      <c r="E336" s="16"/>
    </row>
  </sheetData>
  <mergeCells count="2">
    <mergeCell ref="A1:L1"/>
    <mergeCell ref="A6:L6"/>
  </mergeCells>
  <printOptions horizontalCentered="1"/>
  <pageMargins left="0.5" right="0.5" top="0.5" bottom="0.5" header="0.5" footer="0.5"/>
  <pageSetup horizontalDpi="600" verticalDpi="600" orientation="portrait" paperSize="9" r:id="rId4"/>
  <headerFooter alignWithMargins="0">
    <oddFooter>&amp;R&amp;F:&amp;A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SheetLayoutView="100" workbookViewId="0" topLeftCell="A1">
      <selection activeCell="A1" sqref="A1:I1"/>
    </sheetView>
  </sheetViews>
  <sheetFormatPr defaultColWidth="9.140625" defaultRowHeight="12.75"/>
  <cols>
    <col min="2" max="2" width="23.421875" style="0" customWidth="1"/>
    <col min="3" max="3" width="10.28125" style="0" customWidth="1"/>
    <col min="4" max="5" width="12.7109375" style="0" customWidth="1"/>
    <col min="6" max="6" width="12.7109375" style="0" hidden="1" customWidth="1"/>
    <col min="7" max="7" width="12.7109375" style="0" customWidth="1"/>
    <col min="8" max="8" width="11.7109375" style="0" customWidth="1"/>
    <col min="9" max="9" width="3.00390625" style="0" customWidth="1"/>
  </cols>
  <sheetData>
    <row r="1" spans="1:9" s="8" customFormat="1" ht="13.5">
      <c r="A1" s="112" t="s">
        <v>21</v>
      </c>
      <c r="B1" s="113"/>
      <c r="C1" s="113"/>
      <c r="D1" s="113"/>
      <c r="E1" s="113"/>
      <c r="F1" s="113"/>
      <c r="G1" s="113"/>
      <c r="H1" s="113"/>
      <c r="I1" s="113"/>
    </row>
    <row r="2" spans="1:9" s="5" customFormat="1" ht="12.75">
      <c r="A2" s="14" t="s">
        <v>67</v>
      </c>
      <c r="B2" s="14"/>
      <c r="C2" s="14"/>
      <c r="D2" s="14"/>
      <c r="E2" s="14"/>
      <c r="F2" s="14"/>
      <c r="G2" s="14"/>
      <c r="H2" s="14"/>
      <c r="I2" s="14"/>
    </row>
    <row r="3" spans="1:9" s="5" customFormat="1" ht="12.75">
      <c r="A3" s="14" t="s">
        <v>22</v>
      </c>
      <c r="B3" s="14"/>
      <c r="C3" s="14"/>
      <c r="D3" s="14"/>
      <c r="E3" s="14"/>
      <c r="F3" s="14"/>
      <c r="G3" s="14"/>
      <c r="H3" s="14"/>
      <c r="I3" s="14"/>
    </row>
    <row r="4" spans="1:9" s="40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20" customFormat="1" ht="12.75">
      <c r="A5" s="42"/>
      <c r="B5" s="41"/>
      <c r="C5" s="41"/>
      <c r="D5" s="41"/>
      <c r="E5" s="41"/>
      <c r="F5" s="41"/>
      <c r="G5" s="41"/>
      <c r="H5" s="41"/>
      <c r="I5" s="41"/>
    </row>
    <row r="6" spans="1:9" s="20" customFormat="1" ht="17.25">
      <c r="A6" s="114" t="s">
        <v>34</v>
      </c>
      <c r="B6" s="116"/>
      <c r="C6" s="116"/>
      <c r="D6" s="116"/>
      <c r="E6" s="116"/>
      <c r="F6" s="116"/>
      <c r="G6" s="116"/>
      <c r="H6" s="116"/>
      <c r="I6" s="116"/>
    </row>
    <row r="7" spans="1:4" s="40" customFormat="1" ht="12.75">
      <c r="A7" s="43"/>
      <c r="B7" s="44"/>
      <c r="C7" s="44"/>
      <c r="D7" s="44"/>
    </row>
    <row r="8" spans="1:4" s="5" customFormat="1" ht="12.75">
      <c r="A8" s="15"/>
      <c r="B8" s="7"/>
      <c r="C8" s="7"/>
      <c r="D8" s="7"/>
    </row>
    <row r="9" spans="1:4" s="47" customFormat="1" ht="15">
      <c r="A9" s="45" t="s">
        <v>77</v>
      </c>
      <c r="B9" s="46"/>
      <c r="C9" s="46"/>
      <c r="D9" s="46"/>
    </row>
    <row r="10" spans="1:4" s="47" customFormat="1" ht="15">
      <c r="A10" s="45" t="s">
        <v>146</v>
      </c>
      <c r="B10" s="46"/>
      <c r="C10" s="46"/>
      <c r="D10" s="46"/>
    </row>
    <row r="11" spans="1:4" s="5" customFormat="1" ht="12.75">
      <c r="A11" s="15"/>
      <c r="B11" s="7"/>
      <c r="C11" s="7"/>
      <c r="D11" s="7"/>
    </row>
    <row r="12" spans="1:7" s="5" customFormat="1" ht="12.75">
      <c r="A12" s="15"/>
      <c r="B12" s="7"/>
      <c r="C12" s="7"/>
      <c r="D12" s="7"/>
      <c r="E12" s="51" t="s">
        <v>138</v>
      </c>
      <c r="G12" s="51" t="s">
        <v>139</v>
      </c>
    </row>
    <row r="13" spans="4:8" s="5" customFormat="1" ht="12.75" customHeight="1">
      <c r="D13" s="51" t="s">
        <v>9</v>
      </c>
      <c r="E13" s="51" t="s">
        <v>139</v>
      </c>
      <c r="F13" s="51"/>
      <c r="G13" s="51" t="s">
        <v>57</v>
      </c>
      <c r="H13" s="51"/>
    </row>
    <row r="14" spans="4:8" s="5" customFormat="1" ht="12.75" customHeight="1">
      <c r="D14" s="51" t="s">
        <v>10</v>
      </c>
      <c r="E14" s="51" t="s">
        <v>11</v>
      </c>
      <c r="F14" s="51"/>
      <c r="G14" s="51" t="s">
        <v>58</v>
      </c>
      <c r="H14" s="51" t="s">
        <v>59</v>
      </c>
    </row>
    <row r="15" spans="4:8" s="5" customFormat="1" ht="12.75" customHeight="1">
      <c r="D15" s="51" t="s">
        <v>0</v>
      </c>
      <c r="E15" s="51" t="s">
        <v>0</v>
      </c>
      <c r="F15" s="51"/>
      <c r="G15" s="51" t="s">
        <v>0</v>
      </c>
      <c r="H15" s="51" t="s">
        <v>0</v>
      </c>
    </row>
    <row r="16" spans="4:7" s="5" customFormat="1" ht="12.75" customHeight="1">
      <c r="D16" s="6"/>
      <c r="E16" s="6"/>
      <c r="F16" s="6"/>
      <c r="G16" s="6"/>
    </row>
    <row r="17" spans="1:8" s="5" customFormat="1" ht="12.75" customHeight="1">
      <c r="A17" s="16" t="s">
        <v>147</v>
      </c>
      <c r="B17" s="16"/>
      <c r="C17" s="16"/>
      <c r="D17" s="85">
        <v>132870</v>
      </c>
      <c r="E17" s="89">
        <v>0</v>
      </c>
      <c r="F17" s="89">
        <v>0</v>
      </c>
      <c r="G17" s="89">
        <v>-22916</v>
      </c>
      <c r="H17" s="89">
        <f>+SUM(D17:G17)</f>
        <v>109954</v>
      </c>
    </row>
    <row r="18" spans="1:8" s="5" customFormat="1" ht="12.75" customHeight="1">
      <c r="A18" s="16"/>
      <c r="B18" s="16"/>
      <c r="C18" s="16"/>
      <c r="D18" s="89"/>
      <c r="E18" s="89"/>
      <c r="F18" s="89"/>
      <c r="G18" s="89"/>
      <c r="H18" s="89"/>
    </row>
    <row r="19" spans="1:8" s="5" customFormat="1" ht="12.75" customHeight="1">
      <c r="A19" s="16" t="s">
        <v>156</v>
      </c>
      <c r="B19" s="16"/>
      <c r="C19" s="16"/>
      <c r="D19" s="89"/>
      <c r="E19" s="89"/>
      <c r="F19" s="89"/>
      <c r="G19" s="89"/>
      <c r="H19" s="89"/>
    </row>
    <row r="20" spans="1:8" s="5" customFormat="1" ht="12.75" customHeight="1">
      <c r="A20" s="90" t="s">
        <v>157</v>
      </c>
      <c r="B20" s="16"/>
      <c r="C20" s="16"/>
      <c r="D20" s="89">
        <v>13287</v>
      </c>
      <c r="E20" s="89">
        <v>0</v>
      </c>
      <c r="F20" s="89"/>
      <c r="G20" s="89">
        <v>0</v>
      </c>
      <c r="H20" s="89">
        <f>+SUM(D20:G20)</f>
        <v>13287</v>
      </c>
    </row>
    <row r="21" spans="1:8" s="5" customFormat="1" ht="12.75" customHeight="1" hidden="1">
      <c r="A21" s="16"/>
      <c r="B21" s="16"/>
      <c r="C21" s="16"/>
      <c r="D21" s="89">
        <v>0</v>
      </c>
      <c r="E21" s="89">
        <v>0</v>
      </c>
      <c r="F21" s="89"/>
      <c r="G21" s="89">
        <v>0</v>
      </c>
      <c r="H21" s="89">
        <f>+SUM(D21:G21)</f>
        <v>0</v>
      </c>
    </row>
    <row r="22" spans="1:8" s="5" customFormat="1" ht="12.75" customHeight="1">
      <c r="A22" s="16"/>
      <c r="B22" s="16"/>
      <c r="C22" s="16"/>
      <c r="D22" s="89"/>
      <c r="E22" s="89"/>
      <c r="F22" s="89"/>
      <c r="G22" s="89"/>
      <c r="H22" s="89"/>
    </row>
    <row r="23" spans="1:8" s="5" customFormat="1" ht="12.75" customHeight="1">
      <c r="A23" s="16" t="s">
        <v>149</v>
      </c>
      <c r="B23" s="16"/>
      <c r="C23" s="16"/>
      <c r="D23" s="64">
        <v>0</v>
      </c>
      <c r="E23" s="64">
        <v>0</v>
      </c>
      <c r="F23" s="64"/>
      <c r="G23" s="91">
        <f>+'is'!H50</f>
        <v>2907</v>
      </c>
      <c r="H23" s="89">
        <f>+SUM(D23:G23)</f>
        <v>2907</v>
      </c>
    </row>
    <row r="24" spans="1:8" s="5" customFormat="1" ht="6" customHeight="1">
      <c r="A24" s="16"/>
      <c r="B24" s="16"/>
      <c r="C24" s="16"/>
      <c r="D24" s="92"/>
      <c r="E24" s="92"/>
      <c r="F24" s="92"/>
      <c r="G24" s="92"/>
      <c r="H24" s="92"/>
    </row>
    <row r="25" spans="1:8" s="5" customFormat="1" ht="6" customHeight="1">
      <c r="A25" s="16"/>
      <c r="B25" s="16"/>
      <c r="C25" s="16"/>
      <c r="D25" s="89"/>
      <c r="E25" s="89"/>
      <c r="F25" s="89"/>
      <c r="G25" s="89"/>
      <c r="H25" s="89"/>
    </row>
    <row r="26" spans="1:8" s="5" customFormat="1" ht="12.75" customHeight="1">
      <c r="A26" s="16" t="s">
        <v>148</v>
      </c>
      <c r="B26" s="16"/>
      <c r="C26" s="16"/>
      <c r="D26" s="64">
        <f>+SUM(D17:D24)</f>
        <v>146157</v>
      </c>
      <c r="E26" s="64">
        <f>+SUM(E17:E24)</f>
        <v>0</v>
      </c>
      <c r="F26" s="64">
        <f>+SUM(F17:F24)</f>
        <v>0</v>
      </c>
      <c r="G26" s="64">
        <f>+SUM(G17:G24)</f>
        <v>-20009</v>
      </c>
      <c r="H26" s="64">
        <f>+SUM(H17:H24)</f>
        <v>126148</v>
      </c>
    </row>
    <row r="27" spans="1:8" s="5" customFormat="1" ht="6" customHeight="1" thickBot="1">
      <c r="A27" s="16"/>
      <c r="B27" s="16"/>
      <c r="C27" s="16"/>
      <c r="D27" s="93"/>
      <c r="E27" s="93"/>
      <c r="F27" s="93"/>
      <c r="G27" s="93"/>
      <c r="H27" s="93"/>
    </row>
    <row r="28" spans="1:8" s="71" customFormat="1" ht="12.75" customHeight="1" thickTop="1">
      <c r="A28" s="2"/>
      <c r="B28" s="2"/>
      <c r="C28" s="2"/>
      <c r="D28" s="3"/>
      <c r="E28" s="3"/>
      <c r="F28" s="3"/>
      <c r="G28" s="3"/>
      <c r="H28" s="3"/>
    </row>
    <row r="29" spans="1:8" s="71" customFormat="1" ht="12.75" customHeight="1">
      <c r="A29" s="2"/>
      <c r="B29" s="2"/>
      <c r="C29" s="2"/>
      <c r="D29" s="3"/>
      <c r="E29" s="3"/>
      <c r="F29" s="3"/>
      <c r="G29" s="3"/>
      <c r="H29" s="3"/>
    </row>
    <row r="30" spans="1:8" s="5" customFormat="1" ht="12.75" customHeight="1">
      <c r="A30" s="5" t="s">
        <v>116</v>
      </c>
      <c r="D30" s="70">
        <v>132870</v>
      </c>
      <c r="E30" s="59">
        <v>0</v>
      </c>
      <c r="F30" s="59"/>
      <c r="G30" s="59">
        <v>-34420</v>
      </c>
      <c r="H30" s="59">
        <f>+SUM(D30:G30)</f>
        <v>98450</v>
      </c>
    </row>
    <row r="31" spans="4:8" s="5" customFormat="1" ht="12.75" customHeight="1">
      <c r="D31" s="59"/>
      <c r="E31" s="59"/>
      <c r="F31" s="59"/>
      <c r="G31" s="59"/>
      <c r="H31" s="59"/>
    </row>
    <row r="32" spans="1:8" s="5" customFormat="1" ht="12.75" customHeight="1">
      <c r="A32" s="5" t="s">
        <v>118</v>
      </c>
      <c r="D32" s="59">
        <v>0</v>
      </c>
      <c r="E32" s="59">
        <v>0</v>
      </c>
      <c r="F32" s="59"/>
      <c r="G32" s="59">
        <v>0</v>
      </c>
      <c r="H32" s="59">
        <f>+SUM(D32:G32)</f>
        <v>0</v>
      </c>
    </row>
    <row r="33" spans="4:8" s="5" customFormat="1" ht="12.75" customHeight="1">
      <c r="D33" s="59"/>
      <c r="E33" s="59"/>
      <c r="F33" s="59"/>
      <c r="G33" s="59"/>
      <c r="H33" s="59"/>
    </row>
    <row r="34" spans="1:8" s="5" customFormat="1" ht="12.75" customHeight="1">
      <c r="A34" s="5" t="s">
        <v>149</v>
      </c>
      <c r="D34" s="60">
        <v>0</v>
      </c>
      <c r="E34" s="60">
        <v>0</v>
      </c>
      <c r="F34" s="60"/>
      <c r="G34" s="72">
        <v>2805</v>
      </c>
      <c r="H34" s="59">
        <f>+SUM(D34:G34)</f>
        <v>2805</v>
      </c>
    </row>
    <row r="35" spans="4:8" s="5" customFormat="1" ht="6" customHeight="1">
      <c r="D35" s="62"/>
      <c r="E35" s="62"/>
      <c r="F35" s="62"/>
      <c r="G35" s="62"/>
      <c r="H35" s="62"/>
    </row>
    <row r="36" spans="4:8" s="5" customFormat="1" ht="6" customHeight="1">
      <c r="D36" s="59"/>
      <c r="E36" s="59"/>
      <c r="F36" s="59"/>
      <c r="G36" s="59"/>
      <c r="H36" s="59"/>
    </row>
    <row r="37" spans="1:8" s="5" customFormat="1" ht="12.75" customHeight="1">
      <c r="A37" s="5" t="s">
        <v>150</v>
      </c>
      <c r="D37" s="60">
        <f>+SUM(D30:D35)</f>
        <v>132870</v>
      </c>
      <c r="E37" s="60">
        <f>+SUM(E30:E35)</f>
        <v>0</v>
      </c>
      <c r="F37" s="60">
        <f>+SUM(F30:F35)</f>
        <v>0</v>
      </c>
      <c r="G37" s="60">
        <f>+SUM(G30:G35)</f>
        <v>-31615</v>
      </c>
      <c r="H37" s="60">
        <f>+SUM(H30:H35)</f>
        <v>101255</v>
      </c>
    </row>
    <row r="38" spans="4:8" s="5" customFormat="1" ht="6" customHeight="1" thickBot="1">
      <c r="D38" s="69"/>
      <c r="E38" s="69"/>
      <c r="F38" s="69"/>
      <c r="G38" s="69"/>
      <c r="H38" s="69"/>
    </row>
    <row r="39" spans="1:8" s="71" customFormat="1" ht="12.75" customHeight="1" thickTop="1">
      <c r="A39" s="2"/>
      <c r="B39" s="2"/>
      <c r="C39" s="2"/>
      <c r="D39" s="3"/>
      <c r="E39" s="3"/>
      <c r="F39" s="3"/>
      <c r="G39" s="3"/>
      <c r="H39" s="3"/>
    </row>
    <row r="40" spans="1:8" s="71" customFormat="1" ht="12.75" customHeight="1">
      <c r="A40" s="2"/>
      <c r="B40" s="2"/>
      <c r="C40" s="2"/>
      <c r="D40" s="3"/>
      <c r="E40" s="3"/>
      <c r="F40" s="3"/>
      <c r="G40" s="3"/>
      <c r="H40" s="3"/>
    </row>
    <row r="41" spans="1:8" s="71" customFormat="1" ht="12.75" customHeight="1">
      <c r="A41" s="2"/>
      <c r="B41" s="2"/>
      <c r="C41" s="2"/>
      <c r="D41" s="3"/>
      <c r="E41" s="3"/>
      <c r="F41" s="3"/>
      <c r="G41" s="3"/>
      <c r="H41" s="3"/>
    </row>
    <row r="42" spans="1:8" s="71" customFormat="1" ht="12.75" customHeight="1">
      <c r="A42" s="5"/>
      <c r="B42" s="2"/>
      <c r="C42" s="2"/>
      <c r="D42" s="3"/>
      <c r="E42" s="3"/>
      <c r="F42" s="3"/>
      <c r="G42" s="3"/>
      <c r="H42" s="3"/>
    </row>
    <row r="43" spans="4:8" s="2" customFormat="1" ht="12.75" customHeight="1">
      <c r="D43" s="3"/>
      <c r="E43" s="3"/>
      <c r="F43" s="3"/>
      <c r="G43" s="3"/>
      <c r="H43" s="3"/>
    </row>
    <row r="44" spans="1:8" s="2" customFormat="1" ht="12.75" customHeight="1">
      <c r="A44" s="5"/>
      <c r="D44" s="3"/>
      <c r="E44" s="3"/>
      <c r="F44" s="3"/>
      <c r="G44" s="3"/>
      <c r="H44" s="3"/>
    </row>
    <row r="45" spans="4:8" s="2" customFormat="1" ht="12.75" customHeight="1">
      <c r="D45" s="3"/>
      <c r="E45" s="3"/>
      <c r="F45" s="3"/>
      <c r="G45" s="3"/>
      <c r="H45" s="3"/>
    </row>
    <row r="46" spans="1:9" s="5" customFormat="1" ht="12.75">
      <c r="A46" s="29" t="s">
        <v>88</v>
      </c>
      <c r="B46" s="29"/>
      <c r="C46" s="6"/>
      <c r="D46" s="35"/>
      <c r="E46" s="30"/>
      <c r="F46" s="35"/>
      <c r="G46" s="30"/>
      <c r="H46" s="35"/>
      <c r="I46" s="30"/>
    </row>
    <row r="47" spans="1:9" s="5" customFormat="1" ht="12.75">
      <c r="A47" s="29" t="s">
        <v>154</v>
      </c>
      <c r="B47" s="6"/>
      <c r="C47" s="6"/>
      <c r="D47" s="30"/>
      <c r="E47" s="30"/>
      <c r="F47" s="36"/>
      <c r="G47" s="30"/>
      <c r="H47" s="30"/>
      <c r="I47" s="30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5">
      <c r="A56" s="45" t="s">
        <v>77</v>
      </c>
    </row>
    <row r="57" s="2" customFormat="1" ht="15">
      <c r="A57" s="45" t="s">
        <v>117</v>
      </c>
    </row>
    <row r="58" s="2" customFormat="1" ht="12.75"/>
    <row r="59" spans="1:8" s="5" customFormat="1" ht="12.75" customHeight="1">
      <c r="A59" s="5" t="s">
        <v>56</v>
      </c>
      <c r="D59" s="70" t="s">
        <v>80</v>
      </c>
      <c r="E59" s="59">
        <v>0</v>
      </c>
      <c r="F59" s="59"/>
      <c r="G59" s="59">
        <v>-21</v>
      </c>
      <c r="H59" s="59">
        <f>+SUM(D59:G59)</f>
        <v>-21</v>
      </c>
    </row>
    <row r="60" spans="4:8" s="5" customFormat="1" ht="12.75" customHeight="1">
      <c r="D60" s="59"/>
      <c r="E60" s="59"/>
      <c r="F60" s="59"/>
      <c r="G60" s="59"/>
      <c r="H60" s="59"/>
    </row>
    <row r="61" spans="1:8" s="5" customFormat="1" ht="12.75" customHeight="1">
      <c r="A61" s="5" t="s">
        <v>78</v>
      </c>
      <c r="D61" s="59">
        <v>95000</v>
      </c>
      <c r="E61" s="59">
        <v>0</v>
      </c>
      <c r="F61" s="59"/>
      <c r="G61" s="59">
        <v>0</v>
      </c>
      <c r="H61" s="59">
        <f>+SUM(D61:G61)</f>
        <v>95000</v>
      </c>
    </row>
    <row r="62" spans="4:8" s="5" customFormat="1" ht="12.75" customHeight="1">
      <c r="D62" s="59"/>
      <c r="E62" s="59"/>
      <c r="F62" s="59"/>
      <c r="G62" s="59"/>
      <c r="H62" s="59"/>
    </row>
    <row r="63" spans="1:8" s="5" customFormat="1" ht="12.75" customHeight="1">
      <c r="A63" s="5" t="s">
        <v>91</v>
      </c>
      <c r="D63" s="59">
        <v>37870</v>
      </c>
      <c r="E63" s="59">
        <v>0</v>
      </c>
      <c r="F63" s="59"/>
      <c r="G63" s="59">
        <v>-37870</v>
      </c>
      <c r="H63" s="59">
        <f>+SUM(D63:G63)</f>
        <v>0</v>
      </c>
    </row>
    <row r="64" spans="4:8" s="5" customFormat="1" ht="12.75" customHeight="1">
      <c r="D64" s="59"/>
      <c r="E64" s="59"/>
      <c r="F64" s="59"/>
      <c r="G64" s="59"/>
      <c r="H64" s="59"/>
    </row>
    <row r="65" spans="1:8" s="5" customFormat="1" ht="12.75" customHeight="1">
      <c r="A65" s="5" t="s">
        <v>114</v>
      </c>
      <c r="D65" s="60">
        <v>0</v>
      </c>
      <c r="E65" s="60">
        <v>0</v>
      </c>
      <c r="F65" s="60"/>
      <c r="G65" s="72">
        <f>5699-2100-99</f>
        <v>3500</v>
      </c>
      <c r="H65" s="59">
        <f>+SUM(D65:G65)</f>
        <v>3500</v>
      </c>
    </row>
    <row r="66" spans="4:8" s="5" customFormat="1" ht="6" customHeight="1">
      <c r="D66" s="62"/>
      <c r="E66" s="62"/>
      <c r="F66" s="62"/>
      <c r="G66" s="62"/>
      <c r="H66" s="62"/>
    </row>
    <row r="67" spans="4:8" s="5" customFormat="1" ht="6" customHeight="1">
      <c r="D67" s="59"/>
      <c r="E67" s="59"/>
      <c r="F67" s="59"/>
      <c r="G67" s="59"/>
      <c r="H67" s="59"/>
    </row>
    <row r="68" spans="1:8" s="5" customFormat="1" ht="12.75" customHeight="1">
      <c r="A68" s="5" t="s">
        <v>115</v>
      </c>
      <c r="D68" s="60">
        <f>+SUM(D59:D66)</f>
        <v>132870</v>
      </c>
      <c r="E68" s="60">
        <f>+SUM(E59:E66)</f>
        <v>0</v>
      </c>
      <c r="F68" s="60">
        <f>+SUM(F59:F66)</f>
        <v>0</v>
      </c>
      <c r="G68" s="60">
        <f>+SUM(G59:G66)</f>
        <v>-34391</v>
      </c>
      <c r="H68" s="60">
        <f>+SUM(H59:H66)</f>
        <v>98479</v>
      </c>
    </row>
    <row r="69" spans="4:8" s="5" customFormat="1" ht="6" customHeight="1" thickBot="1">
      <c r="D69" s="69"/>
      <c r="E69" s="69"/>
      <c r="F69" s="69"/>
      <c r="G69" s="69"/>
      <c r="H69" s="69"/>
    </row>
    <row r="70" spans="1:8" s="71" customFormat="1" ht="12.75" customHeight="1" thickTop="1">
      <c r="A70" s="2"/>
      <c r="B70" s="2"/>
      <c r="C70" s="2"/>
      <c r="D70" s="3"/>
      <c r="E70" s="3"/>
      <c r="F70" s="3"/>
      <c r="G70" s="3"/>
      <c r="H70" s="3"/>
    </row>
    <row r="71" spans="1:8" s="71" customFormat="1" ht="12.75" customHeight="1">
      <c r="A71" s="2"/>
      <c r="B71" s="2"/>
      <c r="C71" s="2"/>
      <c r="D71" s="3"/>
      <c r="E71" s="3"/>
      <c r="F71" s="3"/>
      <c r="G71" s="3"/>
      <c r="H71" s="3"/>
    </row>
    <row r="72" spans="1:8" s="71" customFormat="1" ht="12.75" customHeight="1">
      <c r="A72" s="5" t="s">
        <v>81</v>
      </c>
      <c r="B72" s="2"/>
      <c r="C72" s="2"/>
      <c r="D72" s="3"/>
      <c r="E72" s="3"/>
      <c r="F72" s="3"/>
      <c r="G72" s="3"/>
      <c r="H72" s="3"/>
    </row>
    <row r="73" spans="4:8" s="2" customFormat="1" ht="12.75" customHeight="1">
      <c r="D73" s="3"/>
      <c r="E73" s="3"/>
      <c r="F73" s="3"/>
      <c r="G73" s="3"/>
      <c r="H73" s="3"/>
    </row>
    <row r="74" spans="4:8" s="2" customFormat="1" ht="12.75" customHeight="1">
      <c r="D74" s="3"/>
      <c r="E74" s="3"/>
      <c r="F74" s="3"/>
      <c r="G74" s="3"/>
      <c r="H74" s="3"/>
    </row>
    <row r="75" spans="4:8" s="2" customFormat="1" ht="12.75" customHeight="1">
      <c r="D75" s="3"/>
      <c r="E75" s="3"/>
      <c r="F75" s="3"/>
      <c r="G75" s="3"/>
      <c r="H75" s="3"/>
    </row>
    <row r="76" spans="1:9" s="5" customFormat="1" ht="12.75">
      <c r="A76" s="29" t="s">
        <v>88</v>
      </c>
      <c r="B76" s="29"/>
      <c r="C76" s="6"/>
      <c r="D76" s="35"/>
      <c r="E76" s="30"/>
      <c r="F76" s="35"/>
      <c r="G76" s="30"/>
      <c r="H76" s="35"/>
      <c r="I76" s="30"/>
    </row>
    <row r="77" spans="1:9" s="5" customFormat="1" ht="12.75">
      <c r="A77" s="29" t="s">
        <v>85</v>
      </c>
      <c r="B77" s="6"/>
      <c r="C77" s="6"/>
      <c r="D77" s="30"/>
      <c r="E77" s="30"/>
      <c r="F77" s="36"/>
      <c r="G77" s="30"/>
      <c r="H77" s="30"/>
      <c r="I77" s="30"/>
    </row>
    <row r="78" s="2" customFormat="1" ht="12.75"/>
    <row r="79" s="2" customFormat="1" ht="13.5">
      <c r="A79" s="1"/>
    </row>
    <row r="80" s="2" customFormat="1" ht="12.75"/>
    <row r="81" s="2" customFormat="1" ht="12.75"/>
    <row r="82" s="2" customFormat="1" ht="12.75"/>
  </sheetData>
  <mergeCells count="2">
    <mergeCell ref="A1:I1"/>
    <mergeCell ref="A6:I6"/>
  </mergeCells>
  <printOptions horizontalCentered="1"/>
  <pageMargins left="0.5" right="0.5" top="0.5" bottom="0.5" header="0.5" footer="0.5"/>
  <pageSetup horizontalDpi="300" verticalDpi="300" orientation="portrait" paperSize="9" scale="98" r:id="rId1"/>
  <headerFooter alignWithMargins="0">
    <oddFooter>&amp;R&amp;F:&amp;A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zoomScaleSheetLayoutView="110" workbookViewId="0" topLeftCell="A1">
      <selection activeCell="A1" sqref="A1:J1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7" customWidth="1"/>
    <col min="9" max="9" width="2.7109375" style="77" customWidth="1"/>
    <col min="10" max="10" width="12.7109375" style="0" customWidth="1"/>
  </cols>
  <sheetData>
    <row r="1" spans="1:10" s="8" customFormat="1" ht="15">
      <c r="A1" s="112" t="s">
        <v>21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5" customFormat="1" ht="12.75">
      <c r="A2" s="14" t="s">
        <v>67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5" customFormat="1" ht="12.7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40" customFormat="1" ht="12.7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20" customFormat="1" ht="12.75">
      <c r="A5" s="42"/>
      <c r="B5" s="41"/>
      <c r="C5" s="41"/>
      <c r="D5" s="41"/>
      <c r="E5" s="41"/>
      <c r="F5" s="41"/>
      <c r="G5" s="41"/>
      <c r="H5" s="41"/>
      <c r="I5" s="41"/>
      <c r="J5" s="41"/>
    </row>
    <row r="6" spans="1:10" s="20" customFormat="1" ht="18.75">
      <c r="A6" s="114" t="s">
        <v>34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4" s="40" customFormat="1" ht="12.75">
      <c r="A7" s="43"/>
      <c r="B7" s="44"/>
      <c r="C7" s="44"/>
      <c r="D7" s="44"/>
    </row>
    <row r="8" spans="1:4" s="5" customFormat="1" ht="12.75">
      <c r="A8" s="15"/>
      <c r="B8" s="7"/>
      <c r="C8" s="7"/>
      <c r="D8" s="7"/>
    </row>
    <row r="9" spans="1:4" s="47" customFormat="1" ht="15.75">
      <c r="A9" s="45" t="s">
        <v>79</v>
      </c>
      <c r="B9" s="45"/>
      <c r="C9" s="46"/>
      <c r="D9" s="46"/>
    </row>
    <row r="10" spans="1:4" s="47" customFormat="1" ht="15.75">
      <c r="A10" s="45" t="s">
        <v>151</v>
      </c>
      <c r="B10" s="45"/>
      <c r="C10" s="46"/>
      <c r="D10" s="46"/>
    </row>
    <row r="11" spans="1:10" s="47" customFormat="1" ht="15" hidden="1">
      <c r="A11" s="45"/>
      <c r="B11" s="45"/>
      <c r="C11" s="46"/>
      <c r="D11" s="46"/>
      <c r="H11" s="51" t="s">
        <v>73</v>
      </c>
      <c r="I11" s="52"/>
      <c r="J11" s="51" t="s">
        <v>71</v>
      </c>
    </row>
    <row r="12" spans="1:10" s="47" customFormat="1" ht="15.75">
      <c r="A12" s="45"/>
      <c r="B12" s="45"/>
      <c r="C12" s="46"/>
      <c r="D12" s="46"/>
      <c r="H12" s="51" t="s">
        <v>72</v>
      </c>
      <c r="I12" s="52"/>
      <c r="J12" s="52" t="s">
        <v>72</v>
      </c>
    </row>
    <row r="13" spans="8:10" ht="12.75">
      <c r="H13" s="49">
        <v>38442</v>
      </c>
      <c r="I13" s="52"/>
      <c r="J13" s="83">
        <v>38077</v>
      </c>
    </row>
    <row r="14" spans="8:10" ht="12.75">
      <c r="H14" s="51" t="s">
        <v>0</v>
      </c>
      <c r="I14" s="51"/>
      <c r="J14" s="52" t="s">
        <v>0</v>
      </c>
    </row>
    <row r="15" spans="1:10" ht="12.75">
      <c r="A15" s="16" t="s">
        <v>60</v>
      </c>
      <c r="H15" s="84"/>
      <c r="J15" s="71"/>
    </row>
    <row r="16" spans="1:10" s="5" customFormat="1" ht="12.75">
      <c r="A16" s="5" t="s">
        <v>97</v>
      </c>
      <c r="H16" s="85">
        <f>+'is'!D40</f>
        <v>4107</v>
      </c>
      <c r="I16" s="70"/>
      <c r="J16" s="70">
        <v>3987</v>
      </c>
    </row>
    <row r="17" spans="8:10" s="5" customFormat="1" ht="6" customHeight="1">
      <c r="H17" s="85"/>
      <c r="I17" s="70"/>
      <c r="J17" s="70"/>
    </row>
    <row r="18" spans="1:10" s="5" customFormat="1" ht="12.75">
      <c r="A18" s="5" t="s">
        <v>12</v>
      </c>
      <c r="H18" s="85"/>
      <c r="I18" s="70"/>
      <c r="J18" s="70"/>
    </row>
    <row r="19" spans="2:10" s="5" customFormat="1" ht="12.75">
      <c r="B19" s="5" t="s">
        <v>119</v>
      </c>
      <c r="H19" s="85">
        <v>455</v>
      </c>
      <c r="I19" s="70"/>
      <c r="J19" s="70">
        <v>529</v>
      </c>
    </row>
    <row r="20" spans="2:10" s="5" customFormat="1" ht="12.75" hidden="1">
      <c r="B20" s="5" t="s">
        <v>135</v>
      </c>
      <c r="H20" s="85">
        <v>0</v>
      </c>
      <c r="I20" s="70"/>
      <c r="J20" s="70">
        <v>0</v>
      </c>
    </row>
    <row r="21" spans="2:10" s="5" customFormat="1" ht="12.75" hidden="1">
      <c r="B21" s="5" t="s">
        <v>112</v>
      </c>
      <c r="H21" s="85">
        <v>0</v>
      </c>
      <c r="I21" s="70"/>
      <c r="J21" s="70">
        <v>0</v>
      </c>
    </row>
    <row r="22" spans="2:10" s="5" customFormat="1" ht="12.75">
      <c r="B22" s="5" t="s">
        <v>13</v>
      </c>
      <c r="H22" s="85">
        <v>1260</v>
      </c>
      <c r="I22" s="70"/>
      <c r="J22" s="70">
        <v>410</v>
      </c>
    </row>
    <row r="23" spans="2:10" s="5" customFormat="1" ht="12.75" hidden="1">
      <c r="B23" s="5" t="s">
        <v>129</v>
      </c>
      <c r="H23" s="85">
        <v>0</v>
      </c>
      <c r="I23" s="70"/>
      <c r="J23" s="70">
        <v>0</v>
      </c>
    </row>
    <row r="24" spans="2:10" s="5" customFormat="1" ht="12.75" hidden="1">
      <c r="B24" s="5" t="s">
        <v>142</v>
      </c>
      <c r="H24" s="85">
        <v>0</v>
      </c>
      <c r="I24" s="70"/>
      <c r="J24" s="70">
        <v>0</v>
      </c>
    </row>
    <row r="25" spans="2:10" s="5" customFormat="1" ht="12.75">
      <c r="B25" s="5" t="s">
        <v>111</v>
      </c>
      <c r="H25" s="85">
        <v>1</v>
      </c>
      <c r="I25" s="70"/>
      <c r="J25" s="70">
        <v>1</v>
      </c>
    </row>
    <row r="26" spans="2:10" s="5" customFormat="1" ht="12.75" hidden="1">
      <c r="B26" s="5" t="s">
        <v>140</v>
      </c>
      <c r="H26" s="85">
        <v>0</v>
      </c>
      <c r="I26" s="70"/>
      <c r="J26" s="70">
        <v>0</v>
      </c>
    </row>
    <row r="27" spans="2:10" s="5" customFormat="1" ht="12.75" hidden="1">
      <c r="B27" s="5" t="s">
        <v>141</v>
      </c>
      <c r="H27" s="85">
        <v>0</v>
      </c>
      <c r="I27" s="70"/>
      <c r="J27" s="70">
        <v>0</v>
      </c>
    </row>
    <row r="28" spans="8:10" s="5" customFormat="1" ht="6" customHeight="1">
      <c r="H28" s="86"/>
      <c r="I28" s="72"/>
      <c r="J28" s="74"/>
    </row>
    <row r="29" spans="8:10" s="5" customFormat="1" ht="6" customHeight="1">
      <c r="H29" s="85"/>
      <c r="I29" s="70"/>
      <c r="J29" s="70"/>
    </row>
    <row r="30" spans="1:10" s="5" customFormat="1" ht="12.75">
      <c r="A30" s="16" t="s">
        <v>14</v>
      </c>
      <c r="H30" s="85">
        <f>+SUM(H16:H28)</f>
        <v>5823</v>
      </c>
      <c r="I30" s="70"/>
      <c r="J30" s="70">
        <f>+SUM(J16:J28)</f>
        <v>4927</v>
      </c>
    </row>
    <row r="31" spans="8:10" s="5" customFormat="1" ht="6" customHeight="1">
      <c r="H31" s="85"/>
      <c r="I31" s="70"/>
      <c r="J31" s="59"/>
    </row>
    <row r="32" spans="2:10" s="5" customFormat="1" ht="12.75">
      <c r="B32" s="5" t="s">
        <v>92</v>
      </c>
      <c r="H32" s="85"/>
      <c r="I32" s="70"/>
      <c r="J32" s="59"/>
    </row>
    <row r="33" spans="2:10" s="5" customFormat="1" ht="12.75">
      <c r="B33" s="5" t="s">
        <v>123</v>
      </c>
      <c r="H33" s="87">
        <v>-827</v>
      </c>
      <c r="I33" s="78"/>
      <c r="J33" s="78">
        <v>-1666</v>
      </c>
    </row>
    <row r="34" spans="2:10" s="5" customFormat="1" ht="12.75">
      <c r="B34" s="5" t="s">
        <v>93</v>
      </c>
      <c r="H34" s="85">
        <v>-24300</v>
      </c>
      <c r="I34" s="70"/>
      <c r="J34" s="70">
        <v>-4264</v>
      </c>
    </row>
    <row r="35" spans="2:10" s="5" customFormat="1" ht="12.75">
      <c r="B35" s="5" t="s">
        <v>94</v>
      </c>
      <c r="H35" s="87">
        <f>11966</f>
        <v>11966</v>
      </c>
      <c r="I35" s="78"/>
      <c r="J35" s="78">
        <v>-1905</v>
      </c>
    </row>
    <row r="36" spans="8:10" s="5" customFormat="1" ht="6" customHeight="1">
      <c r="H36" s="86"/>
      <c r="I36" s="72"/>
      <c r="J36" s="74"/>
    </row>
    <row r="37" spans="8:10" s="5" customFormat="1" ht="6" customHeight="1">
      <c r="H37" s="85"/>
      <c r="I37" s="70"/>
      <c r="J37" s="70"/>
    </row>
    <row r="38" spans="1:10" s="5" customFormat="1" ht="12.75">
      <c r="A38" s="16" t="s">
        <v>15</v>
      </c>
      <c r="H38" s="85">
        <f>+SUM(H30:H36)</f>
        <v>-7338</v>
      </c>
      <c r="I38" s="70"/>
      <c r="J38" s="70">
        <f>+SUM(J30:J36)</f>
        <v>-2908</v>
      </c>
    </row>
    <row r="39" spans="8:10" s="5" customFormat="1" ht="6" customHeight="1">
      <c r="H39" s="85"/>
      <c r="I39" s="70"/>
      <c r="J39" s="59"/>
    </row>
    <row r="40" spans="2:10" s="5" customFormat="1" ht="12.75">
      <c r="B40" s="5" t="s">
        <v>126</v>
      </c>
      <c r="H40" s="85">
        <v>-1</v>
      </c>
      <c r="I40" s="70"/>
      <c r="J40" s="70">
        <v>0</v>
      </c>
    </row>
    <row r="41" spans="2:10" s="5" customFormat="1" ht="12.75">
      <c r="B41" s="5" t="s">
        <v>16</v>
      </c>
      <c r="H41" s="85">
        <v>-385</v>
      </c>
      <c r="I41" s="70"/>
      <c r="J41" s="70">
        <v>-410</v>
      </c>
    </row>
    <row r="42" spans="2:10" s="5" customFormat="1" ht="12.75" hidden="1">
      <c r="B42" s="5" t="s">
        <v>113</v>
      </c>
      <c r="H42" s="85">
        <v>0</v>
      </c>
      <c r="I42" s="70"/>
      <c r="J42" s="70">
        <v>0</v>
      </c>
    </row>
    <row r="43" spans="2:10" s="5" customFormat="1" ht="12.75">
      <c r="B43" s="5" t="s">
        <v>98</v>
      </c>
      <c r="H43" s="85">
        <v>-1585</v>
      </c>
      <c r="I43" s="70"/>
      <c r="J43" s="70">
        <v>-200</v>
      </c>
    </row>
    <row r="44" spans="8:10" s="5" customFormat="1" ht="6" customHeight="1">
      <c r="H44" s="86"/>
      <c r="I44" s="72"/>
      <c r="J44" s="74"/>
    </row>
    <row r="45" spans="8:10" s="5" customFormat="1" ht="6" customHeight="1">
      <c r="H45" s="85"/>
      <c r="I45" s="70"/>
      <c r="J45" s="70"/>
    </row>
    <row r="46" spans="1:10" s="5" customFormat="1" ht="12.75">
      <c r="A46" s="16" t="s">
        <v>95</v>
      </c>
      <c r="H46" s="85">
        <f>+SUM(H38:H44)</f>
        <v>-9309</v>
      </c>
      <c r="I46" s="70"/>
      <c r="J46" s="70">
        <f>+SUM(J38:J44)</f>
        <v>-3518</v>
      </c>
    </row>
    <row r="47" spans="1:10" s="5" customFormat="1" ht="6" customHeight="1" thickBot="1">
      <c r="A47" s="16"/>
      <c r="H47" s="88"/>
      <c r="I47" s="72"/>
      <c r="J47" s="75"/>
    </row>
    <row r="48" spans="8:10" s="5" customFormat="1" ht="13.5" thickTop="1">
      <c r="H48" s="85"/>
      <c r="I48" s="70"/>
      <c r="J48" s="59"/>
    </row>
    <row r="49" spans="1:10" s="5" customFormat="1" ht="12.75">
      <c r="A49" s="16" t="s">
        <v>61</v>
      </c>
      <c r="H49" s="85"/>
      <c r="I49" s="70"/>
      <c r="J49" s="59"/>
    </row>
    <row r="50" spans="1:10" s="5" customFormat="1" ht="12.75" hidden="1">
      <c r="A50" s="16"/>
      <c r="B50" s="5" t="s">
        <v>96</v>
      </c>
      <c r="H50" s="85">
        <v>0</v>
      </c>
      <c r="I50" s="70"/>
      <c r="J50" s="70">
        <v>0</v>
      </c>
    </row>
    <row r="51" spans="1:10" s="5" customFormat="1" ht="12.75" hidden="1">
      <c r="A51" s="16"/>
      <c r="B51" s="5" t="s">
        <v>136</v>
      </c>
      <c r="H51" s="85">
        <v>0</v>
      </c>
      <c r="I51" s="70"/>
      <c r="J51" s="70">
        <v>0</v>
      </c>
    </row>
    <row r="52" spans="2:10" s="5" customFormat="1" ht="12.75" hidden="1">
      <c r="B52" s="5" t="s">
        <v>132</v>
      </c>
      <c r="H52" s="85">
        <v>0</v>
      </c>
      <c r="I52" s="70"/>
      <c r="J52" s="70">
        <v>0</v>
      </c>
    </row>
    <row r="53" spans="2:10" s="5" customFormat="1" ht="12.75">
      <c r="B53" s="5" t="s">
        <v>125</v>
      </c>
      <c r="H53" s="85">
        <v>-115</v>
      </c>
      <c r="I53" s="70"/>
      <c r="J53" s="70">
        <v>-65</v>
      </c>
    </row>
    <row r="54" spans="2:10" s="5" customFormat="1" ht="12.75" hidden="1">
      <c r="B54" s="5" t="s">
        <v>124</v>
      </c>
      <c r="H54" s="85">
        <v>0</v>
      </c>
      <c r="I54" s="70"/>
      <c r="J54" s="70">
        <v>0</v>
      </c>
    </row>
    <row r="55" spans="2:10" s="5" customFormat="1" ht="12.75" hidden="1">
      <c r="B55" s="5" t="s">
        <v>130</v>
      </c>
      <c r="H55" s="85">
        <v>0</v>
      </c>
      <c r="I55" s="70"/>
      <c r="J55" s="70">
        <v>0</v>
      </c>
    </row>
    <row r="56" spans="2:10" s="5" customFormat="1" ht="12.75" hidden="1">
      <c r="B56" s="5" t="s">
        <v>133</v>
      </c>
      <c r="H56" s="85">
        <v>0</v>
      </c>
      <c r="I56" s="70"/>
      <c r="J56" s="70">
        <v>0</v>
      </c>
    </row>
    <row r="57" spans="1:10" s="5" customFormat="1" ht="12.75">
      <c r="A57" s="16"/>
      <c r="B57" s="5" t="s">
        <v>134</v>
      </c>
      <c r="H57" s="85">
        <v>0</v>
      </c>
      <c r="I57" s="70"/>
      <c r="J57" s="70">
        <v>-4</v>
      </c>
    </row>
    <row r="58" spans="8:10" s="5" customFormat="1" ht="6" customHeight="1">
      <c r="H58" s="86"/>
      <c r="I58" s="72"/>
      <c r="J58" s="74"/>
    </row>
    <row r="59" spans="8:10" s="5" customFormat="1" ht="6" customHeight="1">
      <c r="H59" s="85"/>
      <c r="I59" s="70"/>
      <c r="J59" s="70"/>
    </row>
    <row r="60" spans="1:10" s="5" customFormat="1" ht="12.75">
      <c r="A60" s="16" t="s">
        <v>99</v>
      </c>
      <c r="H60" s="85">
        <f>+SUM(H49:H58)</f>
        <v>-115</v>
      </c>
      <c r="I60" s="70"/>
      <c r="J60" s="70">
        <f>+SUM(J49:J58)</f>
        <v>-69</v>
      </c>
    </row>
    <row r="61" spans="1:10" s="5" customFormat="1" ht="6" customHeight="1" thickBot="1">
      <c r="A61" s="16"/>
      <c r="H61" s="88"/>
      <c r="I61" s="72"/>
      <c r="J61" s="75"/>
    </row>
    <row r="62" spans="8:10" s="5" customFormat="1" ht="13.5" thickTop="1">
      <c r="H62" s="85"/>
      <c r="I62" s="70"/>
      <c r="J62" s="59"/>
    </row>
    <row r="63" spans="1:10" s="5" customFormat="1" ht="12.75">
      <c r="A63" s="16" t="s">
        <v>62</v>
      </c>
      <c r="H63" s="85"/>
      <c r="I63" s="70"/>
      <c r="J63" s="59"/>
    </row>
    <row r="64" spans="1:10" s="5" customFormat="1" ht="12.75">
      <c r="A64" s="16"/>
      <c r="B64" s="5" t="s">
        <v>155</v>
      </c>
      <c r="H64" s="87">
        <v>13287</v>
      </c>
      <c r="I64" s="78"/>
      <c r="J64" s="78">
        <f>45*0</f>
        <v>0</v>
      </c>
    </row>
    <row r="65" spans="1:10" s="5" customFormat="1" ht="12.75">
      <c r="A65" s="16"/>
      <c r="B65" s="5" t="s">
        <v>100</v>
      </c>
      <c r="H65" s="87">
        <v>910</v>
      </c>
      <c r="I65" s="78"/>
      <c r="J65" s="78">
        <v>3783</v>
      </c>
    </row>
    <row r="66" spans="1:10" s="5" customFormat="1" ht="12.75">
      <c r="A66" s="16"/>
      <c r="B66" s="5" t="s">
        <v>101</v>
      </c>
      <c r="H66" s="87">
        <f>-434</f>
        <v>-434</v>
      </c>
      <c r="I66" s="78"/>
      <c r="J66" s="78">
        <v>-871</v>
      </c>
    </row>
    <row r="67" spans="1:10" s="5" customFormat="1" ht="12.75">
      <c r="A67" s="16"/>
      <c r="B67" s="5" t="s">
        <v>102</v>
      </c>
      <c r="H67" s="87">
        <v>-118</v>
      </c>
      <c r="I67" s="78"/>
      <c r="J67" s="78">
        <v>-590</v>
      </c>
    </row>
    <row r="68" spans="1:10" s="5" customFormat="1" ht="12.75">
      <c r="A68" s="16"/>
      <c r="B68" s="5" t="s">
        <v>137</v>
      </c>
      <c r="H68" s="87">
        <v>-1034</v>
      </c>
      <c r="I68" s="78"/>
      <c r="J68" s="78">
        <v>0</v>
      </c>
    </row>
    <row r="69" spans="1:10" s="5" customFormat="1" ht="12.75" hidden="1">
      <c r="A69" s="16"/>
      <c r="B69" s="5" t="s">
        <v>143</v>
      </c>
      <c r="H69" s="85">
        <v>0</v>
      </c>
      <c r="I69" s="70"/>
      <c r="J69" s="70">
        <v>0</v>
      </c>
    </row>
    <row r="70" spans="8:10" s="5" customFormat="1" ht="6" customHeight="1">
      <c r="H70" s="86"/>
      <c r="I70" s="72"/>
      <c r="J70" s="74"/>
    </row>
    <row r="71" spans="8:10" s="5" customFormat="1" ht="6" customHeight="1">
      <c r="H71" s="85"/>
      <c r="I71" s="70"/>
      <c r="J71" s="70"/>
    </row>
    <row r="72" spans="1:10" s="5" customFormat="1" ht="12.75">
      <c r="A72" s="16" t="s">
        <v>17</v>
      </c>
      <c r="H72" s="85">
        <f>+SUM(H63:H70)</f>
        <v>12611</v>
      </c>
      <c r="I72" s="70"/>
      <c r="J72" s="70">
        <f>+SUM(J63:J70)</f>
        <v>2322</v>
      </c>
    </row>
    <row r="73" spans="1:10" s="5" customFormat="1" ht="6" customHeight="1" thickBot="1">
      <c r="A73" s="16"/>
      <c r="H73" s="88"/>
      <c r="I73" s="72"/>
      <c r="J73" s="75"/>
    </row>
    <row r="74" spans="8:10" s="5" customFormat="1" ht="6" customHeight="1" thickTop="1">
      <c r="H74" s="85"/>
      <c r="I74" s="70"/>
      <c r="J74" s="59"/>
    </row>
    <row r="75" spans="1:10" s="5" customFormat="1" ht="12.75" hidden="1">
      <c r="A75" s="5" t="s">
        <v>18</v>
      </c>
      <c r="H75" s="85">
        <v>0</v>
      </c>
      <c r="I75" s="70"/>
      <c r="J75" s="59"/>
    </row>
    <row r="76" spans="8:10" s="5" customFormat="1" ht="6" customHeight="1">
      <c r="H76" s="85"/>
      <c r="I76" s="70"/>
      <c r="J76" s="59"/>
    </row>
    <row r="77" spans="1:10" s="5" customFormat="1" ht="12.75">
      <c r="A77" s="16" t="s">
        <v>131</v>
      </c>
      <c r="H77" s="85">
        <f>+H72+H60+H46</f>
        <v>3187</v>
      </c>
      <c r="I77" s="70"/>
      <c r="J77" s="70">
        <f>+J72+J60+J46</f>
        <v>-1265</v>
      </c>
    </row>
    <row r="78" spans="1:10" s="5" customFormat="1" ht="6" customHeight="1">
      <c r="A78" s="73"/>
      <c r="H78" s="85"/>
      <c r="I78" s="70"/>
      <c r="J78" s="70"/>
    </row>
    <row r="79" spans="1:10" s="5" customFormat="1" ht="12.75">
      <c r="A79" s="16" t="s">
        <v>82</v>
      </c>
      <c r="H79" s="85">
        <v>-3216</v>
      </c>
      <c r="I79" s="70"/>
      <c r="J79" s="70">
        <v>6078</v>
      </c>
    </row>
    <row r="80" spans="8:10" s="5" customFormat="1" ht="6" customHeight="1">
      <c r="H80" s="86"/>
      <c r="I80" s="72"/>
      <c r="J80" s="74"/>
    </row>
    <row r="81" spans="8:10" s="5" customFormat="1" ht="6" customHeight="1">
      <c r="H81" s="85"/>
      <c r="I81" s="70"/>
      <c r="J81" s="70"/>
    </row>
    <row r="82" spans="1:10" s="5" customFormat="1" ht="12.75">
      <c r="A82" s="16" t="s">
        <v>83</v>
      </c>
      <c r="H82" s="85">
        <f>SUM(H77:H81)</f>
        <v>-29</v>
      </c>
      <c r="I82" s="70"/>
      <c r="J82" s="70">
        <f>SUM(J77:J81)</f>
        <v>4813</v>
      </c>
    </row>
    <row r="83" spans="1:10" s="5" customFormat="1" ht="6" customHeight="1" thickBot="1">
      <c r="A83" s="16"/>
      <c r="H83" s="88"/>
      <c r="I83" s="72"/>
      <c r="J83" s="75"/>
    </row>
    <row r="84" spans="8:10" s="5" customFormat="1" ht="6" customHeight="1" thickTop="1">
      <c r="H84" s="85"/>
      <c r="I84" s="70"/>
      <c r="J84" s="70"/>
    </row>
    <row r="85" spans="8:10" s="5" customFormat="1" ht="5.25" customHeight="1">
      <c r="H85" s="85"/>
      <c r="I85" s="70"/>
      <c r="J85" s="70"/>
    </row>
    <row r="86" spans="1:10" s="5" customFormat="1" ht="12.75">
      <c r="A86" s="16" t="s">
        <v>19</v>
      </c>
      <c r="H86" s="85"/>
      <c r="I86" s="70"/>
      <c r="J86" s="70"/>
    </row>
    <row r="87" spans="1:10" s="5" customFormat="1" ht="2.25" customHeight="1">
      <c r="A87" s="47"/>
      <c r="B87" s="47"/>
      <c r="C87" s="47"/>
      <c r="D87" s="47"/>
      <c r="E87" s="47"/>
      <c r="F87" s="47"/>
      <c r="H87" s="85"/>
      <c r="I87" s="70"/>
      <c r="J87" s="70"/>
    </row>
    <row r="88" spans="1:10" s="5" customFormat="1" ht="12.75">
      <c r="A88" s="5" t="s">
        <v>144</v>
      </c>
      <c r="H88" s="89">
        <f>+'bs'!E29</f>
        <v>3258</v>
      </c>
      <c r="I88" s="59"/>
      <c r="J88" s="59">
        <v>6725</v>
      </c>
    </row>
    <row r="89" spans="1:10" s="5" customFormat="1" ht="12.75">
      <c r="A89" s="5" t="s">
        <v>20</v>
      </c>
      <c r="H89" s="89">
        <v>-3287</v>
      </c>
      <c r="I89" s="59"/>
      <c r="J89" s="59">
        <v>-1912</v>
      </c>
    </row>
    <row r="90" spans="8:10" s="5" customFormat="1" ht="6" customHeight="1">
      <c r="H90" s="86"/>
      <c r="I90" s="72"/>
      <c r="J90" s="74"/>
    </row>
    <row r="91" spans="8:10" s="5" customFormat="1" ht="6" customHeight="1">
      <c r="H91" s="85"/>
      <c r="I91" s="70"/>
      <c r="J91" s="70"/>
    </row>
    <row r="92" spans="8:10" s="5" customFormat="1" ht="12.75">
      <c r="H92" s="64">
        <f>+SUM(H88:H90)</f>
        <v>-29</v>
      </c>
      <c r="I92" s="60"/>
      <c r="J92" s="60">
        <f>+SUM(J88:J90)</f>
        <v>4813</v>
      </c>
    </row>
    <row r="93" spans="1:10" s="5" customFormat="1" ht="3" customHeight="1" thickBot="1">
      <c r="A93" s="16"/>
      <c r="H93" s="88"/>
      <c r="I93" s="72"/>
      <c r="J93" s="75"/>
    </row>
    <row r="94" spans="8:10" s="5" customFormat="1" ht="13.5" thickTop="1">
      <c r="H94" s="85"/>
      <c r="I94" s="70"/>
      <c r="J94" s="59"/>
    </row>
    <row r="95" spans="8:10" s="5" customFormat="1" ht="12.75">
      <c r="H95" s="70"/>
      <c r="I95" s="70"/>
      <c r="J95" s="59"/>
    </row>
    <row r="96" spans="8:10" s="5" customFormat="1" ht="12.75">
      <c r="H96" s="70"/>
      <c r="I96" s="70"/>
      <c r="J96" s="59"/>
    </row>
    <row r="97" spans="5:10" s="5" customFormat="1" ht="6" customHeight="1">
      <c r="E97" s="60"/>
      <c r="F97" s="60"/>
      <c r="H97" s="70"/>
      <c r="I97" s="70"/>
      <c r="J97" s="59"/>
    </row>
    <row r="98" spans="1:10" s="5" customFormat="1" ht="12.75">
      <c r="A98" s="29" t="s">
        <v>89</v>
      </c>
      <c r="B98" s="29"/>
      <c r="C98" s="6"/>
      <c r="D98" s="35"/>
      <c r="E98" s="30"/>
      <c r="F98" s="30"/>
      <c r="G98" s="35"/>
      <c r="H98" s="30"/>
      <c r="I98" s="30"/>
      <c r="J98" s="23"/>
    </row>
    <row r="99" spans="1:10" s="5" customFormat="1" ht="12.75">
      <c r="A99" s="29" t="s">
        <v>158</v>
      </c>
      <c r="B99" s="6"/>
      <c r="C99" s="6"/>
      <c r="D99" s="30"/>
      <c r="E99" s="30"/>
      <c r="F99" s="30"/>
      <c r="G99" s="36"/>
      <c r="H99" s="30"/>
      <c r="I99" s="30"/>
      <c r="J99" s="10"/>
    </row>
    <row r="100" spans="1:10" ht="12.75">
      <c r="A100" s="29" t="s">
        <v>84</v>
      </c>
      <c r="B100" s="2"/>
      <c r="C100" s="2"/>
      <c r="D100" s="2"/>
      <c r="E100" s="2"/>
      <c r="F100" s="2"/>
      <c r="G100" s="2"/>
      <c r="H100" s="4"/>
      <c r="I100" s="4"/>
      <c r="J100" s="80"/>
    </row>
    <row r="101" spans="1:10" ht="12.75">
      <c r="A101" s="2"/>
      <c r="B101" s="2"/>
      <c r="C101" s="2"/>
      <c r="D101" s="2"/>
      <c r="E101" s="2"/>
      <c r="F101" s="2"/>
      <c r="G101" s="2"/>
      <c r="H101" s="4"/>
      <c r="I101" s="4"/>
      <c r="J101" s="80"/>
    </row>
    <row r="102" spans="1:10" ht="12.75">
      <c r="A102" s="2"/>
      <c r="B102" s="2"/>
      <c r="C102" s="2"/>
      <c r="D102" s="2"/>
      <c r="E102" s="2"/>
      <c r="F102" s="2"/>
      <c r="G102" s="2"/>
      <c r="H102" s="4"/>
      <c r="I102" s="4"/>
      <c r="J102" s="80"/>
    </row>
    <row r="103" spans="1:10" ht="12.75">
      <c r="A103" s="2"/>
      <c r="B103" s="2"/>
      <c r="C103" s="2"/>
      <c r="D103" s="2"/>
      <c r="E103" s="2"/>
      <c r="F103" s="2"/>
      <c r="G103" s="2"/>
      <c r="H103" s="4"/>
      <c r="I103" s="4"/>
      <c r="J103" s="80"/>
    </row>
    <row r="104" spans="1:10" ht="12.75">
      <c r="A104" s="2"/>
      <c r="B104" s="2"/>
      <c r="C104" s="2"/>
      <c r="D104" s="2"/>
      <c r="E104" s="2"/>
      <c r="F104" s="2"/>
      <c r="G104" s="2"/>
      <c r="H104" s="4"/>
      <c r="I104" s="4"/>
      <c r="J104" s="80"/>
    </row>
    <row r="105" ht="12.75">
      <c r="J105" s="80"/>
    </row>
    <row r="106" ht="12.75">
      <c r="J106" s="80"/>
    </row>
    <row r="107" ht="12.75">
      <c r="J107" s="80"/>
    </row>
    <row r="108" ht="12.75">
      <c r="J108" s="80"/>
    </row>
    <row r="109" ht="12.75">
      <c r="J109" s="80"/>
    </row>
    <row r="110" ht="12.75">
      <c r="J110" s="80"/>
    </row>
    <row r="111" ht="12.75">
      <c r="J111" s="80"/>
    </row>
    <row r="112" ht="12.75">
      <c r="J112" s="80"/>
    </row>
    <row r="113" ht="12.75">
      <c r="J113" s="80"/>
    </row>
    <row r="114" ht="12.75">
      <c r="J114" s="80"/>
    </row>
    <row r="115" ht="12.75">
      <c r="J115" s="80"/>
    </row>
    <row r="116" ht="12.75">
      <c r="J116" s="80"/>
    </row>
    <row r="117" ht="12.75">
      <c r="J117" s="80"/>
    </row>
    <row r="118" ht="12.75">
      <c r="J118" s="80"/>
    </row>
    <row r="119" ht="12.75">
      <c r="J119" s="80"/>
    </row>
    <row r="120" ht="12.75">
      <c r="J120" s="80"/>
    </row>
    <row r="121" ht="12.75">
      <c r="J121" s="80"/>
    </row>
    <row r="122" ht="12.75">
      <c r="J122" s="80"/>
    </row>
    <row r="123" ht="12.75">
      <c r="J123" s="80"/>
    </row>
    <row r="124" ht="12.75">
      <c r="J124" s="80"/>
    </row>
    <row r="125" ht="12.75">
      <c r="J125" s="80"/>
    </row>
    <row r="126" ht="12.75">
      <c r="J126" s="80"/>
    </row>
    <row r="127" ht="12.75">
      <c r="J127" s="80"/>
    </row>
    <row r="128" ht="12.75">
      <c r="J128" s="80"/>
    </row>
    <row r="129" ht="12.75">
      <c r="J129" s="80"/>
    </row>
    <row r="130" ht="12.75">
      <c r="J130" s="80"/>
    </row>
    <row r="131" ht="12.75">
      <c r="J131" s="80"/>
    </row>
    <row r="132" ht="12.75">
      <c r="J132" s="80"/>
    </row>
    <row r="133" ht="12.75">
      <c r="J133" s="80"/>
    </row>
    <row r="134" ht="12.75">
      <c r="J134" s="80"/>
    </row>
    <row r="135" ht="12.75">
      <c r="J135" s="80"/>
    </row>
    <row r="136" ht="12.75">
      <c r="J136" s="80"/>
    </row>
    <row r="137" ht="12.75">
      <c r="J137" s="80"/>
    </row>
    <row r="138" ht="12.75">
      <c r="J138" s="80"/>
    </row>
    <row r="139" ht="12.75">
      <c r="J139" s="80"/>
    </row>
    <row r="140" ht="12.75">
      <c r="J140" s="80"/>
    </row>
    <row r="141" ht="12.75">
      <c r="J141" s="80"/>
    </row>
    <row r="142" ht="12.75">
      <c r="J142" s="80"/>
    </row>
  </sheetData>
  <mergeCells count="2">
    <mergeCell ref="A1:J1"/>
    <mergeCell ref="A6:J6"/>
  </mergeCells>
  <printOptions horizontalCentered="1"/>
  <pageMargins left="0.5" right="0.5" top="0.5" bottom="0.5" header="0.5" footer="0.5"/>
  <pageSetup fitToHeight="1" fitToWidth="1" horizontalDpi="300" verticalDpi="300" orientation="portrait" paperSize="9" scale="90" r:id="rId3"/>
  <headerFooter alignWithMargins="0">
    <oddFooter>&amp;R&amp;F:&amp;A</oddFooter>
  </headerFooter>
  <rowBreaks count="1" manualBreakCount="1">
    <brk id="10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tml</cp:lastModifiedBy>
  <cp:lastPrinted>2005-05-24T07:35:57Z</cp:lastPrinted>
  <dcterms:created xsi:type="dcterms:W3CDTF">2000-08-28T01:11:02Z</dcterms:created>
  <dcterms:modified xsi:type="dcterms:W3CDTF">2005-05-25T08:13:00Z</dcterms:modified>
  <cp:category/>
  <cp:version/>
  <cp:contentType/>
  <cp:contentStatus/>
</cp:coreProperties>
</file>