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8580" firstSheet="4" activeTab="6"/>
  </bookViews>
  <sheets>
    <sheet name="Condensed Balance Sheet" sheetId="1" r:id="rId1"/>
    <sheet name="Condensed Income Statement" sheetId="2" r:id="rId2"/>
    <sheet name="General fund Revenue Account" sheetId="3" r:id="rId3"/>
    <sheet name="Life fund Balance Sheet" sheetId="4" r:id="rId4"/>
    <sheet name="Life Fund Revenue Account" sheetId="5" r:id="rId5"/>
    <sheet name="Cond Stmt of changes  in equity" sheetId="6" r:id="rId6"/>
    <sheet name="Condensed Cashflow Statement" sheetId="7" r:id="rId7"/>
  </sheets>
  <definedNames>
    <definedName name="_xlnm.Print_Area" localSheetId="5">'Cond Stmt of changes  in equity'!$A$1:$I$45</definedName>
    <definedName name="_xlnm.Print_Area" localSheetId="0">'Condensed Balance Sheet'!$A$1:$F$85</definedName>
    <definedName name="_xlnm.Print_Area" localSheetId="6">'Condensed Cashflow Statement'!$A$1:$F$34</definedName>
    <definedName name="_xlnm.Print_Area" localSheetId="1">'Condensed Income Statement'!$A$1:$H$62</definedName>
    <definedName name="_xlnm.Print_Area" localSheetId="2">'General fund Revenue Account'!$A$1:$H$39</definedName>
    <definedName name="_xlnm.Print_Area" localSheetId="3">'Life fund Balance Sheet'!$A$1:$F$54</definedName>
    <definedName name="_xlnm.Print_Area" localSheetId="4">'Life Fund Revenue Account'!$A$1:$H$55</definedName>
    <definedName name="_xlnm.Print_Titles" localSheetId="0">'Condensed Balance Sheet'!$1:$14</definedName>
  </definedNames>
  <calcPr fullCalcOnLoad="1"/>
</workbook>
</file>

<file path=xl/sharedStrings.xml><?xml version="1.0" encoding="utf-8"?>
<sst xmlns="http://schemas.openxmlformats.org/spreadsheetml/2006/main" count="240" uniqueCount="160">
  <si>
    <t>MAA HOLDINGS BERHAD</t>
  </si>
  <si>
    <t>CONDENSED LIFE FUND BALANCE SHEET</t>
  </si>
  <si>
    <t>AS AT</t>
  </si>
  <si>
    <t xml:space="preserve">END OF </t>
  </si>
  <si>
    <t>CURRENT</t>
  </si>
  <si>
    <t>PRECEDING</t>
  </si>
  <si>
    <t>QUARTER</t>
  </si>
  <si>
    <t>(Audited)</t>
  </si>
  <si>
    <t>RM'000</t>
  </si>
  <si>
    <t>ASSETS</t>
  </si>
  <si>
    <t>Property, plant and equipment</t>
  </si>
  <si>
    <t>Cash and bank balances</t>
  </si>
  <si>
    <t>Investment-linked fund assets</t>
  </si>
  <si>
    <t>TOTAL LIFE FUND ASSETS</t>
  </si>
  <si>
    <t>LIABILITIES</t>
  </si>
  <si>
    <t>Provision for outstanding claims</t>
  </si>
  <si>
    <t>Provision for agents' retirement benefits</t>
  </si>
  <si>
    <t>Current tax liabilities</t>
  </si>
  <si>
    <t>Investment-linked fund liabilities</t>
  </si>
  <si>
    <t>TOTAL LIFE FUND LIABILITIES</t>
  </si>
  <si>
    <t>LIFE POLICYHOLDERS' FUND</t>
  </si>
  <si>
    <t>TOTAL LIFE FUND LIABILITIES AND LIFE POLICYHOLDERS' FUND</t>
  </si>
  <si>
    <t>CONDENSED CONSOLIDATED BALANCE SHEET</t>
  </si>
  <si>
    <t>FINANCIAL</t>
  </si>
  <si>
    <t>YEAR ENDED</t>
  </si>
  <si>
    <t>Associated companies</t>
  </si>
  <si>
    <t>Tax recoverable</t>
  </si>
  <si>
    <t>TOTAL ASSETS</t>
  </si>
  <si>
    <t>Life policyholders' fund</t>
  </si>
  <si>
    <t>SHAREHOLDERS' FUND</t>
  </si>
  <si>
    <t>Share capital</t>
  </si>
  <si>
    <t>Reserves</t>
  </si>
  <si>
    <t>Minority interests</t>
  </si>
  <si>
    <t>3 months ended</t>
  </si>
  <si>
    <t>Gross premium</t>
  </si>
  <si>
    <t>Reinsurance</t>
  </si>
  <si>
    <t>Net premium</t>
  </si>
  <si>
    <t xml:space="preserve">Net benefits paid and payable </t>
  </si>
  <si>
    <t>Commission and agency expenses</t>
  </si>
  <si>
    <t>Management expenses</t>
  </si>
  <si>
    <t>Investment income</t>
  </si>
  <si>
    <t>Surplus from operations</t>
  </si>
  <si>
    <t>Finance costs</t>
  </si>
  <si>
    <t>Taxation</t>
  </si>
  <si>
    <t>Earned premium</t>
  </si>
  <si>
    <t>Net claims incurred</t>
  </si>
  <si>
    <t>Net commission</t>
  </si>
  <si>
    <t xml:space="preserve">CONDENSED CONSOLIDATED INCOME STATEMENT </t>
  </si>
  <si>
    <t xml:space="preserve"> - General insurance</t>
  </si>
  <si>
    <t xml:space="preserve"> - basic</t>
  </si>
  <si>
    <t>The Condensed General Insurance and Life Insurance Revenue Accounts are attached.</t>
  </si>
  <si>
    <t>GENERAL AND SHAREHOLDERS' FUND ASSETS</t>
  </si>
  <si>
    <t>TOTAL GENERAL AND SHAREHOLDERS' FUND ASSETS</t>
  </si>
  <si>
    <t>GENERAL AND SHAREHOLDERS' FUND LIABILITIES</t>
  </si>
  <si>
    <t>TOTAL GENERAL AND SHAREHOLDERS' FUND LIABILITIES</t>
  </si>
  <si>
    <t>Unearned premium reserves</t>
  </si>
  <si>
    <t>TOTAL LIABILITIES</t>
  </si>
  <si>
    <t>OPERATING REVENUE</t>
  </si>
  <si>
    <t xml:space="preserve">CONDENSED CONSOLIDATED STATEMENT OF CHANGES IN EQUITY </t>
  </si>
  <si>
    <t>Share</t>
  </si>
  <si>
    <t xml:space="preserve">Retained </t>
  </si>
  <si>
    <t>Capital</t>
  </si>
  <si>
    <t>premium</t>
  </si>
  <si>
    <t>earnings</t>
  </si>
  <si>
    <t>Total</t>
  </si>
  <si>
    <t>Operating activities</t>
  </si>
  <si>
    <t>Investing activities</t>
  </si>
  <si>
    <t>Financing activities</t>
  </si>
  <si>
    <t>Deferred tax assets</t>
  </si>
  <si>
    <t>Current tax liabitilies</t>
  </si>
  <si>
    <t>Deferred tax liabilities</t>
  </si>
  <si>
    <t>Net cash outflows from investing activities</t>
  </si>
  <si>
    <t>Income taxes paid</t>
  </si>
  <si>
    <t>Cash and cash equivalents at beginning of financial year</t>
  </si>
  <si>
    <t>Other operating income - net</t>
  </si>
  <si>
    <t>Fixed and call deposits</t>
  </si>
  <si>
    <t>TOTAL LIABILITIES AND SHAREHOLDERS' EQUITY</t>
  </si>
  <si>
    <t>Underwriting contribution</t>
  </si>
  <si>
    <t>Investment properties</t>
  </si>
  <si>
    <t>Financial assets:</t>
  </si>
  <si>
    <t xml:space="preserve">  Investments</t>
  </si>
  <si>
    <t>Insurance receivables</t>
  </si>
  <si>
    <t>Insurance payables</t>
  </si>
  <si>
    <t>Financial liabilities</t>
  </si>
  <si>
    <t xml:space="preserve">  - bonds - unsecured</t>
  </si>
  <si>
    <t xml:space="preserve">  - bank overdrafts - unsecured</t>
  </si>
  <si>
    <t xml:space="preserve"> EQUITY</t>
  </si>
  <si>
    <t>Retained earnings</t>
  </si>
  <si>
    <t>Attributable to :</t>
  </si>
  <si>
    <t xml:space="preserve"> - Equity holders of the Company</t>
  </si>
  <si>
    <t xml:space="preserve"> - Minority interest</t>
  </si>
  <si>
    <t>Minority</t>
  </si>
  <si>
    <t>interest</t>
  </si>
  <si>
    <t>Attributable to equity holders of the Company</t>
  </si>
  <si>
    <t>Net changes in available-for-sale financial assets</t>
  </si>
  <si>
    <t xml:space="preserve">  - term loans </t>
  </si>
  <si>
    <t xml:space="preserve">  - at fair value through profit or loss</t>
  </si>
  <si>
    <t xml:space="preserve">  - available-for-sale</t>
  </si>
  <si>
    <t>Capital and reserve attributable to the Company's equity holders</t>
  </si>
  <si>
    <t>Net assets per share attributable to ordinary equity holders of the Company (RM)</t>
  </si>
  <si>
    <t>31.12.2006</t>
  </si>
  <si>
    <t>Surplus before taxation</t>
  </si>
  <si>
    <t xml:space="preserve">Investment income </t>
  </si>
  <si>
    <t>Profit from operations</t>
  </si>
  <si>
    <t>Increase arising from additional investments in subsidiary companies during the financial period</t>
  </si>
  <si>
    <t>Currency translation differences arising during the financial period</t>
  </si>
  <si>
    <t>Increase arising from subsidiary companies acquired during the financial period</t>
  </si>
  <si>
    <t>31.03.2007</t>
  </si>
  <si>
    <t>31.03.2006</t>
  </si>
  <si>
    <t>Net surplus before changes in policy reserve for the financial period</t>
  </si>
  <si>
    <t>Intangible assets</t>
  </si>
  <si>
    <t xml:space="preserve">  - held to maturity</t>
  </si>
  <si>
    <t xml:space="preserve">  Loans and receivables</t>
  </si>
  <si>
    <t>Trade and other payables</t>
  </si>
  <si>
    <t>RESERVES</t>
  </si>
  <si>
    <t>* Consistent with prior years' practice, no profit was transferred from the Life Insurance Fund to the Shareholders' Fund as the transfer of life business profit is only done at the financial year end.</t>
  </si>
  <si>
    <t>Surplus transferred to Condensed Consolidated Income Statement  *</t>
  </si>
  <si>
    <t>Life policyholders' fund at end of the financial period</t>
  </si>
  <si>
    <t xml:space="preserve">  Trade and other payables</t>
  </si>
  <si>
    <t>Life fund reserves</t>
  </si>
  <si>
    <t>Interim report on consolidated results for the first quarter ended 31 March 2007. These figures have not been audited.</t>
  </si>
  <si>
    <t>Surplus from investment-linked fund</t>
  </si>
  <si>
    <t>Surplus transferred to Condensed Consolidated Income Statement</t>
  </si>
  <si>
    <t>SURPLUS TRANSFERRED FROM  INSURANCE REVENUE ACCOUNTS</t>
  </si>
  <si>
    <t>Net cash inflows from financing activities</t>
  </si>
  <si>
    <t>Net cash outflows from operating activities</t>
  </si>
  <si>
    <t>Share of loss of associated companies</t>
  </si>
  <si>
    <t>PROFIT BEFORE TAXATION</t>
  </si>
  <si>
    <t>CONDENSED GENERAL INSURANCE REVENUE ACCOUNT</t>
  </si>
  <si>
    <t>CONDENSED LIFE INSURANCE REVENUE ACCOUNT</t>
  </si>
  <si>
    <t>Life policyholders' fund at beginning of financial period</t>
  </si>
  <si>
    <t xml:space="preserve">CONDENSED CONSOLIDATED CASH FLOW STATEMENT </t>
  </si>
  <si>
    <t>Profit for the 3 months period</t>
  </si>
  <si>
    <t xml:space="preserve">  Borrowings</t>
  </si>
  <si>
    <t>Operating revenue from non-insurance subsidiaries</t>
  </si>
  <si>
    <t>Financial assets</t>
  </si>
  <si>
    <t>Surplus for the financial period after taxation</t>
  </si>
  <si>
    <t>3 months ended 31.03.2007</t>
  </si>
  <si>
    <t>Balance as at 1 January 2007</t>
  </si>
  <si>
    <t>Balance as at 31 March 2007</t>
  </si>
  <si>
    <t>3 months ended 31.03.2006</t>
  </si>
  <si>
    <t xml:space="preserve">Balance as at 1 January 2006  </t>
  </si>
  <si>
    <t>Balance as at 31 March 2006</t>
  </si>
  <si>
    <t>Cash utilised in operations</t>
  </si>
  <si>
    <t>Cash and cash equivalents at end of financial period</t>
  </si>
  <si>
    <t xml:space="preserve">  - medium terms notes - secured</t>
  </si>
  <si>
    <t>The Condensed Consolidated Cashflow Statement should be read in conjunction with the Annual Financial Reports for the financial year ended 31 December 2006</t>
  </si>
  <si>
    <t>The Condensed Consolidated Statement of Changes in Equity should be read in conjunction with the Annual Financial Reports for the financial year ended 31 December 2006</t>
  </si>
  <si>
    <t>The Condensed Life Fund Revenue Account should be read in conjunction with the Annual Financial Reports for the financial year ended 31 December 2006</t>
  </si>
  <si>
    <t>The Condensed Life Fund Balance Sheet should be read in conjunction with the Annual Financial Reports for the financial year ended 31 December 2006</t>
  </si>
  <si>
    <t>The Condensed General Fund Revenue Account should be read in conjunction with the Annual Financial Reports for the financial year ended 31 December 2006</t>
  </si>
  <si>
    <t>The Condensed Consolidated Income Statement should be read in conjunction with the Annual Financial  Reports for the financial year ended 31 December 2006.</t>
  </si>
  <si>
    <t>The Condensed Balance Sheet should be read in conjunction with the Annual Financial  Reports for the financial year ended 31 December 2006</t>
  </si>
  <si>
    <t>PROFIT FOR THE FINANCIAL PERIOD</t>
  </si>
  <si>
    <t>EARNINGS PER SHARE FOR THE PROFIT ATTRIBUTABLE TO THE EQUITY HOLDERS OF THE COMPANY (sen)</t>
  </si>
  <si>
    <t xml:space="preserve"> - Life insurance *</t>
  </si>
  <si>
    <t>Other operating (expenses)/income - net</t>
  </si>
  <si>
    <t>(Increase)/decrease in unearned premium reserves</t>
  </si>
  <si>
    <t>Underwriting (deficit)/surplus</t>
  </si>
  <si>
    <t>Net increase/(decrease) in cash and cash equivalents</t>
  </si>
</sst>
</file>

<file path=xl/styles.xml><?xml version="1.0" encoding="utf-8"?>
<styleSheet xmlns="http://schemas.openxmlformats.org/spreadsheetml/2006/main">
  <numFmts count="26">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_(* \(#,##0\);_(* &quot;-&quot;??_);_(@_)"/>
    <numFmt numFmtId="179" formatCode="_(* #,##0.0_);_(* \(#,##0.0\);_(* &quot;-&quot;??_);_(@_)"/>
    <numFmt numFmtId="180" formatCode="0.0%"/>
    <numFmt numFmtId="181" formatCode="_(* #,##0.0_);_(* \(#,##0.0\);_(* &quot;-&quot;?_);_(@_)"/>
  </numFmts>
  <fonts count="43">
    <font>
      <sz val="10"/>
      <name val="Arial"/>
      <family val="0"/>
    </font>
    <font>
      <b/>
      <sz val="10"/>
      <name val="Arial"/>
      <family val="2"/>
    </font>
    <font>
      <b/>
      <u val="single"/>
      <sz val="10"/>
      <name val="Arial"/>
      <family val="2"/>
    </font>
    <font>
      <sz val="8"/>
      <name val="Arial"/>
      <family val="2"/>
    </font>
    <font>
      <sz val="10"/>
      <color indexed="10"/>
      <name val="Arial"/>
      <family val="2"/>
    </font>
    <font>
      <b/>
      <sz val="8"/>
      <name val="Arial"/>
      <family val="2"/>
    </font>
    <font>
      <b/>
      <sz val="8"/>
      <color indexed="10"/>
      <name val="Arial"/>
      <family val="2"/>
    </font>
    <font>
      <sz val="8"/>
      <color indexed="10"/>
      <name val="Arial"/>
      <family val="2"/>
    </font>
    <font>
      <b/>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4">
    <xf numFmtId="0" fontId="0" fillId="0" borderId="0" xfId="0" applyAlignment="1">
      <alignment/>
    </xf>
    <xf numFmtId="178" fontId="0" fillId="33" borderId="10" xfId="42" applyNumberFormat="1" applyFont="1" applyFill="1" applyBorder="1" applyAlignment="1">
      <alignment/>
    </xf>
    <xf numFmtId="178" fontId="1" fillId="33" borderId="0" xfId="42" applyNumberFormat="1" applyFont="1" applyFill="1" applyBorder="1" applyAlignment="1">
      <alignment horizontal="center"/>
    </xf>
    <xf numFmtId="178" fontId="0" fillId="33" borderId="11" xfId="42" applyNumberFormat="1" applyFont="1" applyFill="1" applyBorder="1" applyAlignment="1">
      <alignment/>
    </xf>
    <xf numFmtId="178" fontId="3" fillId="33" borderId="0" xfId="42" applyNumberFormat="1" applyFont="1" applyFill="1" applyBorder="1" applyAlignment="1">
      <alignment/>
    </xf>
    <xf numFmtId="0" fontId="1" fillId="33" borderId="0" xfId="0" applyFont="1" applyFill="1" applyAlignment="1">
      <alignment/>
    </xf>
    <xf numFmtId="0" fontId="1" fillId="33" borderId="0" xfId="0" applyFont="1" applyFill="1" applyBorder="1" applyAlignment="1">
      <alignment/>
    </xf>
    <xf numFmtId="0" fontId="1" fillId="33" borderId="0" xfId="0" applyFont="1" applyFill="1" applyAlignment="1">
      <alignment horizontal="center"/>
    </xf>
    <xf numFmtId="0" fontId="0" fillId="33" borderId="0" xfId="0" applyFont="1" applyFill="1" applyAlignment="1">
      <alignment horizontal="justify" wrapText="1"/>
    </xf>
    <xf numFmtId="0" fontId="0" fillId="33" borderId="0" xfId="0" applyFont="1" applyFill="1" applyAlignment="1">
      <alignment horizontal="left"/>
    </xf>
    <xf numFmtId="0" fontId="0" fillId="33" borderId="0" xfId="0" applyFont="1" applyFill="1" applyBorder="1" applyAlignment="1">
      <alignment horizontal="left"/>
    </xf>
    <xf numFmtId="0" fontId="1" fillId="33" borderId="0" xfId="0" applyFont="1" applyFill="1" applyAlignment="1">
      <alignment horizontal="right"/>
    </xf>
    <xf numFmtId="0" fontId="1" fillId="33" borderId="0" xfId="0" applyFont="1" applyFill="1" applyBorder="1" applyAlignment="1">
      <alignment horizontal="right"/>
    </xf>
    <xf numFmtId="0" fontId="0" fillId="33" borderId="0" xfId="0" applyFont="1" applyFill="1" applyBorder="1" applyAlignment="1">
      <alignment horizontal="right"/>
    </xf>
    <xf numFmtId="0" fontId="1" fillId="33" borderId="12" xfId="0" applyFont="1" applyFill="1" applyBorder="1" applyAlignment="1">
      <alignment horizontal="right"/>
    </xf>
    <xf numFmtId="0" fontId="1" fillId="33" borderId="0" xfId="0" applyFont="1" applyFill="1" applyBorder="1" applyAlignment="1">
      <alignment horizontal="center"/>
    </xf>
    <xf numFmtId="178" fontId="0" fillId="33" borderId="0" xfId="42" applyNumberFormat="1" applyFont="1" applyFill="1" applyBorder="1" applyAlignment="1">
      <alignment horizontal="center"/>
    </xf>
    <xf numFmtId="0" fontId="0" fillId="33" borderId="0" xfId="0" applyFont="1" applyFill="1" applyAlignment="1">
      <alignment/>
    </xf>
    <xf numFmtId="0" fontId="0" fillId="33" borderId="0" xfId="0" applyFont="1" applyFill="1" applyAlignment="1">
      <alignment wrapText="1"/>
    </xf>
    <xf numFmtId="178" fontId="0" fillId="33" borderId="0" xfId="42" applyNumberFormat="1" applyFont="1" applyFill="1" applyAlignment="1">
      <alignment/>
    </xf>
    <xf numFmtId="178" fontId="0" fillId="33" borderId="0" xfId="42" applyNumberFormat="1" applyFont="1" applyFill="1" applyBorder="1" applyAlignment="1">
      <alignment/>
    </xf>
    <xf numFmtId="178" fontId="0" fillId="33" borderId="13" xfId="42" applyNumberFormat="1" applyFont="1" applyFill="1" applyBorder="1" applyAlignment="1">
      <alignment/>
    </xf>
    <xf numFmtId="171" fontId="0" fillId="33" borderId="0" xfId="42" applyFont="1" applyFill="1" applyAlignment="1">
      <alignment/>
    </xf>
    <xf numFmtId="171" fontId="0" fillId="33" borderId="14" xfId="42" applyFont="1" applyFill="1" applyBorder="1" applyAlignment="1">
      <alignment/>
    </xf>
    <xf numFmtId="171" fontId="0" fillId="33" borderId="0" xfId="42" applyFont="1" applyFill="1" applyBorder="1" applyAlignment="1">
      <alignment/>
    </xf>
    <xf numFmtId="0" fontId="1" fillId="33" borderId="0" xfId="0" applyFont="1" applyFill="1" applyBorder="1" applyAlignment="1">
      <alignment wrapText="1"/>
    </xf>
    <xf numFmtId="0" fontId="0" fillId="33" borderId="0" xfId="0" applyFont="1" applyFill="1" applyAlignment="1">
      <alignment/>
    </xf>
    <xf numFmtId="171" fontId="0" fillId="33" borderId="0" xfId="42" applyNumberFormat="1" applyFont="1" applyFill="1" applyBorder="1" applyAlignment="1">
      <alignment horizontal="center"/>
    </xf>
    <xf numFmtId="0" fontId="0" fillId="33" borderId="0" xfId="0" applyFont="1" applyFill="1" applyBorder="1" applyAlignment="1">
      <alignment/>
    </xf>
    <xf numFmtId="171" fontId="0" fillId="33" borderId="0" xfId="42" applyFont="1" applyFill="1" applyBorder="1" applyAlignment="1">
      <alignment horizontal="center"/>
    </xf>
    <xf numFmtId="0" fontId="0" fillId="33" borderId="0" xfId="0" applyFont="1" applyFill="1" applyBorder="1" applyAlignment="1">
      <alignment horizontal="center"/>
    </xf>
    <xf numFmtId="0" fontId="0" fillId="33" borderId="0" xfId="0" applyFont="1" applyFill="1" applyAlignment="1">
      <alignment horizontal="center"/>
    </xf>
    <xf numFmtId="171" fontId="0" fillId="33" borderId="0" xfId="42" applyFont="1" applyFill="1" applyAlignment="1">
      <alignment horizontal="center"/>
    </xf>
    <xf numFmtId="0" fontId="0" fillId="33" borderId="0" xfId="0" applyFont="1" applyFill="1" applyAlignment="1">
      <alignment horizontal="right"/>
    </xf>
    <xf numFmtId="178" fontId="0" fillId="33" borderId="14" xfId="42" applyNumberFormat="1" applyFont="1" applyFill="1" applyBorder="1" applyAlignment="1">
      <alignment/>
    </xf>
    <xf numFmtId="178" fontId="0" fillId="33" borderId="14" xfId="42" applyNumberFormat="1" applyFont="1" applyFill="1" applyBorder="1" applyAlignment="1">
      <alignment horizontal="center"/>
    </xf>
    <xf numFmtId="178" fontId="0" fillId="33" borderId="0" xfId="42" applyNumberFormat="1" applyFont="1" applyFill="1" applyAlignment="1">
      <alignment horizontal="center"/>
    </xf>
    <xf numFmtId="0" fontId="0" fillId="33" borderId="0" xfId="0" applyFont="1" applyFill="1" applyAlignment="1" quotePrefix="1">
      <alignment/>
    </xf>
    <xf numFmtId="0" fontId="0" fillId="33" borderId="0" xfId="0" applyFont="1" applyFill="1" applyAlignment="1">
      <alignment horizontal="left" wrapText="1"/>
    </xf>
    <xf numFmtId="178" fontId="0" fillId="33" borderId="13" xfId="42" applyNumberFormat="1" applyFont="1" applyFill="1" applyBorder="1" applyAlignment="1">
      <alignment horizontal="center"/>
    </xf>
    <xf numFmtId="0" fontId="1" fillId="33" borderId="0" xfId="0" applyFont="1" applyFill="1" applyAlignment="1">
      <alignment wrapText="1"/>
    </xf>
    <xf numFmtId="178" fontId="1" fillId="33" borderId="0" xfId="42" applyNumberFormat="1" applyFont="1" applyFill="1" applyAlignment="1">
      <alignment/>
    </xf>
    <xf numFmtId="0" fontId="0" fillId="33" borderId="0" xfId="0" applyFont="1" applyFill="1" applyAlignment="1" quotePrefix="1">
      <alignment horizontal="left"/>
    </xf>
    <xf numFmtId="0" fontId="0" fillId="33" borderId="0" xfId="0" applyFont="1" applyFill="1" applyAlignment="1">
      <alignment horizontal="justify"/>
    </xf>
    <xf numFmtId="180" fontId="0" fillId="33" borderId="0" xfId="57" applyNumberFormat="1" applyFont="1" applyFill="1" applyAlignment="1">
      <alignment/>
    </xf>
    <xf numFmtId="0" fontId="0" fillId="33" borderId="0" xfId="0" applyFont="1" applyFill="1" applyAlignment="1" quotePrefix="1">
      <alignment horizontal="left" wrapText="1"/>
    </xf>
    <xf numFmtId="178" fontId="0" fillId="33" borderId="0" xfId="0" applyNumberFormat="1" applyFont="1" applyFill="1" applyBorder="1" applyAlignment="1">
      <alignment/>
    </xf>
    <xf numFmtId="178" fontId="0" fillId="33" borderId="0" xfId="42" applyNumberFormat="1" applyFont="1" applyFill="1" applyAlignment="1">
      <alignment horizontal="justify"/>
    </xf>
    <xf numFmtId="0" fontId="0" fillId="33" borderId="13" xfId="0" applyFont="1" applyFill="1" applyBorder="1" applyAlignment="1">
      <alignment horizontal="right"/>
    </xf>
    <xf numFmtId="0" fontId="0" fillId="33" borderId="13" xfId="0" applyFont="1" applyFill="1" applyBorder="1" applyAlignment="1">
      <alignment/>
    </xf>
    <xf numFmtId="0" fontId="1" fillId="33" borderId="13" xfId="0" applyFont="1" applyFill="1" applyBorder="1" applyAlignment="1">
      <alignment horizontal="right"/>
    </xf>
    <xf numFmtId="0" fontId="2" fillId="33" borderId="0" xfId="0" applyFont="1" applyFill="1" applyAlignment="1">
      <alignment horizontal="left"/>
    </xf>
    <xf numFmtId="178" fontId="0" fillId="33" borderId="0" xfId="0" applyNumberFormat="1" applyFont="1" applyFill="1" applyAlignment="1">
      <alignment/>
    </xf>
    <xf numFmtId="37" fontId="1" fillId="33" borderId="0" xfId="42" applyNumberFormat="1" applyFont="1" applyFill="1" applyAlignment="1">
      <alignment/>
    </xf>
    <xf numFmtId="0" fontId="1" fillId="33" borderId="0" xfId="0" applyFont="1" applyFill="1" applyAlignment="1">
      <alignment horizontal="justify"/>
    </xf>
    <xf numFmtId="0" fontId="0" fillId="33" borderId="0" xfId="0" applyFont="1" applyFill="1" applyBorder="1" applyAlignment="1">
      <alignment horizontal="justify"/>
    </xf>
    <xf numFmtId="37" fontId="0" fillId="33" borderId="0" xfId="42" applyNumberFormat="1" applyFont="1" applyFill="1" applyAlignment="1">
      <alignment horizontal="justify" wrapText="1"/>
    </xf>
    <xf numFmtId="37" fontId="1" fillId="33" borderId="0" xfId="42" applyNumberFormat="1" applyFont="1" applyFill="1" applyAlignment="1">
      <alignment horizontal="right"/>
    </xf>
    <xf numFmtId="37" fontId="0" fillId="33" borderId="0" xfId="42" applyNumberFormat="1" applyFont="1" applyFill="1" applyAlignment="1">
      <alignment/>
    </xf>
    <xf numFmtId="37" fontId="0" fillId="33" borderId="0" xfId="0" applyNumberFormat="1" applyFont="1" applyFill="1" applyAlignment="1">
      <alignment/>
    </xf>
    <xf numFmtId="171" fontId="0" fillId="33" borderId="0" xfId="42" applyFont="1" applyFill="1" applyAlignment="1">
      <alignment wrapText="1"/>
    </xf>
    <xf numFmtId="178" fontId="4" fillId="33" borderId="0" xfId="42" applyNumberFormat="1" applyFont="1" applyFill="1" applyBorder="1" applyAlignment="1">
      <alignment/>
    </xf>
    <xf numFmtId="0" fontId="0" fillId="0" borderId="0" xfId="0" applyFont="1" applyAlignment="1">
      <alignment wrapText="1"/>
    </xf>
    <xf numFmtId="178" fontId="5" fillId="33" borderId="0" xfId="42" applyNumberFormat="1" applyFont="1" applyFill="1" applyAlignment="1">
      <alignment/>
    </xf>
    <xf numFmtId="178" fontId="0" fillId="0" borderId="13" xfId="42" applyNumberFormat="1" applyFont="1" applyFill="1" applyBorder="1" applyAlignment="1">
      <alignment/>
    </xf>
    <xf numFmtId="0" fontId="2" fillId="33" borderId="0" xfId="0" applyFont="1" applyFill="1" applyAlignment="1">
      <alignment/>
    </xf>
    <xf numFmtId="178" fontId="0" fillId="33" borderId="15" xfId="42" applyNumberFormat="1" applyFont="1" applyFill="1" applyBorder="1" applyAlignment="1">
      <alignment horizontal="center"/>
    </xf>
    <xf numFmtId="178" fontId="0" fillId="33" borderId="15" xfId="57" applyNumberFormat="1" applyFont="1" applyFill="1" applyBorder="1" applyAlignment="1">
      <alignment/>
    </xf>
    <xf numFmtId="0" fontId="0" fillId="33" borderId="12" xfId="0" applyFont="1" applyFill="1" applyBorder="1" applyAlignment="1">
      <alignment horizontal="right"/>
    </xf>
    <xf numFmtId="179" fontId="0" fillId="33" borderId="0" xfId="42" applyNumberFormat="1" applyFont="1" applyFill="1" applyBorder="1" applyAlignment="1">
      <alignment/>
    </xf>
    <xf numFmtId="180" fontId="0" fillId="33" borderId="0" xfId="57" applyNumberFormat="1" applyFont="1" applyFill="1" applyBorder="1" applyAlignment="1">
      <alignment horizontal="center"/>
    </xf>
    <xf numFmtId="178" fontId="0" fillId="0" borderId="0" xfId="42" applyNumberFormat="1" applyFont="1" applyFill="1" applyAlignment="1">
      <alignment/>
    </xf>
    <xf numFmtId="178" fontId="0" fillId="0" borderId="0" xfId="42" applyNumberFormat="1" applyFont="1" applyFill="1" applyAlignment="1">
      <alignment horizontal="center"/>
    </xf>
    <xf numFmtId="0" fontId="1" fillId="0" borderId="0" xfId="0" applyFont="1" applyFill="1" applyAlignment="1">
      <alignment/>
    </xf>
    <xf numFmtId="9" fontId="0" fillId="33" borderId="0" xfId="57" applyFont="1" applyFill="1" applyAlignment="1">
      <alignment/>
    </xf>
    <xf numFmtId="178" fontId="0" fillId="33" borderId="15" xfId="42" applyNumberFormat="1" applyFont="1" applyFill="1" applyBorder="1" applyAlignment="1">
      <alignment/>
    </xf>
    <xf numFmtId="178" fontId="4" fillId="33" borderId="0" xfId="42" applyNumberFormat="1" applyFont="1" applyFill="1" applyAlignment="1">
      <alignment/>
    </xf>
    <xf numFmtId="178" fontId="0" fillId="0" borderId="0" xfId="42" applyNumberFormat="1" applyFont="1" applyAlignment="1">
      <alignment/>
    </xf>
    <xf numFmtId="178" fontId="0" fillId="33" borderId="0" xfId="42" applyNumberFormat="1" applyFont="1" applyFill="1" applyAlignment="1">
      <alignment horizontal="left"/>
    </xf>
    <xf numFmtId="178" fontId="6" fillId="33" borderId="0" xfId="42" applyNumberFormat="1" applyFont="1" applyFill="1" applyBorder="1" applyAlignment="1">
      <alignment/>
    </xf>
    <xf numFmtId="178" fontId="7" fillId="33" borderId="0" xfId="42" applyNumberFormat="1" applyFont="1" applyFill="1" applyBorder="1" applyAlignment="1">
      <alignment/>
    </xf>
    <xf numFmtId="178" fontId="6" fillId="33" borderId="0" xfId="42" applyNumberFormat="1" applyFont="1" applyFill="1" applyAlignment="1">
      <alignment/>
    </xf>
    <xf numFmtId="178" fontId="8" fillId="33" borderId="0" xfId="42" applyNumberFormat="1" applyFont="1" applyFill="1" applyAlignment="1">
      <alignment/>
    </xf>
    <xf numFmtId="0" fontId="1" fillId="33" borderId="0" xfId="0" applyFont="1" applyFill="1" applyBorder="1" applyAlignment="1">
      <alignment horizontal="justify" wrapText="1"/>
    </xf>
    <xf numFmtId="0" fontId="0" fillId="33" borderId="0" xfId="0" applyFont="1" applyFill="1" applyBorder="1" applyAlignment="1">
      <alignment horizontal="justify" wrapText="1"/>
    </xf>
    <xf numFmtId="0" fontId="1" fillId="33" borderId="0" xfId="0" applyFont="1" applyFill="1" applyBorder="1" applyAlignment="1">
      <alignment wrapText="1"/>
    </xf>
    <xf numFmtId="0" fontId="0" fillId="33" borderId="0" xfId="0" applyFont="1" applyFill="1" applyAlignment="1">
      <alignment wrapText="1"/>
    </xf>
    <xf numFmtId="0" fontId="1" fillId="0" borderId="0" xfId="0" applyFont="1" applyFill="1" applyAlignment="1">
      <alignment wrapText="1"/>
    </xf>
    <xf numFmtId="0" fontId="0" fillId="0" borderId="0" xfId="0" applyFont="1" applyFill="1" applyAlignment="1">
      <alignment wrapText="1"/>
    </xf>
    <xf numFmtId="0" fontId="1" fillId="33" borderId="0" xfId="0" applyFont="1" applyFill="1" applyAlignment="1">
      <alignment horizontal="justify" wrapText="1"/>
    </xf>
    <xf numFmtId="0" fontId="1" fillId="33" borderId="0" xfId="0" applyFont="1" applyFill="1" applyAlignment="1">
      <alignment horizontal="center"/>
    </xf>
    <xf numFmtId="0" fontId="0" fillId="33" borderId="0" xfId="0" applyFont="1" applyFill="1" applyAlignment="1">
      <alignment horizontal="left" wrapText="1"/>
    </xf>
    <xf numFmtId="0" fontId="1" fillId="33" borderId="0" xfId="0" applyFont="1" applyFill="1" applyAlignment="1">
      <alignment wrapText="1"/>
    </xf>
    <xf numFmtId="0" fontId="0" fillId="33" borderId="0" xfId="0" applyFont="1" applyFill="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G138"/>
  <sheetViews>
    <sheetView zoomScale="80" zoomScaleNormal="80" zoomScaleSheetLayoutView="80" zoomScalePageLayoutView="0" workbookViewId="0" topLeftCell="A52">
      <selection activeCell="C52" sqref="C52"/>
    </sheetView>
  </sheetViews>
  <sheetFormatPr defaultColWidth="2.57421875" defaultRowHeight="12.75"/>
  <cols>
    <col min="1" max="1" width="7.7109375" style="17" customWidth="1"/>
    <col min="2" max="2" width="55.7109375" style="17" customWidth="1"/>
    <col min="3" max="3" width="17.7109375" style="17" customWidth="1"/>
    <col min="4" max="4" width="1.7109375" style="28" customWidth="1"/>
    <col min="5" max="5" width="17.7109375" style="31" customWidth="1"/>
    <col min="6" max="6" width="7.7109375" style="31" customWidth="1"/>
    <col min="7" max="68" width="22.00390625" style="17" customWidth="1"/>
    <col min="69" max="16384" width="2.57421875" style="17" customWidth="1"/>
  </cols>
  <sheetData>
    <row r="2" spans="2:6" s="5" customFormat="1" ht="12.75">
      <c r="B2" s="5" t="s">
        <v>0</v>
      </c>
      <c r="D2" s="6"/>
      <c r="E2" s="7"/>
      <c r="F2" s="7"/>
    </row>
    <row r="3" spans="4:6" s="5" customFormat="1" ht="12.75">
      <c r="D3" s="6"/>
      <c r="E3" s="7"/>
      <c r="F3" s="7"/>
    </row>
    <row r="4" spans="2:6" s="5" customFormat="1" ht="12.75" customHeight="1">
      <c r="B4" s="83" t="s">
        <v>120</v>
      </c>
      <c r="C4" s="84"/>
      <c r="D4" s="84"/>
      <c r="E4" s="84"/>
      <c r="F4" s="8"/>
    </row>
    <row r="5" spans="2:6" s="5" customFormat="1" ht="12.75">
      <c r="B5" s="84"/>
      <c r="C5" s="84"/>
      <c r="D5" s="84"/>
      <c r="E5" s="84"/>
      <c r="F5" s="8"/>
    </row>
    <row r="6" spans="2:6" s="5" customFormat="1" ht="12.75">
      <c r="B6" s="9"/>
      <c r="C6" s="9"/>
      <c r="D6" s="10"/>
      <c r="E6" s="9"/>
      <c r="F6" s="9"/>
    </row>
    <row r="7" spans="2:6" s="5" customFormat="1" ht="12.75">
      <c r="B7" s="5" t="s">
        <v>22</v>
      </c>
      <c r="D7" s="6"/>
      <c r="E7" s="7"/>
      <c r="F7" s="7"/>
    </row>
    <row r="8" spans="3:6" s="5" customFormat="1" ht="12.75">
      <c r="C8" s="11" t="s">
        <v>2</v>
      </c>
      <c r="D8" s="12"/>
      <c r="E8" s="11" t="s">
        <v>2</v>
      </c>
      <c r="F8" s="11"/>
    </row>
    <row r="9" spans="3:6" s="7" customFormat="1" ht="12.75">
      <c r="C9" s="11" t="s">
        <v>3</v>
      </c>
      <c r="D9" s="12"/>
      <c r="E9" s="11" t="s">
        <v>5</v>
      </c>
      <c r="F9" s="11"/>
    </row>
    <row r="10" spans="3:6" s="7" customFormat="1" ht="12.75">
      <c r="C10" s="11" t="s">
        <v>4</v>
      </c>
      <c r="D10" s="12"/>
      <c r="E10" s="11" t="s">
        <v>23</v>
      </c>
      <c r="F10" s="11"/>
    </row>
    <row r="11" spans="3:6" s="7" customFormat="1" ht="12.75">
      <c r="C11" s="11" t="s">
        <v>6</v>
      </c>
      <c r="D11" s="12"/>
      <c r="E11" s="11" t="s">
        <v>24</v>
      </c>
      <c r="F11" s="11"/>
    </row>
    <row r="12" spans="3:6" s="7" customFormat="1" ht="12.75">
      <c r="C12" s="11" t="s">
        <v>107</v>
      </c>
      <c r="D12" s="12"/>
      <c r="E12" s="11" t="s">
        <v>100</v>
      </c>
      <c r="F12" s="11"/>
    </row>
    <row r="13" spans="3:6" s="7" customFormat="1" ht="13.5" thickBot="1">
      <c r="C13" s="68"/>
      <c r="D13" s="13"/>
      <c r="E13" s="14" t="s">
        <v>7</v>
      </c>
      <c r="F13" s="11"/>
    </row>
    <row r="14" spans="3:6" s="7" customFormat="1" ht="12.75">
      <c r="C14" s="13" t="s">
        <v>8</v>
      </c>
      <c r="D14" s="13"/>
      <c r="E14" s="13" t="s">
        <v>8</v>
      </c>
      <c r="F14" s="11"/>
    </row>
    <row r="15" spans="2:6" ht="12.75">
      <c r="B15" s="5" t="s">
        <v>9</v>
      </c>
      <c r="C15" s="7"/>
      <c r="D15" s="15"/>
      <c r="E15" s="7"/>
      <c r="F15" s="16"/>
    </row>
    <row r="16" spans="2:6" ht="12.75">
      <c r="B16" s="5"/>
      <c r="C16" s="7"/>
      <c r="D16" s="15"/>
      <c r="E16" s="7"/>
      <c r="F16" s="16"/>
    </row>
    <row r="17" spans="2:6" ht="12.75">
      <c r="B17" s="18" t="s">
        <v>51</v>
      </c>
      <c r="C17" s="7"/>
      <c r="D17" s="15"/>
      <c r="E17" s="7"/>
      <c r="F17" s="16"/>
    </row>
    <row r="18" spans="3:6" ht="12.75">
      <c r="C18" s="7"/>
      <c r="D18" s="15"/>
      <c r="E18" s="7"/>
      <c r="F18" s="16"/>
    </row>
    <row r="19" spans="2:7" ht="12.75">
      <c r="B19" s="17" t="s">
        <v>10</v>
      </c>
      <c r="C19" s="19">
        <v>97144</v>
      </c>
      <c r="D19" s="20"/>
      <c r="E19" s="19">
        <v>97578</v>
      </c>
      <c r="F19" s="16"/>
      <c r="G19" s="19"/>
    </row>
    <row r="20" spans="2:7" ht="12.75">
      <c r="B20" s="17" t="s">
        <v>110</v>
      </c>
      <c r="C20" s="19">
        <v>8762</v>
      </c>
      <c r="D20" s="20"/>
      <c r="E20" s="19">
        <v>8839</v>
      </c>
      <c r="F20" s="16"/>
      <c r="G20" s="19"/>
    </row>
    <row r="21" spans="2:7" ht="12.75">
      <c r="B21" s="17" t="s">
        <v>78</v>
      </c>
      <c r="C21" s="19">
        <v>48232</v>
      </c>
      <c r="D21" s="20"/>
      <c r="E21" s="19">
        <v>48423</v>
      </c>
      <c r="F21" s="16"/>
      <c r="G21" s="19"/>
    </row>
    <row r="22" spans="2:7" ht="12.75">
      <c r="B22" s="17" t="s">
        <v>79</v>
      </c>
      <c r="C22" s="19"/>
      <c r="D22" s="20"/>
      <c r="E22" s="19"/>
      <c r="F22" s="16"/>
      <c r="G22" s="19"/>
    </row>
    <row r="23" spans="2:7" ht="12.75">
      <c r="B23" s="17" t="s">
        <v>80</v>
      </c>
      <c r="C23" s="19"/>
      <c r="D23" s="20"/>
      <c r="E23" s="19"/>
      <c r="F23" s="16"/>
      <c r="G23" s="19"/>
    </row>
    <row r="24" spans="2:7" ht="12.75">
      <c r="B24" s="17" t="s">
        <v>96</v>
      </c>
      <c r="C24" s="19">
        <v>98448</v>
      </c>
      <c r="D24" s="20"/>
      <c r="E24" s="19">
        <v>86370</v>
      </c>
      <c r="F24" s="16"/>
      <c r="G24" s="19"/>
    </row>
    <row r="25" spans="2:7" ht="12.75">
      <c r="B25" s="17" t="s">
        <v>97</v>
      </c>
      <c r="C25" s="19">
        <v>176601</v>
      </c>
      <c r="D25" s="20"/>
      <c r="E25" s="19">
        <v>181740</v>
      </c>
      <c r="F25" s="16"/>
      <c r="G25" s="19"/>
    </row>
    <row r="26" spans="2:7" ht="12.75">
      <c r="B26" s="17" t="s">
        <v>111</v>
      </c>
      <c r="C26" s="19">
        <v>20974</v>
      </c>
      <c r="D26" s="20"/>
      <c r="E26" s="19">
        <v>21027</v>
      </c>
      <c r="F26" s="16"/>
      <c r="G26" s="19"/>
    </row>
    <row r="27" spans="2:7" ht="12.75">
      <c r="B27" s="17" t="s">
        <v>112</v>
      </c>
      <c r="C27" s="19">
        <v>408950</v>
      </c>
      <c r="D27" s="20"/>
      <c r="E27" s="19">
        <v>380629</v>
      </c>
      <c r="F27" s="16"/>
      <c r="G27" s="19"/>
    </row>
    <row r="28" spans="2:6" ht="12.75">
      <c r="B28" s="17" t="s">
        <v>81</v>
      </c>
      <c r="C28" s="19">
        <v>85188</v>
      </c>
      <c r="D28" s="20"/>
      <c r="E28" s="19">
        <v>85046</v>
      </c>
      <c r="F28" s="16"/>
    </row>
    <row r="29" spans="2:6" ht="12.75">
      <c r="B29" s="17" t="s">
        <v>25</v>
      </c>
      <c r="C29" s="19">
        <v>52665</v>
      </c>
      <c r="D29" s="20"/>
      <c r="E29" s="19">
        <v>53339</v>
      </c>
      <c r="F29" s="16"/>
    </row>
    <row r="30" spans="2:7" ht="12.75">
      <c r="B30" s="17" t="s">
        <v>26</v>
      </c>
      <c r="C30" s="19">
        <v>28513</v>
      </c>
      <c r="D30" s="20"/>
      <c r="E30" s="19">
        <v>28301</v>
      </c>
      <c r="F30" s="16"/>
      <c r="G30" s="19"/>
    </row>
    <row r="31" spans="2:7" ht="12.75">
      <c r="B31" s="17" t="s">
        <v>68</v>
      </c>
      <c r="C31" s="19">
        <v>5901</v>
      </c>
      <c r="D31" s="20"/>
      <c r="E31" s="19">
        <v>6890</v>
      </c>
      <c r="F31" s="16"/>
      <c r="G31" s="19"/>
    </row>
    <row r="32" spans="2:7" ht="12.75">
      <c r="B32" s="17" t="s">
        <v>75</v>
      </c>
      <c r="C32" s="19">
        <v>268093</v>
      </c>
      <c r="D32" s="20"/>
      <c r="E32" s="19">
        <v>115230</v>
      </c>
      <c r="F32" s="16"/>
      <c r="G32" s="19"/>
    </row>
    <row r="33" spans="2:7" ht="12.75">
      <c r="B33" s="17" t="s">
        <v>11</v>
      </c>
      <c r="C33" s="21">
        <v>59219</v>
      </c>
      <c r="D33" s="20"/>
      <c r="E33" s="21">
        <v>27165</v>
      </c>
      <c r="F33" s="16"/>
      <c r="G33" s="19"/>
    </row>
    <row r="34" spans="2:6" ht="21" customHeight="1">
      <c r="B34" s="18" t="s">
        <v>52</v>
      </c>
      <c r="C34" s="19">
        <f>SUM(C19:C33)</f>
        <v>1358690</v>
      </c>
      <c r="D34" s="20"/>
      <c r="E34" s="19">
        <f>SUM(E19:E33)</f>
        <v>1140577</v>
      </c>
      <c r="F34" s="16"/>
    </row>
    <row r="35" spans="3:6" ht="12.75">
      <c r="C35" s="20"/>
      <c r="D35" s="20"/>
      <c r="E35" s="20"/>
      <c r="F35" s="16"/>
    </row>
    <row r="36" spans="2:6" ht="21" customHeight="1">
      <c r="B36" s="17" t="s">
        <v>13</v>
      </c>
      <c r="C36" s="20">
        <f>'Life fund Balance Sheet'!C32</f>
        <v>6163153</v>
      </c>
      <c r="D36" s="20"/>
      <c r="E36" s="20">
        <f>'Life fund Balance Sheet'!E32</f>
        <v>6026649</v>
      </c>
      <c r="F36" s="16"/>
    </row>
    <row r="37" spans="2:6" s="5" customFormat="1" ht="20.25" customHeight="1" thickBot="1">
      <c r="B37" s="17" t="s">
        <v>27</v>
      </c>
      <c r="C37" s="1">
        <f>+C34+C36</f>
        <v>7521843</v>
      </c>
      <c r="D37" s="20"/>
      <c r="E37" s="1">
        <f>+E34+E36</f>
        <v>7167226</v>
      </c>
      <c r="F37" s="2"/>
    </row>
    <row r="38" spans="3:6" ht="13.5" thickTop="1">
      <c r="C38" s="20"/>
      <c r="D38" s="20"/>
      <c r="E38" s="20"/>
      <c r="F38" s="16"/>
    </row>
    <row r="39" spans="2:6" ht="12.75">
      <c r="B39" s="5" t="s">
        <v>14</v>
      </c>
      <c r="C39" s="69"/>
      <c r="D39" s="20"/>
      <c r="E39" s="69"/>
      <c r="F39" s="70"/>
    </row>
    <row r="40" spans="3:6" ht="12.75">
      <c r="C40" s="20"/>
      <c r="D40" s="20"/>
      <c r="E40" s="20"/>
      <c r="F40" s="2"/>
    </row>
    <row r="41" spans="2:6" ht="12.75">
      <c r="B41" s="18" t="s">
        <v>53</v>
      </c>
      <c r="C41" s="20"/>
      <c r="D41" s="20"/>
      <c r="E41" s="20"/>
      <c r="F41" s="16"/>
    </row>
    <row r="42" spans="3:6" ht="12.75">
      <c r="C42" s="20"/>
      <c r="D42" s="20"/>
      <c r="E42" s="20"/>
      <c r="F42" s="16"/>
    </row>
    <row r="43" spans="2:7" ht="12.75">
      <c r="B43" s="17" t="s">
        <v>15</v>
      </c>
      <c r="C43" s="20">
        <v>313162</v>
      </c>
      <c r="D43" s="20"/>
      <c r="E43" s="20">
        <v>305027</v>
      </c>
      <c r="F43" s="16"/>
      <c r="G43" s="19"/>
    </row>
    <row r="44" spans="2:7" ht="12.75">
      <c r="B44" s="17" t="s">
        <v>82</v>
      </c>
      <c r="C44" s="20">
        <v>82641</v>
      </c>
      <c r="D44" s="20"/>
      <c r="E44" s="20">
        <v>77372</v>
      </c>
      <c r="F44" s="16"/>
      <c r="G44" s="19"/>
    </row>
    <row r="45" spans="2:7" ht="12.75">
      <c r="B45" s="17" t="s">
        <v>83</v>
      </c>
      <c r="C45" s="20"/>
      <c r="D45" s="20"/>
      <c r="E45" s="20"/>
      <c r="F45" s="16"/>
      <c r="G45" s="19"/>
    </row>
    <row r="46" spans="2:7" ht="12.75">
      <c r="B46" s="17" t="s">
        <v>133</v>
      </c>
      <c r="C46" s="20"/>
      <c r="D46" s="20"/>
      <c r="E46" s="20"/>
      <c r="F46" s="16"/>
      <c r="G46" s="19"/>
    </row>
    <row r="47" spans="2:7" ht="12.75">
      <c r="B47" s="17" t="s">
        <v>84</v>
      </c>
      <c r="C47" s="20">
        <v>30000</v>
      </c>
      <c r="D47" s="20"/>
      <c r="E47" s="20">
        <v>30000</v>
      </c>
      <c r="F47" s="16"/>
      <c r="G47" s="19"/>
    </row>
    <row r="48" spans="2:7" ht="12.75">
      <c r="B48" s="17" t="s">
        <v>95</v>
      </c>
      <c r="C48" s="20">
        <v>30000</v>
      </c>
      <c r="D48" s="20"/>
      <c r="E48" s="20">
        <v>69935</v>
      </c>
      <c r="F48" s="16"/>
      <c r="G48" s="19"/>
    </row>
    <row r="49" spans="2:7" ht="12.75">
      <c r="B49" s="37" t="s">
        <v>145</v>
      </c>
      <c r="C49" s="20">
        <v>200000</v>
      </c>
      <c r="D49" s="20"/>
      <c r="E49" s="20">
        <v>0</v>
      </c>
      <c r="F49" s="16"/>
      <c r="G49" s="19"/>
    </row>
    <row r="50" spans="2:7" ht="12.75">
      <c r="B50" s="17" t="s">
        <v>85</v>
      </c>
      <c r="C50" s="20">
        <v>0</v>
      </c>
      <c r="D50" s="20"/>
      <c r="E50" s="20">
        <v>26002</v>
      </c>
      <c r="F50" s="16"/>
      <c r="G50" s="19"/>
    </row>
    <row r="51" spans="2:7" ht="12.75">
      <c r="B51" s="17" t="s">
        <v>118</v>
      </c>
      <c r="C51" s="20">
        <f>174385-2</f>
        <v>174383</v>
      </c>
      <c r="D51" s="20"/>
      <c r="E51" s="20">
        <v>99347</v>
      </c>
      <c r="F51" s="16"/>
      <c r="G51" s="19"/>
    </row>
    <row r="52" spans="2:7" ht="12.75">
      <c r="B52" s="17" t="s">
        <v>69</v>
      </c>
      <c r="C52" s="20">
        <v>11306</v>
      </c>
      <c r="D52" s="20"/>
      <c r="E52" s="20">
        <v>14321</v>
      </c>
      <c r="F52" s="16"/>
      <c r="G52" s="19"/>
    </row>
    <row r="53" spans="2:7" ht="12.75">
      <c r="B53" s="17" t="s">
        <v>70</v>
      </c>
      <c r="C53" s="21">
        <f>2034-242-1075-72</f>
        <v>645</v>
      </c>
      <c r="D53" s="20"/>
      <c r="E53" s="21">
        <v>1890</v>
      </c>
      <c r="F53" s="16"/>
      <c r="G53" s="19"/>
    </row>
    <row r="54" spans="2:6" ht="21" customHeight="1">
      <c r="B54" s="18" t="s">
        <v>54</v>
      </c>
      <c r="C54" s="20">
        <f>SUM(C43:C53)</f>
        <v>842137</v>
      </c>
      <c r="D54" s="20"/>
      <c r="E54" s="20">
        <f>SUM(E43:E53)</f>
        <v>623894</v>
      </c>
      <c r="F54" s="16"/>
    </row>
    <row r="55" spans="3:6" ht="12.75">
      <c r="C55" s="20"/>
      <c r="D55" s="20"/>
      <c r="E55" s="20"/>
      <c r="F55" s="16"/>
    </row>
    <row r="56" spans="2:6" ht="20.25" customHeight="1">
      <c r="B56" s="17" t="s">
        <v>19</v>
      </c>
      <c r="C56" s="20">
        <f>'Life fund Balance Sheet'!C43</f>
        <v>569774</v>
      </c>
      <c r="D56" s="20"/>
      <c r="E56" s="20">
        <f>'Life fund Balance Sheet'!E43</f>
        <v>635138</v>
      </c>
      <c r="F56" s="16"/>
    </row>
    <row r="57" spans="3:6" ht="21" customHeight="1">
      <c r="C57" s="3">
        <f>SUM(C54:C56)</f>
        <v>1411911</v>
      </c>
      <c r="D57" s="20"/>
      <c r="E57" s="3">
        <f>SUM(E54:E56)</f>
        <v>1259032</v>
      </c>
      <c r="F57" s="16"/>
    </row>
    <row r="58" spans="3:6" ht="12.75">
      <c r="C58" s="20"/>
      <c r="D58" s="20"/>
      <c r="E58" s="20"/>
      <c r="F58" s="16"/>
    </row>
    <row r="59" spans="2:6" ht="12.75">
      <c r="B59" s="17" t="s">
        <v>55</v>
      </c>
      <c r="C59" s="20">
        <v>146093</v>
      </c>
      <c r="D59" s="20"/>
      <c r="E59" s="20">
        <v>145974</v>
      </c>
      <c r="F59" s="16"/>
    </row>
    <row r="60" spans="2:6" ht="12.75">
      <c r="B60" s="17" t="s">
        <v>28</v>
      </c>
      <c r="C60" s="20">
        <f>'Life fund Balance Sheet'!C45</f>
        <v>5576547</v>
      </c>
      <c r="D60" s="20"/>
      <c r="E60" s="20">
        <f>'Life fund Balance Sheet'!E45</f>
        <v>5378381</v>
      </c>
      <c r="F60" s="16"/>
    </row>
    <row r="61" spans="2:6" ht="12.75">
      <c r="B61" s="17" t="s">
        <v>119</v>
      </c>
      <c r="C61" s="20">
        <f>'Life fund Balance Sheet'!C46</f>
        <v>16832</v>
      </c>
      <c r="D61" s="20"/>
      <c r="E61" s="20">
        <f>'Life fund Balance Sheet'!E46</f>
        <v>13130</v>
      </c>
      <c r="F61" s="16"/>
    </row>
    <row r="62" spans="3:6" ht="21" customHeight="1">
      <c r="C62" s="3">
        <f>SUM(C59:C61)</f>
        <v>5739472</v>
      </c>
      <c r="D62" s="20"/>
      <c r="E62" s="3">
        <f>SUM(E59:E61)</f>
        <v>5537485</v>
      </c>
      <c r="F62" s="16"/>
    </row>
    <row r="63" spans="3:6" ht="12.75">
      <c r="C63" s="20"/>
      <c r="D63" s="20"/>
      <c r="E63" s="20"/>
      <c r="F63" s="16"/>
    </row>
    <row r="64" spans="2:6" ht="20.25" customHeight="1">
      <c r="B64" s="17" t="s">
        <v>56</v>
      </c>
      <c r="C64" s="3">
        <f>+C57+C62</f>
        <v>7151383</v>
      </c>
      <c r="D64" s="20"/>
      <c r="E64" s="3">
        <f>+E57+E62</f>
        <v>6796517</v>
      </c>
      <c r="F64" s="16"/>
    </row>
    <row r="65" spans="3:6" ht="12.75">
      <c r="C65" s="20"/>
      <c r="D65" s="20"/>
      <c r="E65" s="20"/>
      <c r="F65" s="16"/>
    </row>
    <row r="66" spans="2:6" ht="12.75">
      <c r="B66" s="5" t="s">
        <v>86</v>
      </c>
      <c r="C66" s="20"/>
      <c r="D66" s="20"/>
      <c r="E66" s="20"/>
      <c r="F66" s="16"/>
    </row>
    <row r="67" spans="2:6" ht="12.75">
      <c r="B67" s="5"/>
      <c r="C67" s="20"/>
      <c r="D67" s="20"/>
      <c r="E67" s="20"/>
      <c r="F67" s="16"/>
    </row>
    <row r="68" spans="2:6" ht="12.75">
      <c r="B68" s="17" t="s">
        <v>98</v>
      </c>
      <c r="C68" s="20"/>
      <c r="D68" s="20"/>
      <c r="E68" s="20"/>
      <c r="F68" s="16"/>
    </row>
    <row r="69" spans="3:6" ht="12.75">
      <c r="C69" s="20"/>
      <c r="D69" s="20"/>
      <c r="E69" s="20"/>
      <c r="F69" s="16"/>
    </row>
    <row r="70" spans="2:6" ht="12.75">
      <c r="B70" s="17" t="s">
        <v>30</v>
      </c>
      <c r="C70" s="20">
        <v>304354</v>
      </c>
      <c r="D70" s="20"/>
      <c r="E70" s="20">
        <v>304354</v>
      </c>
      <c r="F70" s="16"/>
    </row>
    <row r="71" spans="2:7" ht="12.75">
      <c r="B71" s="17" t="s">
        <v>87</v>
      </c>
      <c r="C71" s="20">
        <f>+E71+'Condensed Income Statement'!F43</f>
        <v>67901</v>
      </c>
      <c r="D71" s="20"/>
      <c r="E71" s="20">
        <v>67688</v>
      </c>
      <c r="F71" s="16"/>
      <c r="G71" s="20"/>
    </row>
    <row r="72" spans="2:7" ht="12.75">
      <c r="B72" s="17" t="s">
        <v>31</v>
      </c>
      <c r="C72" s="21">
        <v>-4375</v>
      </c>
      <c r="D72" s="20"/>
      <c r="E72" s="21">
        <v>-3786</v>
      </c>
      <c r="F72" s="16"/>
      <c r="G72" s="20"/>
    </row>
    <row r="73" spans="2:7" ht="21" customHeight="1">
      <c r="B73" s="52"/>
      <c r="C73" s="20">
        <f>SUM(C70:C72)</f>
        <v>367880</v>
      </c>
      <c r="D73" s="20"/>
      <c r="E73" s="20">
        <f>SUM(E70:E72)</f>
        <v>368256</v>
      </c>
      <c r="F73" s="16"/>
      <c r="G73" s="20"/>
    </row>
    <row r="74" spans="3:7" ht="12.75">
      <c r="C74" s="20"/>
      <c r="D74" s="20"/>
      <c r="E74" s="20"/>
      <c r="F74" s="16"/>
      <c r="G74" s="20"/>
    </row>
    <row r="75" spans="2:7" ht="12.75">
      <c r="B75" s="17" t="s">
        <v>32</v>
      </c>
      <c r="C75" s="21">
        <v>2580</v>
      </c>
      <c r="D75" s="20"/>
      <c r="E75" s="21">
        <v>2453</v>
      </c>
      <c r="F75" s="16"/>
      <c r="G75" s="28"/>
    </row>
    <row r="76" spans="3:6" ht="12.75">
      <c r="C76" s="20">
        <f>+C73+C75</f>
        <v>370460</v>
      </c>
      <c r="D76" s="20"/>
      <c r="E76" s="20">
        <f>+E73+E75</f>
        <v>370709</v>
      </c>
      <c r="F76" s="16"/>
    </row>
    <row r="77" spans="3:6" ht="12.75">
      <c r="C77" s="20"/>
      <c r="D77" s="20"/>
      <c r="E77" s="20"/>
      <c r="F77" s="16"/>
    </row>
    <row r="78" spans="2:6" ht="20.25" customHeight="1" thickBot="1">
      <c r="B78" s="18" t="s">
        <v>76</v>
      </c>
      <c r="C78" s="1">
        <f>+C64+C76</f>
        <v>7521843</v>
      </c>
      <c r="D78" s="20"/>
      <c r="E78" s="1">
        <f>+E64+E76</f>
        <v>7167226</v>
      </c>
      <c r="F78" s="16"/>
    </row>
    <row r="79" spans="3:6" ht="13.5" thickTop="1">
      <c r="C79" s="79">
        <f>+C37-C78</f>
        <v>0</v>
      </c>
      <c r="D79" s="4"/>
      <c r="E79" s="4">
        <f>+E37-E78</f>
        <v>0</v>
      </c>
      <c r="F79" s="16"/>
    </row>
    <row r="80" spans="3:6" ht="12.75">
      <c r="C80" s="20"/>
      <c r="D80" s="20"/>
      <c r="E80" s="20"/>
      <c r="F80" s="16"/>
    </row>
    <row r="81" spans="2:6" ht="26.25" thickBot="1">
      <c r="B81" s="60" t="s">
        <v>99</v>
      </c>
      <c r="C81" s="23">
        <f>(C73)/C70</f>
        <v>1.2087240515978104</v>
      </c>
      <c r="D81" s="24"/>
      <c r="E81" s="23">
        <f>(E73)/E70</f>
        <v>1.2099594551081965</v>
      </c>
      <c r="F81" s="16"/>
    </row>
    <row r="82" spans="3:6" ht="13.5" thickTop="1">
      <c r="C82" s="19"/>
      <c r="D82" s="20"/>
      <c r="E82" s="19"/>
      <c r="F82" s="16"/>
    </row>
    <row r="83" spans="3:6" ht="12.75">
      <c r="C83" s="19"/>
      <c r="D83" s="20"/>
      <c r="E83" s="19"/>
      <c r="F83" s="16"/>
    </row>
    <row r="84" spans="2:7" ht="12.75">
      <c r="B84" s="85" t="s">
        <v>152</v>
      </c>
      <c r="C84" s="85"/>
      <c r="D84" s="85"/>
      <c r="E84" s="85"/>
      <c r="F84" s="26"/>
      <c r="G84" s="26"/>
    </row>
    <row r="85" spans="2:7" ht="12.75">
      <c r="B85" s="85"/>
      <c r="C85" s="85"/>
      <c r="D85" s="85"/>
      <c r="E85" s="85"/>
      <c r="F85" s="26"/>
      <c r="G85" s="26"/>
    </row>
    <row r="86" spans="3:6" ht="12.75">
      <c r="C86" s="19"/>
      <c r="D86" s="20"/>
      <c r="E86" s="19"/>
      <c r="F86" s="16"/>
    </row>
    <row r="87" spans="3:6" ht="12.75">
      <c r="C87" s="19"/>
      <c r="D87" s="20"/>
      <c r="E87" s="19"/>
      <c r="F87" s="27"/>
    </row>
    <row r="88" spans="3:6" ht="12.75">
      <c r="C88" s="19"/>
      <c r="D88" s="20"/>
      <c r="E88" s="19"/>
      <c r="F88" s="16"/>
    </row>
    <row r="89" spans="3:6" ht="12.75">
      <c r="C89" s="19"/>
      <c r="D89" s="20"/>
      <c r="E89" s="19"/>
      <c r="F89" s="16"/>
    </row>
    <row r="90" spans="3:6" ht="12.75">
      <c r="C90" s="19"/>
      <c r="D90" s="20"/>
      <c r="E90" s="19"/>
      <c r="F90" s="16"/>
    </row>
    <row r="91" spans="3:6" ht="12.75">
      <c r="C91" s="19"/>
      <c r="D91" s="20"/>
      <c r="E91" s="19"/>
      <c r="F91" s="16"/>
    </row>
    <row r="92" spans="3:6" ht="12.75">
      <c r="C92" s="19"/>
      <c r="D92" s="20"/>
      <c r="E92" s="19"/>
      <c r="F92" s="16"/>
    </row>
    <row r="93" spans="3:6" ht="12.75">
      <c r="C93" s="19"/>
      <c r="D93" s="20"/>
      <c r="E93" s="19"/>
      <c r="F93" s="16"/>
    </row>
    <row r="94" spans="3:6" ht="12.75">
      <c r="C94" s="19"/>
      <c r="D94" s="20"/>
      <c r="E94" s="19"/>
      <c r="F94" s="16"/>
    </row>
    <row r="95" spans="3:6" ht="12.75">
      <c r="C95" s="19"/>
      <c r="D95" s="20"/>
      <c r="E95" s="19"/>
      <c r="F95" s="16"/>
    </row>
    <row r="96" spans="2:6" ht="12.75">
      <c r="B96" s="10"/>
      <c r="C96" s="28"/>
      <c r="E96" s="29"/>
      <c r="F96" s="16"/>
    </row>
    <row r="97" spans="2:6" ht="12.75">
      <c r="B97" s="10"/>
      <c r="C97" s="28"/>
      <c r="E97" s="29"/>
      <c r="F97" s="29"/>
    </row>
    <row r="98" spans="2:6" ht="12.75">
      <c r="B98" s="30"/>
      <c r="C98" s="28"/>
      <c r="E98" s="29"/>
      <c r="F98" s="29"/>
    </row>
    <row r="99" spans="2:6" ht="12.75">
      <c r="B99" s="30"/>
      <c r="C99" s="28"/>
      <c r="E99" s="29"/>
      <c r="F99" s="29"/>
    </row>
    <row r="100" spans="2:6" ht="12.75">
      <c r="B100" s="30"/>
      <c r="C100" s="28"/>
      <c r="E100" s="29"/>
      <c r="F100" s="29"/>
    </row>
    <row r="101" spans="2:6" ht="12.75">
      <c r="B101" s="31"/>
      <c r="E101" s="32"/>
      <c r="F101" s="32"/>
    </row>
    <row r="102" spans="2:6" ht="12.75">
      <c r="B102" s="31"/>
      <c r="E102" s="32"/>
      <c r="F102" s="32"/>
    </row>
    <row r="103" spans="2:6" ht="12.75">
      <c r="B103" s="31"/>
      <c r="E103" s="32"/>
      <c r="F103" s="32"/>
    </row>
    <row r="104" spans="2:6" ht="12.75">
      <c r="B104" s="31"/>
      <c r="E104" s="32"/>
      <c r="F104" s="32"/>
    </row>
    <row r="105" spans="2:6" ht="12.75">
      <c r="B105" s="31"/>
      <c r="E105" s="32"/>
      <c r="F105" s="32"/>
    </row>
    <row r="106" spans="2:6" ht="12.75">
      <c r="B106" s="31"/>
      <c r="E106" s="32"/>
      <c r="F106" s="32"/>
    </row>
    <row r="107" spans="2:6" ht="12.75">
      <c r="B107" s="31"/>
      <c r="E107" s="32"/>
      <c r="F107" s="32"/>
    </row>
    <row r="108" spans="2:6" ht="12.75">
      <c r="B108" s="31"/>
      <c r="E108" s="32"/>
      <c r="F108" s="32"/>
    </row>
    <row r="109" spans="2:6" ht="12.75">
      <c r="B109" s="31"/>
      <c r="E109" s="32"/>
      <c r="F109" s="32"/>
    </row>
    <row r="110" spans="2:6" ht="12.75">
      <c r="B110" s="31"/>
      <c r="E110" s="32"/>
      <c r="F110" s="32"/>
    </row>
    <row r="111" spans="2:6" ht="12.75">
      <c r="B111" s="31"/>
      <c r="E111" s="32"/>
      <c r="F111" s="32"/>
    </row>
    <row r="112" spans="2:6" ht="12.75">
      <c r="B112" s="31"/>
      <c r="E112" s="32"/>
      <c r="F112" s="32"/>
    </row>
    <row r="113" spans="2:6" ht="12.75">
      <c r="B113" s="31"/>
      <c r="E113" s="32"/>
      <c r="F113" s="32"/>
    </row>
    <row r="114" spans="2:6" ht="12.75">
      <c r="B114" s="31"/>
      <c r="E114" s="32"/>
      <c r="F114" s="32"/>
    </row>
    <row r="115" spans="2:6" ht="12.75">
      <c r="B115" s="31"/>
      <c r="E115" s="32"/>
      <c r="F115" s="32"/>
    </row>
    <row r="116" spans="2:6" ht="12.75">
      <c r="B116" s="31"/>
      <c r="E116" s="32"/>
      <c r="F116" s="32"/>
    </row>
    <row r="117" spans="2:6" ht="12.75">
      <c r="B117" s="31"/>
      <c r="E117" s="32"/>
      <c r="F117" s="32"/>
    </row>
    <row r="118" spans="2:6" ht="12.75">
      <c r="B118" s="31"/>
      <c r="E118" s="32"/>
      <c r="F118" s="32"/>
    </row>
    <row r="119" spans="2:6" ht="12.75">
      <c r="B119" s="31"/>
      <c r="E119" s="32"/>
      <c r="F119" s="32"/>
    </row>
    <row r="120" spans="2:6" ht="12.75">
      <c r="B120" s="31"/>
      <c r="E120" s="32"/>
      <c r="F120" s="32"/>
    </row>
    <row r="121" spans="2:6" ht="12.75">
      <c r="B121" s="31"/>
      <c r="E121" s="32"/>
      <c r="F121" s="32"/>
    </row>
    <row r="122" spans="2:6" ht="12.75">
      <c r="B122" s="31"/>
      <c r="E122" s="32"/>
      <c r="F122" s="32"/>
    </row>
    <row r="123" spans="2:6" ht="12.75">
      <c r="B123" s="31"/>
      <c r="E123" s="32"/>
      <c r="F123" s="32"/>
    </row>
    <row r="124" ht="12.75">
      <c r="B124" s="31"/>
    </row>
    <row r="125" ht="12.75">
      <c r="B125" s="31"/>
    </row>
    <row r="126" ht="12.75">
      <c r="B126" s="31"/>
    </row>
    <row r="127" ht="12.75">
      <c r="B127" s="31"/>
    </row>
    <row r="128" ht="12.75">
      <c r="B128" s="31"/>
    </row>
    <row r="129" ht="12.75">
      <c r="B129" s="31"/>
    </row>
    <row r="130" ht="12.75">
      <c r="B130" s="31"/>
    </row>
    <row r="131" ht="12.75">
      <c r="B131" s="31"/>
    </row>
    <row r="132" ht="12.75">
      <c r="B132" s="31"/>
    </row>
    <row r="133" ht="12.75">
      <c r="B133" s="31"/>
    </row>
    <row r="134" ht="12.75">
      <c r="B134" s="31"/>
    </row>
    <row r="135" ht="12.75">
      <c r="B135" s="31"/>
    </row>
    <row r="136" ht="12.75">
      <c r="B136" s="31"/>
    </row>
    <row r="137" ht="12.75">
      <c r="B137" s="31"/>
    </row>
    <row r="138" ht="12.75">
      <c r="B138" s="31"/>
    </row>
  </sheetData>
  <sheetProtection/>
  <mergeCells count="2">
    <mergeCell ref="B4:E5"/>
    <mergeCell ref="B84:E85"/>
  </mergeCells>
  <printOptions/>
  <pageMargins left="0.5" right="0.5" top="0.5" bottom="0.5" header="0.5" footer="0.5"/>
  <pageSetup fitToHeight="2" horizontalDpi="300" verticalDpi="300" orientation="portrait" paperSize="9" scale="80" r:id="rId1"/>
  <headerFooter alignWithMargins="0">
    <oddHeader>&amp;CPage &amp;P of &amp;N</oddHeader>
  </headerFooter>
  <rowBreaks count="1" manualBreakCount="1">
    <brk id="65" max="5" man="1"/>
  </rowBreaks>
</worksheet>
</file>

<file path=xl/worksheets/sheet2.xml><?xml version="1.0" encoding="utf-8"?>
<worksheet xmlns="http://schemas.openxmlformats.org/spreadsheetml/2006/main" xmlns:r="http://schemas.openxmlformats.org/officeDocument/2006/relationships">
  <sheetPr>
    <pageSetUpPr fitToPage="1"/>
  </sheetPr>
  <dimension ref="B2:I64"/>
  <sheetViews>
    <sheetView zoomScale="80" zoomScaleNormal="80" zoomScalePageLayoutView="0" workbookViewId="0" topLeftCell="A10">
      <selection activeCell="G47" sqref="G47"/>
    </sheetView>
  </sheetViews>
  <sheetFormatPr defaultColWidth="9.140625" defaultRowHeight="12.75"/>
  <cols>
    <col min="1" max="1" width="7.7109375" style="17" customWidth="1"/>
    <col min="2" max="2" width="41.7109375" style="17" customWidth="1"/>
    <col min="3" max="4" width="14.57421875" style="17" customWidth="1"/>
    <col min="5" max="5" width="1.57421875" style="17" customWidth="1"/>
    <col min="6" max="7" width="14.57421875" style="17" customWidth="1"/>
    <col min="8" max="8" width="7.7109375" style="17" customWidth="1"/>
    <col min="9" max="9" width="9.28125" style="17" bestFit="1" customWidth="1"/>
    <col min="10" max="16384" width="9.140625" style="17" customWidth="1"/>
  </cols>
  <sheetData>
    <row r="2" spans="2:8" ht="12.75">
      <c r="B2" s="5" t="s">
        <v>0</v>
      </c>
      <c r="C2" s="5"/>
      <c r="D2" s="5"/>
      <c r="E2" s="5"/>
      <c r="F2" s="5"/>
      <c r="G2" s="5"/>
      <c r="H2" s="5"/>
    </row>
    <row r="3" spans="2:8" ht="12.75">
      <c r="B3" s="5"/>
      <c r="C3" s="5"/>
      <c r="D3" s="5"/>
      <c r="E3" s="5"/>
      <c r="F3" s="5"/>
      <c r="G3" s="5"/>
      <c r="H3" s="5"/>
    </row>
    <row r="4" spans="2:8" ht="12.75">
      <c r="B4" s="89" t="str">
        <f>'Condensed Balance Sheet'!B4:E5</f>
        <v>Interim report on consolidated results for the first quarter ended 31 March 2007. These figures have not been audited.</v>
      </c>
      <c r="C4" s="86"/>
      <c r="D4" s="86"/>
      <c r="E4" s="86"/>
      <c r="F4" s="86"/>
      <c r="G4" s="86"/>
      <c r="H4" s="26"/>
    </row>
    <row r="5" spans="2:8" ht="12.75">
      <c r="B5" s="86"/>
      <c r="C5" s="86"/>
      <c r="D5" s="86"/>
      <c r="E5" s="86"/>
      <c r="F5" s="86"/>
      <c r="G5" s="86"/>
      <c r="H5" s="26"/>
    </row>
    <row r="6" spans="2:8" ht="12.75">
      <c r="B6" s="8"/>
      <c r="C6" s="8"/>
      <c r="D6" s="8"/>
      <c r="E6" s="8"/>
      <c r="F6" s="8"/>
      <c r="G6" s="8"/>
      <c r="H6" s="8"/>
    </row>
    <row r="7" spans="2:8" ht="12.75">
      <c r="B7" s="5" t="s">
        <v>47</v>
      </c>
      <c r="C7" s="65"/>
      <c r="D7" s="65"/>
      <c r="E7" s="5"/>
      <c r="F7" s="5"/>
      <c r="G7" s="5"/>
      <c r="H7" s="5"/>
    </row>
    <row r="8" spans="2:8" ht="12.75">
      <c r="B8" s="5"/>
      <c r="C8" s="65"/>
      <c r="D8" s="65"/>
      <c r="E8" s="5"/>
      <c r="F8" s="5"/>
      <c r="G8" s="5"/>
      <c r="H8" s="5"/>
    </row>
    <row r="9" spans="2:8" ht="12.75">
      <c r="B9" s="5"/>
      <c r="C9" s="90" t="s">
        <v>33</v>
      </c>
      <c r="D9" s="90"/>
      <c r="E9" s="11"/>
      <c r="F9" s="90" t="s">
        <v>33</v>
      </c>
      <c r="G9" s="90"/>
      <c r="H9" s="7"/>
    </row>
    <row r="10" spans="2:8" ht="13.5" thickBot="1">
      <c r="B10" s="7"/>
      <c r="C10" s="14" t="s">
        <v>107</v>
      </c>
      <c r="D10" s="14" t="s">
        <v>108</v>
      </c>
      <c r="E10" s="11"/>
      <c r="F10" s="14" t="str">
        <f>C10</f>
        <v>31.03.2007</v>
      </c>
      <c r="G10" s="14" t="str">
        <f>D10</f>
        <v>31.03.2006</v>
      </c>
      <c r="H10" s="11"/>
    </row>
    <row r="11" spans="3:8" ht="12.75">
      <c r="C11" s="33" t="s">
        <v>8</v>
      </c>
      <c r="D11" s="33" t="str">
        <f>+C11</f>
        <v>RM'000</v>
      </c>
      <c r="F11" s="33" t="str">
        <f>+D11</f>
        <v>RM'000</v>
      </c>
      <c r="G11" s="33" t="str">
        <f>+F11</f>
        <v>RM'000</v>
      </c>
      <c r="H11" s="11"/>
    </row>
    <row r="12" spans="3:8" ht="12.75">
      <c r="C12" s="11"/>
      <c r="D12" s="11"/>
      <c r="F12" s="11"/>
      <c r="G12" s="11"/>
      <c r="H12" s="11"/>
    </row>
    <row r="13" spans="2:8" ht="13.5" thickBot="1">
      <c r="B13" s="5" t="s">
        <v>57</v>
      </c>
      <c r="C13" s="34">
        <f>F13</f>
        <v>537911</v>
      </c>
      <c r="D13" s="34">
        <f>G13</f>
        <v>434614</v>
      </c>
      <c r="E13" s="19"/>
      <c r="F13" s="34">
        <v>537911</v>
      </c>
      <c r="G13" s="34">
        <f>597858+3862-167106</f>
        <v>434614</v>
      </c>
      <c r="H13" s="78"/>
    </row>
    <row r="14" spans="3:8" ht="13.5" thickTop="1">
      <c r="C14" s="19"/>
      <c r="D14" s="36"/>
      <c r="E14" s="19"/>
      <c r="F14" s="19"/>
      <c r="G14" s="36"/>
      <c r="H14" s="36"/>
    </row>
    <row r="15" spans="2:8" ht="12.75">
      <c r="B15" s="17" t="s">
        <v>29</v>
      </c>
      <c r="C15" s="19"/>
      <c r="D15" s="36"/>
      <c r="E15" s="19"/>
      <c r="F15" s="19"/>
      <c r="G15" s="36"/>
      <c r="H15" s="36"/>
    </row>
    <row r="16" spans="3:8" ht="12.75">
      <c r="C16" s="19"/>
      <c r="D16" s="36"/>
      <c r="E16" s="19"/>
      <c r="F16" s="19"/>
      <c r="G16" s="36"/>
      <c r="H16" s="36"/>
    </row>
    <row r="17" spans="2:8" ht="12.75">
      <c r="B17" s="17" t="s">
        <v>102</v>
      </c>
      <c r="C17" s="19">
        <f aca="true" t="shared" si="0" ref="C17:D20">F17</f>
        <v>1182</v>
      </c>
      <c r="D17" s="36">
        <f t="shared" si="0"/>
        <v>374</v>
      </c>
      <c r="E17" s="19"/>
      <c r="F17" s="19">
        <v>1182</v>
      </c>
      <c r="G17" s="36">
        <v>374</v>
      </c>
      <c r="H17" s="36"/>
    </row>
    <row r="18" spans="2:8" ht="26.25" customHeight="1">
      <c r="B18" s="18" t="s">
        <v>134</v>
      </c>
      <c r="C18" s="19">
        <f t="shared" si="0"/>
        <v>16069</v>
      </c>
      <c r="D18" s="36">
        <f t="shared" si="0"/>
        <v>15783</v>
      </c>
      <c r="E18" s="19"/>
      <c r="F18" s="19">
        <v>16069</v>
      </c>
      <c r="G18" s="36">
        <v>15783</v>
      </c>
      <c r="H18" s="36"/>
    </row>
    <row r="19" spans="2:8" ht="12.75">
      <c r="B19" s="9" t="s">
        <v>156</v>
      </c>
      <c r="C19" s="20">
        <f t="shared" si="0"/>
        <v>-2345</v>
      </c>
      <c r="D19" s="36">
        <f t="shared" si="0"/>
        <v>516</v>
      </c>
      <c r="E19" s="19"/>
      <c r="F19" s="19">
        <f>-2345</f>
        <v>-2345</v>
      </c>
      <c r="G19" s="36">
        <v>516</v>
      </c>
      <c r="H19" s="36"/>
    </row>
    <row r="20" spans="2:8" ht="12.75">
      <c r="B20" s="17" t="s">
        <v>39</v>
      </c>
      <c r="C20" s="21">
        <f t="shared" si="0"/>
        <v>-16372</v>
      </c>
      <c r="D20" s="39">
        <f t="shared" si="0"/>
        <v>-12725</v>
      </c>
      <c r="E20" s="19"/>
      <c r="F20" s="21">
        <f>-16572+200</f>
        <v>-16372</v>
      </c>
      <c r="G20" s="39">
        <v>-12725</v>
      </c>
      <c r="H20" s="36"/>
    </row>
    <row r="21" spans="3:8" ht="12.75">
      <c r="C21" s="19"/>
      <c r="D21" s="36"/>
      <c r="E21" s="19"/>
      <c r="F21" s="19"/>
      <c r="G21" s="36"/>
      <c r="H21" s="36"/>
    </row>
    <row r="22" spans="3:8" ht="12.75">
      <c r="C22" s="19">
        <f>SUM(C17:C20)</f>
        <v>-1466</v>
      </c>
      <c r="D22" s="36">
        <f>SUM(D17:D20)</f>
        <v>3948</v>
      </c>
      <c r="E22" s="19"/>
      <c r="F22" s="19">
        <f>SUM(F17:F20)</f>
        <v>-1466</v>
      </c>
      <c r="G22" s="36">
        <f>SUM(G17:G20)</f>
        <v>3948</v>
      </c>
      <c r="H22" s="36"/>
    </row>
    <row r="23" spans="2:8" ht="12.75">
      <c r="B23" s="86" t="s">
        <v>123</v>
      </c>
      <c r="C23" s="19"/>
      <c r="D23" s="36"/>
      <c r="E23" s="19"/>
      <c r="F23" s="19"/>
      <c r="G23" s="36"/>
      <c r="H23" s="36"/>
    </row>
    <row r="24" spans="2:8" ht="12.75">
      <c r="B24" s="86"/>
      <c r="C24" s="19"/>
      <c r="D24" s="36"/>
      <c r="E24" s="19"/>
      <c r="F24" s="19"/>
      <c r="G24" s="36"/>
      <c r="H24" s="36"/>
    </row>
    <row r="25" spans="3:8" ht="12.75">
      <c r="C25" s="19"/>
      <c r="D25" s="36"/>
      <c r="E25" s="19"/>
      <c r="F25" s="19"/>
      <c r="G25" s="36"/>
      <c r="H25" s="36"/>
    </row>
    <row r="26" spans="2:8" ht="12.75">
      <c r="B26" s="37" t="s">
        <v>48</v>
      </c>
      <c r="C26" s="19">
        <f>'General fund Revenue Account'!C34</f>
        <v>7291</v>
      </c>
      <c r="D26" s="19">
        <f>'General fund Revenue Account'!D34</f>
        <v>6335</v>
      </c>
      <c r="E26" s="19"/>
      <c r="F26" s="19">
        <f>'General fund Revenue Account'!F34</f>
        <v>7291</v>
      </c>
      <c r="G26" s="19">
        <f>'General fund Revenue Account'!G34</f>
        <v>6335</v>
      </c>
      <c r="H26" s="36"/>
    </row>
    <row r="27" spans="2:8" ht="12.75">
      <c r="B27" s="37" t="s">
        <v>155</v>
      </c>
      <c r="C27" s="21">
        <f>-'Life Fund Revenue Account'!C45</f>
        <v>0</v>
      </c>
      <c r="D27" s="21">
        <f>-'Life Fund Revenue Account'!D45</f>
        <v>0</v>
      </c>
      <c r="E27" s="19"/>
      <c r="F27" s="21">
        <f>-'Life Fund Revenue Account'!F45</f>
        <v>0</v>
      </c>
      <c r="G27" s="21">
        <f>-'Life Fund Revenue Account'!G45</f>
        <v>0</v>
      </c>
      <c r="H27" s="36"/>
    </row>
    <row r="28" spans="2:8" ht="12.75">
      <c r="B28" s="37"/>
      <c r="C28" s="20"/>
      <c r="D28" s="20"/>
      <c r="E28" s="20"/>
      <c r="F28" s="20"/>
      <c r="G28" s="20"/>
      <c r="H28" s="36"/>
    </row>
    <row r="29" spans="2:8" ht="12.75">
      <c r="B29" s="17" t="s">
        <v>103</v>
      </c>
      <c r="C29" s="36">
        <f>+C22+C26+C27</f>
        <v>5825</v>
      </c>
      <c r="D29" s="36">
        <f>+D22+D26+D27</f>
        <v>10283</v>
      </c>
      <c r="E29" s="19"/>
      <c r="F29" s="36">
        <f>+F22+F26+F27</f>
        <v>5825</v>
      </c>
      <c r="G29" s="36">
        <f>+G22+G26+G27</f>
        <v>10283</v>
      </c>
      <c r="H29" s="36"/>
    </row>
    <row r="30" spans="3:8" ht="12.75">
      <c r="C30" s="19"/>
      <c r="D30" s="36"/>
      <c r="E30" s="19"/>
      <c r="F30" s="19"/>
      <c r="G30" s="36"/>
      <c r="H30" s="36"/>
    </row>
    <row r="31" spans="2:9" ht="12.75">
      <c r="B31" s="17" t="s">
        <v>42</v>
      </c>
      <c r="C31" s="19">
        <f>F31</f>
        <v>-3748</v>
      </c>
      <c r="D31" s="36">
        <f>G31</f>
        <v>-2589</v>
      </c>
      <c r="E31" s="19"/>
      <c r="F31" s="19">
        <f>-3548-200</f>
        <v>-3748</v>
      </c>
      <c r="G31" s="71">
        <v>-2589</v>
      </c>
      <c r="H31" s="36"/>
      <c r="I31" s="52"/>
    </row>
    <row r="32" spans="3:8" ht="12.75">
      <c r="C32" s="19"/>
      <c r="D32" s="36"/>
      <c r="E32" s="19"/>
      <c r="F32" s="19"/>
      <c r="G32" s="19"/>
      <c r="H32" s="36"/>
    </row>
    <row r="33" spans="2:8" ht="12.75">
      <c r="B33" s="38" t="s">
        <v>126</v>
      </c>
      <c r="C33" s="21">
        <f>F33</f>
        <v>-674</v>
      </c>
      <c r="D33" s="39">
        <f>G33</f>
        <v>-561</v>
      </c>
      <c r="E33" s="19"/>
      <c r="F33" s="21">
        <v>-674</v>
      </c>
      <c r="G33" s="21">
        <v>-561</v>
      </c>
      <c r="H33" s="36"/>
    </row>
    <row r="34" spans="3:8" ht="12.75">
      <c r="C34" s="20"/>
      <c r="D34" s="16"/>
      <c r="E34" s="19"/>
      <c r="F34" s="20"/>
      <c r="G34" s="20"/>
      <c r="H34" s="36"/>
    </row>
    <row r="35" spans="2:8" ht="12.75">
      <c r="B35" s="5" t="s">
        <v>127</v>
      </c>
      <c r="C35" s="19">
        <f>+C29+C31+C33</f>
        <v>1403</v>
      </c>
      <c r="D35" s="19">
        <f>SUM(D29:D33)</f>
        <v>7133</v>
      </c>
      <c r="E35" s="19"/>
      <c r="F35" s="19">
        <f>+F29+F31+F33</f>
        <v>1403</v>
      </c>
      <c r="G35" s="19">
        <f>+G29+G31+G33</f>
        <v>7133</v>
      </c>
      <c r="H35" s="36"/>
    </row>
    <row r="36" spans="3:8" ht="12.75">
      <c r="C36" s="19"/>
      <c r="D36" s="36"/>
      <c r="E36" s="19"/>
      <c r="F36" s="19"/>
      <c r="G36" s="19"/>
      <c r="H36" s="36"/>
    </row>
    <row r="37" spans="2:8" ht="12.75">
      <c r="B37" s="17" t="s">
        <v>43</v>
      </c>
      <c r="C37" s="21">
        <f>F37</f>
        <v>-1063</v>
      </c>
      <c r="D37" s="39">
        <f>G37</f>
        <v>-381</v>
      </c>
      <c r="E37" s="19"/>
      <c r="F37" s="21">
        <f>-2452+242+1075+72</f>
        <v>-1063</v>
      </c>
      <c r="G37" s="21">
        <v>-381</v>
      </c>
      <c r="H37" s="36"/>
    </row>
    <row r="38" spans="3:8" ht="12.75">
      <c r="C38" s="20"/>
      <c r="D38" s="66"/>
      <c r="E38" s="19"/>
      <c r="F38" s="67"/>
      <c r="G38" s="75"/>
      <c r="H38" s="36"/>
    </row>
    <row r="39" spans="2:8" ht="13.5" thickBot="1">
      <c r="B39" s="40" t="s">
        <v>153</v>
      </c>
      <c r="C39" s="34">
        <f>+C35+C37</f>
        <v>340</v>
      </c>
      <c r="D39" s="34">
        <f>+D35+D37</f>
        <v>6752</v>
      </c>
      <c r="E39" s="19"/>
      <c r="F39" s="34">
        <f>+F35+F37</f>
        <v>340</v>
      </c>
      <c r="G39" s="34">
        <f>+G35+G37</f>
        <v>6752</v>
      </c>
      <c r="H39" s="36"/>
    </row>
    <row r="40" spans="3:8" ht="13.5" thickTop="1">
      <c r="C40" s="36"/>
      <c r="D40" s="36"/>
      <c r="E40" s="19"/>
      <c r="F40" s="36"/>
      <c r="G40" s="36"/>
      <c r="H40" s="36"/>
    </row>
    <row r="41" spans="2:8" ht="12.75">
      <c r="B41" s="5" t="s">
        <v>88</v>
      </c>
      <c r="C41" s="36"/>
      <c r="D41" s="36"/>
      <c r="E41" s="19"/>
      <c r="F41" s="36"/>
      <c r="G41" s="36"/>
      <c r="H41" s="36"/>
    </row>
    <row r="42" spans="3:8" ht="12.75">
      <c r="C42" s="36"/>
      <c r="D42" s="36"/>
      <c r="E42" s="19"/>
      <c r="F42" s="36"/>
      <c r="G42" s="36"/>
      <c r="H42" s="36"/>
    </row>
    <row r="43" spans="2:8" ht="12.75">
      <c r="B43" s="17" t="s">
        <v>89</v>
      </c>
      <c r="C43" s="19">
        <f>F43</f>
        <v>213</v>
      </c>
      <c r="D43" s="36">
        <f>G43</f>
        <v>6533</v>
      </c>
      <c r="E43" s="19"/>
      <c r="F43" s="36">
        <f>+F46-F44</f>
        <v>213</v>
      </c>
      <c r="G43" s="36">
        <f>+G46-G44</f>
        <v>6533</v>
      </c>
      <c r="H43" s="36"/>
    </row>
    <row r="44" spans="2:8" ht="12.75">
      <c r="B44" s="17" t="s">
        <v>90</v>
      </c>
      <c r="C44" s="21">
        <f>F44</f>
        <v>127</v>
      </c>
      <c r="D44" s="39">
        <f>G44</f>
        <v>219</v>
      </c>
      <c r="E44" s="19"/>
      <c r="F44" s="39">
        <v>127</v>
      </c>
      <c r="G44" s="39">
        <v>219</v>
      </c>
      <c r="H44" s="36"/>
    </row>
    <row r="45" spans="3:8" ht="12.75">
      <c r="C45" s="20"/>
      <c r="D45" s="16"/>
      <c r="E45" s="20"/>
      <c r="F45" s="16"/>
      <c r="G45" s="16"/>
      <c r="H45" s="36"/>
    </row>
    <row r="46" spans="2:8" ht="13.5" thickBot="1">
      <c r="B46" s="40"/>
      <c r="C46" s="34">
        <f>SUM(C43:C44)</f>
        <v>340</v>
      </c>
      <c r="D46" s="34">
        <f>+D39</f>
        <v>6752</v>
      </c>
      <c r="E46" s="19"/>
      <c r="F46" s="34">
        <f>F39</f>
        <v>340</v>
      </c>
      <c r="G46" s="34">
        <f>+G39</f>
        <v>6752</v>
      </c>
      <c r="H46" s="19"/>
    </row>
    <row r="47" spans="2:8" ht="13.5" thickTop="1">
      <c r="B47" s="9"/>
      <c r="C47" s="81">
        <f>C39-C46</f>
        <v>0</v>
      </c>
      <c r="D47" s="81">
        <f>D39-D46</f>
        <v>0</v>
      </c>
      <c r="E47" s="82"/>
      <c r="F47" s="81">
        <f>F39-F46</f>
        <v>0</v>
      </c>
      <c r="G47" s="81">
        <f>G39-G46</f>
        <v>0</v>
      </c>
      <c r="H47" s="19"/>
    </row>
    <row r="48" spans="2:8" ht="12.75">
      <c r="B48" s="9"/>
      <c r="C48" s="63"/>
      <c r="D48" s="63"/>
      <c r="E48" s="41"/>
      <c r="F48" s="63"/>
      <c r="G48" s="63"/>
      <c r="H48" s="19"/>
    </row>
    <row r="49" spans="2:8" ht="12.75">
      <c r="B49" s="91" t="s">
        <v>154</v>
      </c>
      <c r="C49" s="41"/>
      <c r="D49" s="41"/>
      <c r="E49" s="41"/>
      <c r="F49" s="41"/>
      <c r="G49" s="41"/>
      <c r="H49" s="19"/>
    </row>
    <row r="50" spans="2:8" ht="12.75">
      <c r="B50" s="91"/>
      <c r="C50" s="41"/>
      <c r="D50" s="41"/>
      <c r="E50" s="41"/>
      <c r="F50" s="41"/>
      <c r="G50" s="41"/>
      <c r="H50" s="19"/>
    </row>
    <row r="51" spans="2:8" ht="12.75">
      <c r="B51" s="91"/>
      <c r="C51" s="41"/>
      <c r="D51" s="41"/>
      <c r="E51" s="41"/>
      <c r="F51" s="41"/>
      <c r="G51" s="41"/>
      <c r="H51" s="19"/>
    </row>
    <row r="52" spans="2:8" ht="13.5" thickBot="1">
      <c r="B52" s="42" t="s">
        <v>49</v>
      </c>
      <c r="C52" s="23">
        <f>C43/'Condensed Balance Sheet'!C70*100</f>
        <v>0.06998429460430945</v>
      </c>
      <c r="D52" s="23">
        <f>D43/('Condensed Balance Sheet'!E70)*100</f>
        <v>2.1465135992955573</v>
      </c>
      <c r="E52" s="19"/>
      <c r="F52" s="23">
        <f>F43/'Condensed Balance Sheet'!C70*100</f>
        <v>0.06998429460430945</v>
      </c>
      <c r="G52" s="23">
        <f>G43/('Condensed Balance Sheet'!E70)*100</f>
        <v>2.1465135992955573</v>
      </c>
      <c r="H52" s="19"/>
    </row>
    <row r="53" spans="2:8" ht="13.5" thickTop="1">
      <c r="B53" s="37"/>
      <c r="C53" s="22"/>
      <c r="D53" s="22"/>
      <c r="E53" s="19"/>
      <c r="F53" s="22"/>
      <c r="G53" s="22"/>
      <c r="H53" s="19"/>
    </row>
    <row r="54" spans="2:8" ht="12.75">
      <c r="B54" s="37"/>
      <c r="C54" s="22"/>
      <c r="D54" s="22"/>
      <c r="E54" s="19"/>
      <c r="F54" s="22"/>
      <c r="G54" s="22"/>
      <c r="H54" s="19"/>
    </row>
    <row r="55" spans="2:8" ht="12.75" customHeight="1">
      <c r="B55" s="87" t="s">
        <v>115</v>
      </c>
      <c r="C55" s="87"/>
      <c r="D55" s="87"/>
      <c r="E55" s="87"/>
      <c r="F55" s="87"/>
      <c r="G55" s="87"/>
      <c r="H55" s="19"/>
    </row>
    <row r="56" spans="2:8" ht="12.75">
      <c r="B56" s="88"/>
      <c r="C56" s="88"/>
      <c r="D56" s="88"/>
      <c r="E56" s="88"/>
      <c r="F56" s="88"/>
      <c r="G56" s="88"/>
      <c r="H56" s="36"/>
    </row>
    <row r="57" spans="2:8" ht="12.75">
      <c r="B57" s="37"/>
      <c r="C57" s="22"/>
      <c r="D57" s="22"/>
      <c r="E57" s="19"/>
      <c r="F57" s="74"/>
      <c r="G57" s="74"/>
      <c r="H57" s="36"/>
    </row>
    <row r="58" spans="2:8" ht="12.75">
      <c r="B58" s="85" t="s">
        <v>151</v>
      </c>
      <c r="C58" s="85"/>
      <c r="D58" s="85"/>
      <c r="E58" s="85"/>
      <c r="F58" s="86"/>
      <c r="G58" s="86"/>
      <c r="H58" s="36"/>
    </row>
    <row r="59" spans="2:8" ht="12.75">
      <c r="B59" s="85"/>
      <c r="C59" s="85"/>
      <c r="D59" s="85"/>
      <c r="E59" s="85"/>
      <c r="F59" s="86"/>
      <c r="G59" s="86"/>
      <c r="H59" s="36"/>
    </row>
    <row r="60" spans="2:8" ht="12.75">
      <c r="B60" s="25"/>
      <c r="C60" s="25"/>
      <c r="D60" s="25"/>
      <c r="E60" s="25"/>
      <c r="F60" s="36"/>
      <c r="G60" s="36"/>
      <c r="H60" s="19"/>
    </row>
    <row r="61" spans="2:8" ht="12.75">
      <c r="B61" s="73" t="s">
        <v>50</v>
      </c>
      <c r="C61" s="71"/>
      <c r="D61" s="72"/>
      <c r="E61" s="71"/>
      <c r="F61" s="36"/>
      <c r="G61" s="72"/>
      <c r="H61" s="19"/>
    </row>
    <row r="62" spans="3:6" ht="12.75">
      <c r="C62" s="19"/>
      <c r="D62" s="19"/>
      <c r="E62" s="19"/>
      <c r="F62" s="36"/>
    </row>
    <row r="63" spans="3:6" ht="12.75">
      <c r="C63" s="19"/>
      <c r="D63" s="19"/>
      <c r="E63" s="19"/>
      <c r="F63" s="36"/>
    </row>
    <row r="64" spans="3:6" ht="12.75">
      <c r="C64" s="19"/>
      <c r="D64" s="19"/>
      <c r="E64" s="19"/>
      <c r="F64" s="36"/>
    </row>
  </sheetData>
  <sheetProtection/>
  <mergeCells count="7">
    <mergeCell ref="B58:G59"/>
    <mergeCell ref="B55:G56"/>
    <mergeCell ref="B4:G5"/>
    <mergeCell ref="C9:D9"/>
    <mergeCell ref="F9:G9"/>
    <mergeCell ref="B23:B24"/>
    <mergeCell ref="B49:B51"/>
  </mergeCells>
  <printOptions/>
  <pageMargins left="0.5" right="0.5" top="0.5" bottom="0.5" header="0.5" footer="0.5"/>
  <pageSetup fitToHeight="1" fitToWidth="1" horizontalDpi="300" verticalDpi="3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2:G46"/>
  <sheetViews>
    <sheetView zoomScale="80" zoomScaleNormal="80" zoomScalePageLayoutView="0" workbookViewId="0" topLeftCell="A24">
      <selection activeCell="I26" sqref="I26"/>
    </sheetView>
  </sheetViews>
  <sheetFormatPr defaultColWidth="3.57421875" defaultRowHeight="12.75"/>
  <cols>
    <col min="1" max="1" width="7.7109375" style="17" customWidth="1"/>
    <col min="2" max="2" width="41.7109375" style="17" customWidth="1"/>
    <col min="3" max="4" width="14.57421875" style="17" customWidth="1"/>
    <col min="5" max="5" width="1.7109375" style="17" customWidth="1"/>
    <col min="6" max="7" width="14.57421875" style="17" customWidth="1"/>
    <col min="8" max="9" width="5.8515625" style="74" bestFit="1" customWidth="1"/>
    <col min="10" max="56" width="16.140625" style="17" customWidth="1"/>
    <col min="57" max="16384" width="3.57421875" style="17" customWidth="1"/>
  </cols>
  <sheetData>
    <row r="2" spans="1:7" ht="12.75">
      <c r="A2" s="5"/>
      <c r="B2" s="5" t="s">
        <v>0</v>
      </c>
      <c r="C2" s="5"/>
      <c r="D2" s="5"/>
      <c r="E2" s="5"/>
      <c r="F2" s="5"/>
      <c r="G2" s="5"/>
    </row>
    <row r="3" spans="1:7" ht="12.75">
      <c r="A3" s="5"/>
      <c r="B3" s="5"/>
      <c r="C3" s="5"/>
      <c r="D3" s="5"/>
      <c r="E3" s="5"/>
      <c r="F3" s="5"/>
      <c r="G3" s="5"/>
    </row>
    <row r="4" spans="1:7" ht="12.75" customHeight="1">
      <c r="A4" s="5"/>
      <c r="B4" s="89" t="str">
        <f>'Condensed Balance Sheet'!B4:E5</f>
        <v>Interim report on consolidated results for the first quarter ended 31 March 2007. These figures have not been audited.</v>
      </c>
      <c r="C4" s="86"/>
      <c r="D4" s="86"/>
      <c r="E4" s="86"/>
      <c r="F4" s="86"/>
      <c r="G4" s="86"/>
    </row>
    <row r="5" spans="1:7" ht="12.75">
      <c r="A5" s="5"/>
      <c r="B5" s="86"/>
      <c r="C5" s="86"/>
      <c r="D5" s="86"/>
      <c r="E5" s="86"/>
      <c r="F5" s="86"/>
      <c r="G5" s="86"/>
    </row>
    <row r="6" spans="1:7" ht="12.75">
      <c r="A6" s="5"/>
      <c r="B6" s="43"/>
      <c r="C6" s="43"/>
      <c r="D6" s="43"/>
      <c r="E6" s="43"/>
      <c r="F6" s="43"/>
      <c r="G6" s="43"/>
    </row>
    <row r="7" spans="1:7" ht="12.75">
      <c r="A7" s="5"/>
      <c r="B7" s="5" t="s">
        <v>128</v>
      </c>
      <c r="C7" s="65"/>
      <c r="D7" s="65"/>
      <c r="E7" s="5"/>
      <c r="F7" s="5"/>
      <c r="G7" s="5"/>
    </row>
    <row r="8" spans="1:7" ht="12.75">
      <c r="A8" s="5"/>
      <c r="B8" s="5"/>
      <c r="C8" s="5"/>
      <c r="D8" s="5"/>
      <c r="E8" s="5"/>
      <c r="F8" s="7"/>
      <c r="G8" s="5"/>
    </row>
    <row r="9" spans="1:7" ht="12.75">
      <c r="A9" s="5"/>
      <c r="B9" s="5"/>
      <c r="C9" s="90" t="s">
        <v>33</v>
      </c>
      <c r="D9" s="90"/>
      <c r="E9" s="11"/>
      <c r="F9" s="90" t="s">
        <v>33</v>
      </c>
      <c r="G9" s="90"/>
    </row>
    <row r="10" spans="1:7" ht="13.5" thickBot="1">
      <c r="A10" s="7"/>
      <c r="B10" s="7"/>
      <c r="C10" s="14" t="s">
        <v>107</v>
      </c>
      <c r="D10" s="14" t="s">
        <v>108</v>
      </c>
      <c r="E10" s="11"/>
      <c r="F10" s="14" t="str">
        <f>C10</f>
        <v>31.03.2007</v>
      </c>
      <c r="G10" s="14" t="str">
        <f>D10</f>
        <v>31.03.2006</v>
      </c>
    </row>
    <row r="11" spans="1:7" ht="12.75">
      <c r="A11" s="7"/>
      <c r="C11" s="33" t="s">
        <v>8</v>
      </c>
      <c r="D11" s="33" t="str">
        <f>+C11</f>
        <v>RM'000</v>
      </c>
      <c r="F11" s="33" t="str">
        <f>+D11</f>
        <v>RM'000</v>
      </c>
      <c r="G11" s="33" t="str">
        <f>+F11</f>
        <v>RM'000</v>
      </c>
    </row>
    <row r="12" spans="1:7" ht="12.75">
      <c r="A12" s="7"/>
      <c r="C12" s="33"/>
      <c r="D12" s="33"/>
      <c r="F12" s="33"/>
      <c r="G12" s="33"/>
    </row>
    <row r="13" spans="1:7" ht="12.75">
      <c r="A13" s="7"/>
      <c r="B13" s="17" t="s">
        <v>34</v>
      </c>
      <c r="C13" s="20">
        <f>F13</f>
        <v>109212</v>
      </c>
      <c r="D13" s="20">
        <f>G13</f>
        <v>103896</v>
      </c>
      <c r="E13" s="19"/>
      <c r="F13" s="20">
        <v>109212</v>
      </c>
      <c r="G13" s="20">
        <f>100034+3862</f>
        <v>103896</v>
      </c>
    </row>
    <row r="14" spans="1:7" ht="12.75">
      <c r="A14" s="7"/>
      <c r="B14" s="17" t="s">
        <v>35</v>
      </c>
      <c r="C14" s="21">
        <f>F14</f>
        <v>-26393</v>
      </c>
      <c r="D14" s="39">
        <f>G14</f>
        <v>-25143</v>
      </c>
      <c r="E14" s="20"/>
      <c r="F14" s="21">
        <v>-26393</v>
      </c>
      <c r="G14" s="21">
        <f>-23940-1203</f>
        <v>-25143</v>
      </c>
    </row>
    <row r="15" spans="3:7" ht="12.75">
      <c r="C15" s="20"/>
      <c r="D15" s="16"/>
      <c r="E15" s="20"/>
      <c r="F15" s="20"/>
      <c r="G15" s="20"/>
    </row>
    <row r="16" spans="2:7" ht="12.75">
      <c r="B16" s="17" t="s">
        <v>36</v>
      </c>
      <c r="C16" s="19">
        <f>+C13+C14</f>
        <v>82819</v>
      </c>
      <c r="D16" s="19">
        <f>+D13+D14</f>
        <v>78753</v>
      </c>
      <c r="E16" s="19"/>
      <c r="F16" s="19">
        <f>+F13+F14</f>
        <v>82819</v>
      </c>
      <c r="G16" s="19">
        <f>+G13+G14</f>
        <v>78753</v>
      </c>
    </row>
    <row r="17" spans="2:7" ht="12.75">
      <c r="B17" s="37"/>
      <c r="C17" s="19"/>
      <c r="D17" s="36"/>
      <c r="E17" s="19"/>
      <c r="F17" s="19"/>
      <c r="G17" s="19"/>
    </row>
    <row r="18" spans="2:7" ht="25.5">
      <c r="B18" s="18" t="s">
        <v>157</v>
      </c>
      <c r="C18" s="21">
        <f>F18</f>
        <v>-575</v>
      </c>
      <c r="D18" s="39">
        <f>G18</f>
        <v>1295</v>
      </c>
      <c r="E18" s="19"/>
      <c r="F18" s="21">
        <v>-575</v>
      </c>
      <c r="G18" s="21">
        <f>3533-2238</f>
        <v>1295</v>
      </c>
    </row>
    <row r="19" spans="3:7" ht="12.75">
      <c r="C19" s="20"/>
      <c r="D19" s="16"/>
      <c r="E19" s="19"/>
      <c r="F19" s="20"/>
      <c r="G19" s="20"/>
    </row>
    <row r="20" spans="2:7" ht="12.75">
      <c r="B20" s="17" t="s">
        <v>44</v>
      </c>
      <c r="C20" s="19">
        <f>+C16+C18</f>
        <v>82244</v>
      </c>
      <c r="D20" s="19">
        <f>+D16+D18</f>
        <v>80048</v>
      </c>
      <c r="E20" s="19"/>
      <c r="F20" s="19">
        <f>+F16+F18</f>
        <v>82244</v>
      </c>
      <c r="G20" s="19">
        <f>+G16+G18</f>
        <v>80048</v>
      </c>
    </row>
    <row r="21" spans="3:7" ht="12.75">
      <c r="C21" s="19"/>
      <c r="D21" s="36"/>
      <c r="E21" s="19"/>
      <c r="F21" s="44"/>
      <c r="G21" s="44"/>
    </row>
    <row r="22" spans="2:7" ht="12.75">
      <c r="B22" s="26" t="s">
        <v>45</v>
      </c>
      <c r="C22" s="20">
        <f>F22</f>
        <v>-60909</v>
      </c>
      <c r="D22" s="36">
        <f>G22</f>
        <v>-49568</v>
      </c>
      <c r="E22" s="19"/>
      <c r="F22" s="19">
        <f>-60909</f>
        <v>-60909</v>
      </c>
      <c r="G22" s="19">
        <f>-54402+4834</f>
        <v>-49568</v>
      </c>
    </row>
    <row r="23" spans="2:7" ht="12.75">
      <c r="B23" s="17" t="s">
        <v>46</v>
      </c>
      <c r="C23" s="21">
        <f>F23</f>
        <v>-7630</v>
      </c>
      <c r="D23" s="39">
        <f>G23</f>
        <v>-6831</v>
      </c>
      <c r="E23" s="19"/>
      <c r="F23" s="21">
        <v>-7630</v>
      </c>
      <c r="G23" s="21">
        <f>-6601-230</f>
        <v>-6831</v>
      </c>
    </row>
    <row r="24" spans="3:7" ht="12.75">
      <c r="C24" s="20"/>
      <c r="D24" s="16"/>
      <c r="E24" s="20"/>
      <c r="F24" s="20"/>
      <c r="G24" s="20"/>
    </row>
    <row r="25" spans="2:7" ht="12.75">
      <c r="B25" s="18" t="s">
        <v>77</v>
      </c>
      <c r="C25" s="20">
        <f>+C20+C22+C23</f>
        <v>13705</v>
      </c>
      <c r="D25" s="20">
        <f>+D20+D22+D23</f>
        <v>23649</v>
      </c>
      <c r="E25" s="20"/>
      <c r="F25" s="20">
        <f>+F20+F22+F23</f>
        <v>13705</v>
      </c>
      <c r="G25" s="20">
        <f>+G20+G22+G23</f>
        <v>23649</v>
      </c>
    </row>
    <row r="26" spans="3:7" ht="12.75">
      <c r="C26" s="20"/>
      <c r="D26" s="16"/>
      <c r="E26" s="20"/>
      <c r="F26" s="20"/>
      <c r="G26" s="20"/>
    </row>
    <row r="27" spans="2:7" ht="12.75">
      <c r="B27" s="17" t="s">
        <v>39</v>
      </c>
      <c r="C27" s="21">
        <f>F27</f>
        <v>-16423</v>
      </c>
      <c r="D27" s="39">
        <f>G27</f>
        <v>-22191</v>
      </c>
      <c r="E27" s="20"/>
      <c r="F27" s="21">
        <v>-16423</v>
      </c>
      <c r="G27" s="21">
        <f>-21890-301</f>
        <v>-22191</v>
      </c>
    </row>
    <row r="28" spans="1:7" ht="12.75">
      <c r="A28" s="5"/>
      <c r="C28" s="20"/>
      <c r="D28" s="16"/>
      <c r="E28" s="20"/>
      <c r="F28" s="20"/>
      <c r="G28" s="20"/>
    </row>
    <row r="29" spans="2:7" ht="12.75">
      <c r="B29" s="18" t="s">
        <v>158</v>
      </c>
      <c r="C29" s="16">
        <f>+C25+C27</f>
        <v>-2718</v>
      </c>
      <c r="D29" s="16">
        <f>+D25+D27</f>
        <v>1458</v>
      </c>
      <c r="E29" s="20"/>
      <c r="F29" s="16">
        <f>+F25+F27</f>
        <v>-2718</v>
      </c>
      <c r="G29" s="16">
        <f>+G25+G27</f>
        <v>1458</v>
      </c>
    </row>
    <row r="30" spans="3:7" ht="12.75">
      <c r="C30" s="16"/>
      <c r="D30" s="16"/>
      <c r="E30" s="20"/>
      <c r="F30" s="16"/>
      <c r="G30" s="16"/>
    </row>
    <row r="31" spans="2:7" ht="12.75">
      <c r="B31" s="17" t="s">
        <v>40</v>
      </c>
      <c r="C31" s="20">
        <f>F31</f>
        <v>2747</v>
      </c>
      <c r="D31" s="20">
        <f>G31</f>
        <v>3627</v>
      </c>
      <c r="E31" s="20"/>
      <c r="F31" s="20">
        <v>2747</v>
      </c>
      <c r="G31" s="20">
        <v>3627</v>
      </c>
    </row>
    <row r="32" spans="2:7" ht="12.75">
      <c r="B32" s="9" t="s">
        <v>74</v>
      </c>
      <c r="C32" s="21">
        <f>F32</f>
        <v>7262</v>
      </c>
      <c r="D32" s="21">
        <f>G32</f>
        <v>1250</v>
      </c>
      <c r="E32" s="20"/>
      <c r="F32" s="21">
        <v>7262</v>
      </c>
      <c r="G32" s="21">
        <v>1250</v>
      </c>
    </row>
    <row r="33" spans="2:7" ht="12.75">
      <c r="B33" s="9"/>
      <c r="C33" s="20"/>
      <c r="D33" s="20"/>
      <c r="E33" s="20"/>
      <c r="F33" s="20"/>
      <c r="G33" s="20"/>
    </row>
    <row r="34" spans="2:7" ht="26.25" thickBot="1">
      <c r="B34" s="40" t="s">
        <v>122</v>
      </c>
      <c r="C34" s="35">
        <f>SUM(C29+C31+C32)</f>
        <v>7291</v>
      </c>
      <c r="D34" s="35">
        <f>SUM(D29+D31+D32)</f>
        <v>6335</v>
      </c>
      <c r="E34" s="20"/>
      <c r="F34" s="35">
        <f>SUM(F29+F31+F32)</f>
        <v>7291</v>
      </c>
      <c r="G34" s="35">
        <f>SUM(G29+G31+G32)</f>
        <v>6335</v>
      </c>
    </row>
    <row r="35" spans="2:7" ht="13.5" thickTop="1">
      <c r="B35" s="45"/>
      <c r="C35" s="16"/>
      <c r="D35" s="16"/>
      <c r="E35" s="20"/>
      <c r="F35" s="16"/>
      <c r="G35" s="16"/>
    </row>
    <row r="36" spans="2:7" ht="12.75">
      <c r="B36" s="33"/>
      <c r="C36" s="20"/>
      <c r="D36" s="46"/>
      <c r="E36" s="28"/>
      <c r="F36" s="20"/>
      <c r="G36" s="28"/>
    </row>
    <row r="37" spans="2:7" ht="12.75">
      <c r="B37" s="92" t="s">
        <v>150</v>
      </c>
      <c r="C37" s="86"/>
      <c r="D37" s="86"/>
      <c r="E37" s="86"/>
      <c r="F37" s="86"/>
      <c r="G37" s="86"/>
    </row>
    <row r="38" spans="2:7" ht="12.75">
      <c r="B38" s="86"/>
      <c r="C38" s="86"/>
      <c r="D38" s="86"/>
      <c r="E38" s="86"/>
      <c r="F38" s="86"/>
      <c r="G38" s="86"/>
    </row>
    <row r="39" spans="3:7" ht="12.75">
      <c r="C39" s="28"/>
      <c r="D39" s="28"/>
      <c r="E39" s="28"/>
      <c r="F39" s="28"/>
      <c r="G39" s="28"/>
    </row>
    <row r="40" spans="3:7" ht="12.75">
      <c r="C40" s="28"/>
      <c r="D40" s="28"/>
      <c r="E40" s="28"/>
      <c r="F40" s="28"/>
      <c r="G40" s="28"/>
    </row>
    <row r="41" spans="3:7" ht="12.75">
      <c r="C41" s="28"/>
      <c r="D41" s="28"/>
      <c r="E41" s="28"/>
      <c r="F41" s="28"/>
      <c r="G41" s="28"/>
    </row>
    <row r="42" spans="3:7" ht="12.75">
      <c r="C42" s="28"/>
      <c r="D42" s="28"/>
      <c r="E42" s="28"/>
      <c r="F42" s="28"/>
      <c r="G42" s="28"/>
    </row>
    <row r="43" spans="3:7" ht="12.75">
      <c r="C43" s="28"/>
      <c r="D43" s="28"/>
      <c r="E43" s="28"/>
      <c r="F43" s="28"/>
      <c r="G43" s="28"/>
    </row>
    <row r="44" spans="3:7" ht="12.75">
      <c r="C44" s="28"/>
      <c r="D44" s="28"/>
      <c r="E44" s="28"/>
      <c r="F44" s="28"/>
      <c r="G44" s="28"/>
    </row>
    <row r="45" spans="3:7" ht="12.75">
      <c r="C45" s="28"/>
      <c r="D45" s="28"/>
      <c r="E45" s="28"/>
      <c r="F45" s="28"/>
      <c r="G45" s="28"/>
    </row>
    <row r="46" spans="3:7" ht="12.75">
      <c r="C46" s="28"/>
      <c r="D46" s="28"/>
      <c r="E46" s="28"/>
      <c r="F46" s="28"/>
      <c r="G46" s="28"/>
    </row>
  </sheetData>
  <sheetProtection/>
  <mergeCells count="4">
    <mergeCell ref="B37:G38"/>
    <mergeCell ref="B4:G5"/>
    <mergeCell ref="C9:D9"/>
    <mergeCell ref="F9:G9"/>
  </mergeCells>
  <printOptions/>
  <pageMargins left="0.5" right="0.5" top="0.5" bottom="0.5" header="0.5" footer="0.5"/>
  <pageSetup fitToHeight="1" fitToWidth="1" horizontalDpi="300" verticalDpi="300" orientation="portrait"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B2:G53"/>
  <sheetViews>
    <sheetView zoomScale="80" zoomScaleNormal="80" zoomScaleSheetLayoutView="80" zoomScalePageLayoutView="0" workbookViewId="0" topLeftCell="A25">
      <selection activeCell="H47" sqref="H47"/>
    </sheetView>
  </sheetViews>
  <sheetFormatPr defaultColWidth="9.140625" defaultRowHeight="12.75"/>
  <cols>
    <col min="1" max="1" width="7.7109375" style="17" customWidth="1"/>
    <col min="2" max="2" width="51.140625" style="17" customWidth="1"/>
    <col min="3" max="3" width="17.7109375" style="17" customWidth="1"/>
    <col min="4" max="4" width="1.57421875" style="28" customWidth="1"/>
    <col min="5" max="5" width="17.57421875" style="17" customWidth="1"/>
    <col min="6" max="6" width="7.57421875" style="17" customWidth="1"/>
    <col min="7" max="7" width="11.28125" style="19" bestFit="1" customWidth="1"/>
    <col min="8" max="8" width="9.421875" style="17" customWidth="1"/>
    <col min="9" max="16384" width="9.140625" style="17" customWidth="1"/>
  </cols>
  <sheetData>
    <row r="2" ht="12.75">
      <c r="B2" s="5" t="s">
        <v>0</v>
      </c>
    </row>
    <row r="3" ht="12.75">
      <c r="B3" s="5"/>
    </row>
    <row r="4" spans="2:7" ht="12.75" customHeight="1">
      <c r="B4" s="83" t="str">
        <f>'Condensed Balance Sheet'!B4:E5</f>
        <v>Interim report on consolidated results for the first quarter ended 31 March 2007. These figures have not been audited.</v>
      </c>
      <c r="C4" s="84"/>
      <c r="D4" s="84"/>
      <c r="E4" s="84"/>
      <c r="F4" s="43"/>
      <c r="G4" s="47"/>
    </row>
    <row r="5" spans="2:7" ht="12.75">
      <c r="B5" s="84"/>
      <c r="C5" s="84"/>
      <c r="D5" s="84"/>
      <c r="E5" s="84"/>
      <c r="F5" s="43"/>
      <c r="G5" s="47"/>
    </row>
    <row r="6" ht="12.75">
      <c r="B6" s="5"/>
    </row>
    <row r="7" ht="12.75">
      <c r="B7" s="5" t="s">
        <v>1</v>
      </c>
    </row>
    <row r="8" spans="3:5" ht="12.75">
      <c r="C8" s="11" t="s">
        <v>2</v>
      </c>
      <c r="D8" s="12"/>
      <c r="E8" s="11" t="s">
        <v>2</v>
      </c>
    </row>
    <row r="9" spans="3:5" ht="12.75">
      <c r="C9" s="11" t="s">
        <v>3</v>
      </c>
      <c r="D9" s="12"/>
      <c r="E9" s="11" t="s">
        <v>5</v>
      </c>
    </row>
    <row r="10" spans="3:5" ht="12.75">
      <c r="C10" s="11" t="s">
        <v>4</v>
      </c>
      <c r="D10" s="12"/>
      <c r="E10" s="11" t="s">
        <v>23</v>
      </c>
    </row>
    <row r="11" spans="3:5" ht="12.75">
      <c r="C11" s="11" t="s">
        <v>6</v>
      </c>
      <c r="D11" s="12"/>
      <c r="E11" s="11" t="s">
        <v>24</v>
      </c>
    </row>
    <row r="12" spans="3:5" ht="12.75">
      <c r="C12" s="11" t="s">
        <v>107</v>
      </c>
      <c r="D12" s="12"/>
      <c r="E12" s="11" t="s">
        <v>100</v>
      </c>
    </row>
    <row r="13" spans="3:5" ht="13.5" thickBot="1">
      <c r="C13" s="68"/>
      <c r="D13" s="13"/>
      <c r="E13" s="14" t="s">
        <v>7</v>
      </c>
    </row>
    <row r="14" spans="3:5" ht="12.75">
      <c r="C14" s="13" t="s">
        <v>8</v>
      </c>
      <c r="D14" s="13"/>
      <c r="E14" s="13" t="s">
        <v>8</v>
      </c>
    </row>
    <row r="15" spans="2:5" ht="12.75">
      <c r="B15" s="5" t="s">
        <v>9</v>
      </c>
      <c r="C15" s="31"/>
      <c r="D15" s="30"/>
      <c r="E15" s="31"/>
    </row>
    <row r="16" spans="2:5" ht="12.75">
      <c r="B16" s="5"/>
      <c r="C16" s="31"/>
      <c r="D16" s="30"/>
      <c r="E16" s="31"/>
    </row>
    <row r="17" spans="2:5" ht="12.75">
      <c r="B17" s="17" t="s">
        <v>10</v>
      </c>
      <c r="C17" s="19">
        <v>279366</v>
      </c>
      <c r="D17" s="20"/>
      <c r="E17" s="19">
        <v>281269</v>
      </c>
    </row>
    <row r="18" spans="2:5" ht="12.75">
      <c r="B18" s="17" t="s">
        <v>110</v>
      </c>
      <c r="C18" s="19">
        <v>3280</v>
      </c>
      <c r="D18" s="20"/>
      <c r="E18" s="19">
        <v>2685</v>
      </c>
    </row>
    <row r="19" spans="2:5" ht="12.75">
      <c r="B19" s="17" t="s">
        <v>78</v>
      </c>
      <c r="C19" s="19">
        <v>688751</v>
      </c>
      <c r="D19" s="20"/>
      <c r="E19" s="19">
        <v>686514</v>
      </c>
    </row>
    <row r="20" spans="2:5" ht="12.75">
      <c r="B20" s="17" t="s">
        <v>135</v>
      </c>
      <c r="C20" s="19"/>
      <c r="D20" s="20"/>
      <c r="E20" s="19"/>
    </row>
    <row r="21" spans="2:5" ht="12.75">
      <c r="B21" s="17" t="s">
        <v>80</v>
      </c>
      <c r="C21" s="19"/>
      <c r="D21" s="20"/>
      <c r="E21" s="19"/>
    </row>
    <row r="22" spans="2:5" ht="12.75">
      <c r="B22" s="17" t="s">
        <v>96</v>
      </c>
      <c r="C22" s="19">
        <v>773792</v>
      </c>
      <c r="D22" s="20"/>
      <c r="E22" s="19">
        <v>670399</v>
      </c>
    </row>
    <row r="23" spans="2:5" ht="12.75">
      <c r="B23" s="17" t="s">
        <v>97</v>
      </c>
      <c r="C23" s="19">
        <v>1493455</v>
      </c>
      <c r="D23" s="20"/>
      <c r="E23" s="19">
        <v>1540446</v>
      </c>
    </row>
    <row r="24" spans="2:5" ht="12.75">
      <c r="B24" s="17" t="s">
        <v>111</v>
      </c>
      <c r="C24" s="19">
        <v>515716</v>
      </c>
      <c r="D24" s="20"/>
      <c r="E24" s="19">
        <v>514234</v>
      </c>
    </row>
    <row r="25" spans="2:5" ht="12.75">
      <c r="B25" s="17" t="s">
        <v>112</v>
      </c>
      <c r="C25" s="19">
        <v>1109328</v>
      </c>
      <c r="D25" s="20"/>
      <c r="E25" s="19">
        <v>1115663</v>
      </c>
    </row>
    <row r="26" spans="2:5" ht="12.75">
      <c r="B26" s="17" t="s">
        <v>81</v>
      </c>
      <c r="C26" s="19">
        <v>33930</v>
      </c>
      <c r="D26" s="20"/>
      <c r="E26" s="19">
        <v>40262</v>
      </c>
    </row>
    <row r="27" spans="2:5" ht="12.75">
      <c r="B27" s="17" t="s">
        <v>26</v>
      </c>
      <c r="C27" s="19">
        <v>20227</v>
      </c>
      <c r="D27" s="20"/>
      <c r="E27" s="19">
        <v>21636</v>
      </c>
    </row>
    <row r="28" spans="2:5" ht="12.75">
      <c r="B28" s="17" t="s">
        <v>68</v>
      </c>
      <c r="C28" s="19">
        <v>10805</v>
      </c>
      <c r="D28" s="20"/>
      <c r="E28" s="19">
        <v>10305</v>
      </c>
    </row>
    <row r="29" spans="2:5" ht="12.75">
      <c r="B29" s="17" t="s">
        <v>75</v>
      </c>
      <c r="C29" s="19">
        <v>626432</v>
      </c>
      <c r="D29" s="20"/>
      <c r="E29" s="19">
        <v>551038</v>
      </c>
    </row>
    <row r="30" spans="2:5" ht="12.75">
      <c r="B30" s="17" t="s">
        <v>11</v>
      </c>
      <c r="C30" s="20">
        <v>47366</v>
      </c>
      <c r="D30" s="20"/>
      <c r="E30" s="20">
        <v>50203</v>
      </c>
    </row>
    <row r="31" spans="2:5" ht="12.75">
      <c r="B31" s="17" t="s">
        <v>12</v>
      </c>
      <c r="C31" s="20">
        <v>560705</v>
      </c>
      <c r="D31" s="20"/>
      <c r="E31" s="20">
        <v>541995</v>
      </c>
    </row>
    <row r="32" spans="2:5" ht="21" customHeight="1" thickBot="1">
      <c r="B32" s="17" t="s">
        <v>13</v>
      </c>
      <c r="C32" s="1">
        <f>SUM(C17:C31)</f>
        <v>6163153</v>
      </c>
      <c r="D32" s="20"/>
      <c r="E32" s="1">
        <f>SUM(E17:E31)</f>
        <v>6026649</v>
      </c>
    </row>
    <row r="33" spans="3:6" ht="13.5" thickTop="1">
      <c r="C33" s="20"/>
      <c r="D33" s="20"/>
      <c r="E33" s="20"/>
      <c r="F33" s="28"/>
    </row>
    <row r="34" spans="2:6" ht="12.75">
      <c r="B34" s="5" t="s">
        <v>14</v>
      </c>
      <c r="C34" s="20"/>
      <c r="D34" s="20"/>
      <c r="E34" s="20"/>
      <c r="F34" s="28"/>
    </row>
    <row r="35" spans="3:6" ht="12.75">
      <c r="C35" s="20"/>
      <c r="D35" s="20"/>
      <c r="E35" s="20"/>
      <c r="F35" s="28"/>
    </row>
    <row r="36" spans="2:6" ht="12.75">
      <c r="B36" s="17" t="s">
        <v>15</v>
      </c>
      <c r="C36" s="20">
        <v>15080</v>
      </c>
      <c r="D36" s="20"/>
      <c r="E36" s="20">
        <v>16729</v>
      </c>
      <c r="F36" s="28"/>
    </row>
    <row r="37" spans="2:6" ht="12.75">
      <c r="B37" s="17" t="s">
        <v>16</v>
      </c>
      <c r="C37" s="20">
        <v>3401</v>
      </c>
      <c r="D37" s="20"/>
      <c r="E37" s="20">
        <v>3910</v>
      </c>
      <c r="F37" s="28"/>
    </row>
    <row r="38" spans="2:6" ht="12.75">
      <c r="B38" s="17" t="s">
        <v>82</v>
      </c>
      <c r="C38" s="20">
        <v>485231</v>
      </c>
      <c r="D38" s="20"/>
      <c r="E38" s="20">
        <v>460231</v>
      </c>
      <c r="F38" s="28"/>
    </row>
    <row r="39" spans="2:6" ht="12.75">
      <c r="B39" s="17" t="s">
        <v>113</v>
      </c>
      <c r="C39" s="20">
        <f>36937-5</f>
        <v>36932</v>
      </c>
      <c r="D39" s="20"/>
      <c r="E39" s="20">
        <v>122708</v>
      </c>
      <c r="F39" s="28"/>
    </row>
    <row r="40" spans="2:6" ht="12.75">
      <c r="B40" s="17" t="s">
        <v>17</v>
      </c>
      <c r="C40" s="20">
        <v>6436</v>
      </c>
      <c r="D40" s="20"/>
      <c r="E40" s="20">
        <v>4082</v>
      </c>
      <c r="F40" s="28"/>
    </row>
    <row r="41" spans="2:6" ht="12.75">
      <c r="B41" s="17" t="s">
        <v>70</v>
      </c>
      <c r="C41" s="20">
        <v>3947</v>
      </c>
      <c r="D41" s="20"/>
      <c r="E41" s="20">
        <v>3948</v>
      </c>
      <c r="F41" s="28"/>
    </row>
    <row r="42" spans="2:6" ht="12.75">
      <c r="B42" s="17" t="s">
        <v>18</v>
      </c>
      <c r="C42" s="20">
        <v>18747</v>
      </c>
      <c r="D42" s="20"/>
      <c r="E42" s="20">
        <v>23530</v>
      </c>
      <c r="F42" s="28"/>
    </row>
    <row r="43" spans="2:6" ht="21" customHeight="1">
      <c r="B43" s="17" t="s">
        <v>19</v>
      </c>
      <c r="C43" s="3">
        <f>SUM(C36:C42)</f>
        <v>569774</v>
      </c>
      <c r="D43" s="20"/>
      <c r="E43" s="3">
        <f>SUM(E36:E42)</f>
        <v>635138</v>
      </c>
      <c r="F43" s="28"/>
    </row>
    <row r="44" spans="3:6" ht="12.75">
      <c r="C44" s="20"/>
      <c r="D44" s="20"/>
      <c r="E44" s="20"/>
      <c r="F44" s="28"/>
    </row>
    <row r="45" spans="2:6" ht="12.75">
      <c r="B45" s="17" t="s">
        <v>20</v>
      </c>
      <c r="C45" s="20">
        <f>'Life Fund Revenue Account'!F47</f>
        <v>5576547</v>
      </c>
      <c r="D45" s="20"/>
      <c r="E45" s="20">
        <v>5378381</v>
      </c>
      <c r="F45" s="28"/>
    </row>
    <row r="46" spans="2:6" ht="12.75">
      <c r="B46" s="17" t="s">
        <v>114</v>
      </c>
      <c r="C46" s="20">
        <v>16832</v>
      </c>
      <c r="D46" s="20"/>
      <c r="E46" s="20">
        <v>13130</v>
      </c>
      <c r="F46" s="28"/>
    </row>
    <row r="47" spans="3:6" ht="20.25" customHeight="1">
      <c r="C47" s="3">
        <f>SUM(C45:C46)</f>
        <v>5593379</v>
      </c>
      <c r="D47" s="20"/>
      <c r="E47" s="3">
        <f>SUM(E45:E46)</f>
        <v>5391511</v>
      </c>
      <c r="F47" s="28"/>
    </row>
    <row r="48" spans="2:6" ht="12.75">
      <c r="B48" s="18"/>
      <c r="C48" s="20"/>
      <c r="D48" s="20"/>
      <c r="E48" s="20"/>
      <c r="F48" s="28"/>
    </row>
    <row r="49" spans="2:6" ht="26.25" thickBot="1">
      <c r="B49" s="18" t="s">
        <v>21</v>
      </c>
      <c r="C49" s="1">
        <f>+C43+C47</f>
        <v>6163153</v>
      </c>
      <c r="D49" s="20"/>
      <c r="E49" s="1">
        <f>+E43+E47</f>
        <v>6026649</v>
      </c>
      <c r="F49" s="28"/>
    </row>
    <row r="50" spans="3:6" ht="13.5" thickTop="1">
      <c r="C50" s="80">
        <f>+C32-C49</f>
        <v>0</v>
      </c>
      <c r="D50" s="4"/>
      <c r="E50" s="80">
        <f>+E32-E49</f>
        <v>0</v>
      </c>
      <c r="F50" s="28"/>
    </row>
    <row r="51" spans="3:6" ht="12.75">
      <c r="C51" s="20"/>
      <c r="D51" s="20"/>
      <c r="E51" s="20"/>
      <c r="F51" s="28"/>
    </row>
    <row r="52" spans="2:5" ht="12.75">
      <c r="B52" s="85" t="s">
        <v>149</v>
      </c>
      <c r="C52" s="85"/>
      <c r="D52" s="85"/>
      <c r="E52" s="85"/>
    </row>
    <row r="53" spans="2:5" ht="12.75">
      <c r="B53" s="86"/>
      <c r="C53" s="86"/>
      <c r="D53" s="86"/>
      <c r="E53" s="86"/>
    </row>
  </sheetData>
  <sheetProtection/>
  <mergeCells count="2">
    <mergeCell ref="B4:E5"/>
    <mergeCell ref="B52:E53"/>
  </mergeCells>
  <printOptions/>
  <pageMargins left="0.5" right="0.5" top="0.5" bottom="0.5" header="0.5" footer="0.5"/>
  <pageSetup fitToHeight="1" fitToWidth="1" horizontalDpi="300" verticalDpi="300" orientation="portrait" paperSize="9" scale="90" r:id="rId1"/>
</worksheet>
</file>

<file path=xl/worksheets/sheet5.xml><?xml version="1.0" encoding="utf-8"?>
<worksheet xmlns="http://schemas.openxmlformats.org/spreadsheetml/2006/main" xmlns:r="http://schemas.openxmlformats.org/officeDocument/2006/relationships">
  <sheetPr>
    <pageSetUpPr fitToPage="1"/>
  </sheetPr>
  <dimension ref="A2:G54"/>
  <sheetViews>
    <sheetView zoomScale="80" zoomScaleNormal="80" zoomScalePageLayoutView="0" workbookViewId="0" topLeftCell="A1">
      <selection activeCell="D2" sqref="D2"/>
    </sheetView>
  </sheetViews>
  <sheetFormatPr defaultColWidth="3.57421875" defaultRowHeight="12.75"/>
  <cols>
    <col min="1" max="1" width="7.7109375" style="17" customWidth="1"/>
    <col min="2" max="2" width="42.57421875" style="17" customWidth="1"/>
    <col min="3" max="4" width="14.57421875" style="17" customWidth="1"/>
    <col min="5" max="5" width="1.7109375" style="17" customWidth="1"/>
    <col min="6" max="7" width="14.57421875" style="17" customWidth="1"/>
    <col min="8" max="8" width="7.7109375" style="17" customWidth="1"/>
    <col min="9" max="134" width="10.421875" style="17" customWidth="1"/>
    <col min="135" max="16384" width="3.57421875" style="17" customWidth="1"/>
  </cols>
  <sheetData>
    <row r="2" spans="1:7" ht="12.75">
      <c r="A2" s="5"/>
      <c r="B2" s="5" t="s">
        <v>0</v>
      </c>
      <c r="C2" s="5"/>
      <c r="D2" s="5"/>
      <c r="E2" s="5"/>
      <c r="F2" s="5"/>
      <c r="G2" s="5"/>
    </row>
    <row r="3" spans="1:7" ht="12.75">
      <c r="A3" s="5"/>
      <c r="B3" s="5"/>
      <c r="C3" s="5"/>
      <c r="D3" s="5"/>
      <c r="E3" s="5"/>
      <c r="F3" s="5"/>
      <c r="G3" s="5"/>
    </row>
    <row r="4" spans="1:7" ht="12.75" customHeight="1">
      <c r="A4" s="5"/>
      <c r="B4" s="89" t="str">
        <f>'Condensed Balance Sheet'!B4:E5</f>
        <v>Interim report on consolidated results for the first quarter ended 31 March 2007. These figures have not been audited.</v>
      </c>
      <c r="C4" s="86"/>
      <c r="D4" s="86"/>
      <c r="E4" s="86"/>
      <c r="F4" s="86"/>
      <c r="G4" s="86"/>
    </row>
    <row r="5" spans="1:7" ht="12.75">
      <c r="A5" s="5"/>
      <c r="B5" s="86"/>
      <c r="C5" s="86"/>
      <c r="D5" s="86"/>
      <c r="E5" s="86"/>
      <c r="F5" s="86"/>
      <c r="G5" s="86"/>
    </row>
    <row r="6" spans="1:7" ht="12.75">
      <c r="A6" s="5"/>
      <c r="B6" s="43"/>
      <c r="C6" s="43"/>
      <c r="D6" s="43"/>
      <c r="E6" s="43"/>
      <c r="F6" s="43"/>
      <c r="G6" s="43"/>
    </row>
    <row r="7" spans="1:7" ht="12.75">
      <c r="A7" s="5"/>
      <c r="B7" s="5" t="s">
        <v>129</v>
      </c>
      <c r="C7" s="65"/>
      <c r="D7" s="65"/>
      <c r="E7" s="5"/>
      <c r="F7" s="5"/>
      <c r="G7" s="5"/>
    </row>
    <row r="8" spans="1:7" ht="12.75">
      <c r="A8" s="5"/>
      <c r="B8" s="5"/>
      <c r="C8" s="5"/>
      <c r="D8" s="5"/>
      <c r="E8" s="5"/>
      <c r="F8" s="7"/>
      <c r="G8" s="5"/>
    </row>
    <row r="9" spans="1:7" ht="12.75">
      <c r="A9" s="5"/>
      <c r="B9" s="5"/>
      <c r="C9" s="90" t="s">
        <v>33</v>
      </c>
      <c r="D9" s="90"/>
      <c r="E9" s="11"/>
      <c r="F9" s="90" t="s">
        <v>33</v>
      </c>
      <c r="G9" s="90"/>
    </row>
    <row r="10" spans="1:7" ht="13.5" thickBot="1">
      <c r="A10" s="7"/>
      <c r="B10" s="7"/>
      <c r="C10" s="14" t="s">
        <v>107</v>
      </c>
      <c r="D10" s="14" t="s">
        <v>108</v>
      </c>
      <c r="E10" s="11"/>
      <c r="F10" s="14" t="str">
        <f>C10</f>
        <v>31.03.2007</v>
      </c>
      <c r="G10" s="14" t="str">
        <f>D10</f>
        <v>31.03.2006</v>
      </c>
    </row>
    <row r="11" spans="1:7" ht="12.75">
      <c r="A11" s="7"/>
      <c r="C11" s="33" t="s">
        <v>8</v>
      </c>
      <c r="D11" s="33" t="str">
        <f>+C11</f>
        <v>RM'000</v>
      </c>
      <c r="F11" s="33" t="str">
        <f>+D11</f>
        <v>RM'000</v>
      </c>
      <c r="G11" s="33" t="str">
        <f>+F11</f>
        <v>RM'000</v>
      </c>
    </row>
    <row r="12" spans="1:7" ht="12.75">
      <c r="A12" s="7"/>
      <c r="C12" s="33"/>
      <c r="F12" s="33"/>
      <c r="G12" s="33"/>
    </row>
    <row r="13" spans="1:7" ht="12.75">
      <c r="A13" s="7"/>
      <c r="B13" s="17" t="s">
        <v>34</v>
      </c>
      <c r="C13" s="16">
        <f>F13</f>
        <v>353125</v>
      </c>
      <c r="D13" s="16">
        <f>G13</f>
        <v>255155</v>
      </c>
      <c r="E13" s="19"/>
      <c r="F13" s="20">
        <v>353125</v>
      </c>
      <c r="G13" s="16">
        <v>255155</v>
      </c>
    </row>
    <row r="14" spans="1:7" ht="12.75">
      <c r="A14" s="7"/>
      <c r="B14" s="17" t="s">
        <v>35</v>
      </c>
      <c r="C14" s="21">
        <f>F14</f>
        <v>-795</v>
      </c>
      <c r="D14" s="39">
        <f>G14</f>
        <v>-1819</v>
      </c>
      <c r="E14" s="20"/>
      <c r="F14" s="21">
        <v>-795</v>
      </c>
      <c r="G14" s="39">
        <v>-1819</v>
      </c>
    </row>
    <row r="15" spans="3:7" ht="12.75">
      <c r="C15" s="20"/>
      <c r="D15" s="16"/>
      <c r="E15" s="20"/>
      <c r="F15" s="20"/>
      <c r="G15" s="16"/>
    </row>
    <row r="16" spans="2:7" ht="12.75">
      <c r="B16" s="17" t="s">
        <v>36</v>
      </c>
      <c r="C16" s="19">
        <f>+C13+C14</f>
        <v>352330</v>
      </c>
      <c r="D16" s="19">
        <f>+D13+D14</f>
        <v>253336</v>
      </c>
      <c r="E16" s="19"/>
      <c r="F16" s="19">
        <f>+F13+F14</f>
        <v>352330</v>
      </c>
      <c r="G16" s="19">
        <f>+G13+G14</f>
        <v>253336</v>
      </c>
    </row>
    <row r="17" spans="2:7" ht="12.75">
      <c r="B17" s="37"/>
      <c r="C17" s="19"/>
      <c r="D17" s="36"/>
      <c r="E17" s="19"/>
      <c r="F17" s="19"/>
      <c r="G17" s="36"/>
    </row>
    <row r="18" spans="2:7" ht="12.75">
      <c r="B18" s="17" t="s">
        <v>37</v>
      </c>
      <c r="C18" s="20">
        <f aca="true" t="shared" si="0" ref="C18:D20">F18</f>
        <v>-245513</v>
      </c>
      <c r="D18" s="36">
        <f t="shared" si="0"/>
        <v>-157523</v>
      </c>
      <c r="E18" s="19"/>
      <c r="F18" s="20">
        <v>-245513</v>
      </c>
      <c r="G18" s="36">
        <v>-157523</v>
      </c>
    </row>
    <row r="19" spans="2:7" ht="12.75">
      <c r="B19" s="17" t="s">
        <v>38</v>
      </c>
      <c r="C19" s="20">
        <f t="shared" si="0"/>
        <v>-28822</v>
      </c>
      <c r="D19" s="16">
        <f t="shared" si="0"/>
        <v>-29865</v>
      </c>
      <c r="E19" s="19"/>
      <c r="F19" s="20">
        <v>-28822</v>
      </c>
      <c r="G19" s="16">
        <v>-29865</v>
      </c>
    </row>
    <row r="20" spans="2:7" ht="12.75">
      <c r="B20" s="17" t="s">
        <v>39</v>
      </c>
      <c r="C20" s="21">
        <f t="shared" si="0"/>
        <v>-24894</v>
      </c>
      <c r="D20" s="39">
        <f t="shared" si="0"/>
        <v>-21683</v>
      </c>
      <c r="E20" s="20"/>
      <c r="F20" s="21">
        <v>-24894</v>
      </c>
      <c r="G20" s="39">
        <f>-20410-1273</f>
        <v>-21683</v>
      </c>
    </row>
    <row r="21" spans="3:7" ht="12.75">
      <c r="C21" s="20"/>
      <c r="D21" s="16"/>
      <c r="E21" s="19"/>
      <c r="F21" s="20"/>
      <c r="G21" s="16"/>
    </row>
    <row r="22" spans="3:7" ht="12.75">
      <c r="C22" s="16">
        <f>+C16+C18+C19+C20</f>
        <v>53101</v>
      </c>
      <c r="D22" s="16">
        <f>+D16+D18+D19+D20</f>
        <v>44265</v>
      </c>
      <c r="E22" s="20"/>
      <c r="F22" s="16">
        <f>+F16+F18+F19+F20</f>
        <v>53101</v>
      </c>
      <c r="G22" s="16">
        <f>+G16+G18+G19+G20</f>
        <v>44265</v>
      </c>
    </row>
    <row r="23" spans="3:7" ht="12.75">
      <c r="C23" s="16"/>
      <c r="D23" s="16"/>
      <c r="E23" s="20"/>
      <c r="F23" s="16"/>
      <c r="G23" s="16"/>
    </row>
    <row r="24" spans="2:7" ht="12.75">
      <c r="B24" s="17" t="s">
        <v>40</v>
      </c>
      <c r="C24" s="20">
        <f>F24</f>
        <v>43468</v>
      </c>
      <c r="D24" s="20">
        <f>G24</f>
        <v>41471</v>
      </c>
      <c r="E24" s="20"/>
      <c r="F24" s="20">
        <v>43468</v>
      </c>
      <c r="G24" s="20">
        <v>41471</v>
      </c>
    </row>
    <row r="25" spans="2:7" ht="12.75">
      <c r="B25" s="9" t="s">
        <v>74</v>
      </c>
      <c r="C25" s="21">
        <f>F25</f>
        <v>74202</v>
      </c>
      <c r="D25" s="21">
        <f>G25</f>
        <v>27148</v>
      </c>
      <c r="E25" s="20"/>
      <c r="F25" s="21">
        <v>74202</v>
      </c>
      <c r="G25" s="64">
        <v>27148</v>
      </c>
    </row>
    <row r="26" spans="2:7" ht="12.75">
      <c r="B26" s="42"/>
      <c r="C26" s="20"/>
      <c r="D26" s="20"/>
      <c r="E26" s="20"/>
      <c r="F26" s="20"/>
      <c r="G26" s="20"/>
    </row>
    <row r="27" spans="2:7" ht="12.75">
      <c r="B27" s="17" t="s">
        <v>41</v>
      </c>
      <c r="C27" s="20">
        <f>+C22+C24+C25</f>
        <v>170771</v>
      </c>
      <c r="D27" s="20">
        <f>+D22+D24+D25</f>
        <v>112884</v>
      </c>
      <c r="E27" s="20"/>
      <c r="F27" s="20">
        <f>+F22+F24+F25</f>
        <v>170771</v>
      </c>
      <c r="G27" s="20">
        <f>+G22+G24+G25</f>
        <v>112884</v>
      </c>
    </row>
    <row r="28" spans="3:7" ht="12.75">
      <c r="C28" s="20"/>
      <c r="D28" s="20"/>
      <c r="E28" s="20"/>
      <c r="F28" s="20"/>
      <c r="G28" s="20"/>
    </row>
    <row r="29" spans="2:7" ht="12.75">
      <c r="B29" s="17" t="s">
        <v>42</v>
      </c>
      <c r="C29" s="21">
        <f>F29</f>
        <v>0</v>
      </c>
      <c r="D29" s="21">
        <f>G29</f>
        <v>-3</v>
      </c>
      <c r="E29" s="20"/>
      <c r="F29" s="21">
        <v>0</v>
      </c>
      <c r="G29" s="21">
        <v>-3</v>
      </c>
    </row>
    <row r="30" spans="3:7" ht="12.75">
      <c r="C30" s="20"/>
      <c r="D30" s="20"/>
      <c r="E30" s="20"/>
      <c r="F30" s="20"/>
      <c r="G30" s="20"/>
    </row>
    <row r="31" spans="1:7" ht="12.75">
      <c r="A31" s="5"/>
      <c r="B31" s="17" t="s">
        <v>101</v>
      </c>
      <c r="C31" s="20">
        <f>+C27+C29</f>
        <v>170771</v>
      </c>
      <c r="D31" s="20">
        <f>+D27+D29</f>
        <v>112881</v>
      </c>
      <c r="E31" s="20"/>
      <c r="F31" s="20">
        <f>+F27+F29</f>
        <v>170771</v>
      </c>
      <c r="G31" s="20">
        <f>+G27+G29</f>
        <v>112881</v>
      </c>
    </row>
    <row r="32" spans="3:7" ht="12.75">
      <c r="C32" s="20"/>
      <c r="D32" s="28"/>
      <c r="E32" s="28"/>
      <c r="F32" s="20"/>
      <c r="G32" s="28"/>
    </row>
    <row r="33" spans="2:7" ht="12.75">
      <c r="B33" s="17" t="s">
        <v>43</v>
      </c>
      <c r="C33" s="21">
        <f>F33</f>
        <v>-4927</v>
      </c>
      <c r="D33" s="21">
        <f>G33</f>
        <v>-5240</v>
      </c>
      <c r="E33" s="20"/>
      <c r="F33" s="21">
        <v>-4927</v>
      </c>
      <c r="G33" s="21">
        <f>-5342+102</f>
        <v>-5240</v>
      </c>
    </row>
    <row r="34" spans="3:7" ht="12.75">
      <c r="C34" s="20"/>
      <c r="D34" s="20"/>
      <c r="E34" s="20"/>
      <c r="F34" s="20"/>
      <c r="G34" s="20"/>
    </row>
    <row r="35" spans="2:7" ht="12.75">
      <c r="B35" s="18" t="s">
        <v>136</v>
      </c>
      <c r="C35" s="20">
        <f>+C31+C33</f>
        <v>165844</v>
      </c>
      <c r="D35" s="20">
        <f>+D31+D33</f>
        <v>107641</v>
      </c>
      <c r="E35" s="20"/>
      <c r="F35" s="20">
        <f>+F31+F33</f>
        <v>165844</v>
      </c>
      <c r="G35" s="20">
        <f>+G31+G33</f>
        <v>107641</v>
      </c>
    </row>
    <row r="36" spans="3:7" ht="12.75">
      <c r="C36" s="20"/>
      <c r="D36" s="20"/>
      <c r="E36" s="20"/>
      <c r="F36" s="20"/>
      <c r="G36" s="20"/>
    </row>
    <row r="37" spans="2:7" ht="12.75">
      <c r="B37" s="17" t="s">
        <v>121</v>
      </c>
      <c r="C37" s="21">
        <f>F37</f>
        <v>32322</v>
      </c>
      <c r="D37" s="21">
        <f>G37</f>
        <v>9482</v>
      </c>
      <c r="E37" s="20"/>
      <c r="F37" s="21">
        <v>32322</v>
      </c>
      <c r="G37" s="21">
        <v>9482</v>
      </c>
    </row>
    <row r="38" spans="3:7" ht="12.75">
      <c r="C38" s="20"/>
      <c r="D38" s="20"/>
      <c r="E38" s="20"/>
      <c r="F38" s="20"/>
      <c r="G38" s="20"/>
    </row>
    <row r="39" spans="2:7" ht="25.5">
      <c r="B39" s="18" t="s">
        <v>109</v>
      </c>
      <c r="C39" s="20">
        <f>+C35+C37</f>
        <v>198166</v>
      </c>
      <c r="D39" s="20">
        <f>+D35+D37</f>
        <v>117123</v>
      </c>
      <c r="E39" s="20"/>
      <c r="F39" s="20">
        <f>+F35+F37</f>
        <v>198166</v>
      </c>
      <c r="G39" s="20">
        <f>+G35+G37</f>
        <v>117123</v>
      </c>
    </row>
    <row r="40" spans="3:7" ht="12.75">
      <c r="C40" s="20"/>
      <c r="D40" s="20"/>
      <c r="E40" s="20"/>
      <c r="F40" s="20"/>
      <c r="G40" s="20"/>
    </row>
    <row r="41" spans="2:7" ht="25.5">
      <c r="B41" s="18" t="s">
        <v>130</v>
      </c>
      <c r="C41" s="21">
        <f>F41</f>
        <v>5378381</v>
      </c>
      <c r="D41" s="21">
        <f>G41</f>
        <v>4874075</v>
      </c>
      <c r="E41" s="20"/>
      <c r="F41" s="21">
        <v>5378381</v>
      </c>
      <c r="G41" s="21">
        <f>4930032-55957</f>
        <v>4874075</v>
      </c>
    </row>
    <row r="42" spans="2:7" ht="12.75">
      <c r="B42" s="18"/>
      <c r="C42" s="20"/>
      <c r="D42" s="20"/>
      <c r="E42" s="20"/>
      <c r="F42" s="20"/>
      <c r="G42" s="20"/>
    </row>
    <row r="43" spans="3:7" ht="12.75">
      <c r="C43" s="20">
        <f>C39+C41</f>
        <v>5576547</v>
      </c>
      <c r="D43" s="46">
        <f>+D39+D41</f>
        <v>4991198</v>
      </c>
      <c r="E43" s="28"/>
      <c r="F43" s="20">
        <f>F39+F41</f>
        <v>5576547</v>
      </c>
      <c r="G43" s="46">
        <f>+G39+G41</f>
        <v>4991198</v>
      </c>
    </row>
    <row r="44" ht="12.75" customHeight="1">
      <c r="B44" s="88" t="s">
        <v>116</v>
      </c>
    </row>
    <row r="45" spans="2:7" ht="12.75">
      <c r="B45" s="88"/>
      <c r="C45" s="20">
        <f>F45</f>
        <v>0</v>
      </c>
      <c r="D45" s="20">
        <f>G45</f>
        <v>0</v>
      </c>
      <c r="E45" s="28"/>
      <c r="F45" s="20">
        <v>0</v>
      </c>
      <c r="G45" s="20">
        <v>0</v>
      </c>
    </row>
    <row r="46" spans="3:7" ht="12.75">
      <c r="C46" s="20"/>
      <c r="D46" s="28"/>
      <c r="E46" s="28"/>
      <c r="F46" s="20"/>
      <c r="G46" s="28"/>
    </row>
    <row r="47" spans="2:7" ht="26.25" thickBot="1">
      <c r="B47" s="40" t="s">
        <v>117</v>
      </c>
      <c r="C47" s="1">
        <f>+C43+C45</f>
        <v>5576547</v>
      </c>
      <c r="D47" s="1">
        <f>+D43+D45</f>
        <v>4991198</v>
      </c>
      <c r="E47" s="28"/>
      <c r="F47" s="1">
        <f>+F43+F45</f>
        <v>5576547</v>
      </c>
      <c r="G47" s="1">
        <f>+G43+G45</f>
        <v>4991198</v>
      </c>
    </row>
    <row r="48" spans="3:7" ht="13.5" thickTop="1">
      <c r="C48" s="46">
        <f>+C47-F47</f>
        <v>0</v>
      </c>
      <c r="D48" s="46">
        <f>+D47-G47</f>
        <v>0</v>
      </c>
      <c r="E48" s="28"/>
      <c r="F48" s="20"/>
      <c r="G48" s="28"/>
    </row>
    <row r="50" spans="2:7" ht="12.75" customHeight="1">
      <c r="B50" s="87" t="s">
        <v>115</v>
      </c>
      <c r="C50" s="87"/>
      <c r="D50" s="87"/>
      <c r="E50" s="87"/>
      <c r="F50" s="87"/>
      <c r="G50" s="87"/>
    </row>
    <row r="51" spans="2:7" ht="12.75">
      <c r="B51" s="88"/>
      <c r="C51" s="88"/>
      <c r="D51" s="88"/>
      <c r="E51" s="88"/>
      <c r="F51" s="88"/>
      <c r="G51" s="88"/>
    </row>
    <row r="53" spans="2:7" ht="12.75">
      <c r="B53" s="87" t="s">
        <v>148</v>
      </c>
      <c r="C53" s="88"/>
      <c r="D53" s="88"/>
      <c r="E53" s="88"/>
      <c r="F53" s="88"/>
      <c r="G53" s="88"/>
    </row>
    <row r="54" spans="2:7" ht="12.75">
      <c r="B54" s="88"/>
      <c r="C54" s="88"/>
      <c r="D54" s="88"/>
      <c r="E54" s="88"/>
      <c r="F54" s="88"/>
      <c r="G54" s="88"/>
    </row>
  </sheetData>
  <sheetProtection/>
  <mergeCells count="6">
    <mergeCell ref="B53:G54"/>
    <mergeCell ref="B50:G51"/>
    <mergeCell ref="B4:G5"/>
    <mergeCell ref="C9:D9"/>
    <mergeCell ref="F9:G9"/>
    <mergeCell ref="B44:B45"/>
  </mergeCells>
  <printOptions/>
  <pageMargins left="0.5" right="0.5" top="0.5" bottom="0.5" header="0.5" footer="0.5"/>
  <pageSetup fitToHeight="1" fitToWidth="1" horizontalDpi="300" verticalDpi="300" orientation="portrait"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B2:I47"/>
  <sheetViews>
    <sheetView zoomScale="80" zoomScaleNormal="80" zoomScalePageLayoutView="0" workbookViewId="0" topLeftCell="A1">
      <pane xSplit="2" ySplit="11" topLeftCell="C12" activePane="bottomRight" state="frozen"/>
      <selection pane="topLeft" activeCell="A1" sqref="A1"/>
      <selection pane="topRight" activeCell="C1" sqref="C1"/>
      <selection pane="bottomLeft" activeCell="A12" sqref="A12"/>
      <selection pane="bottomRight" activeCell="B20" sqref="B20"/>
    </sheetView>
  </sheetViews>
  <sheetFormatPr defaultColWidth="9.140625" defaultRowHeight="12.75"/>
  <cols>
    <col min="1" max="1" width="7.7109375" style="17" customWidth="1"/>
    <col min="2" max="2" width="30.00390625" style="17" customWidth="1"/>
    <col min="3" max="8" width="14.7109375" style="17" customWidth="1"/>
    <col min="9" max="9" width="9.57421875" style="17" bestFit="1" customWidth="1"/>
    <col min="10" max="16384" width="9.140625" style="17" customWidth="1"/>
  </cols>
  <sheetData>
    <row r="2" spans="2:5" ht="12.75">
      <c r="B2" s="5" t="s">
        <v>0</v>
      </c>
      <c r="C2" s="5"/>
      <c r="D2" s="5"/>
      <c r="E2" s="5"/>
    </row>
    <row r="3" spans="2:5" ht="12.75">
      <c r="B3" s="5"/>
      <c r="C3" s="5"/>
      <c r="D3" s="5"/>
      <c r="E3" s="5"/>
    </row>
    <row r="4" spans="2:8" ht="12.75">
      <c r="B4" s="89" t="str">
        <f>'Condensed Balance Sheet'!B4:E5</f>
        <v>Interim report on consolidated results for the first quarter ended 31 March 2007. These figures have not been audited.</v>
      </c>
      <c r="C4" s="86"/>
      <c r="D4" s="86"/>
      <c r="E4" s="86"/>
      <c r="F4" s="86"/>
      <c r="G4" s="86"/>
      <c r="H4" s="86"/>
    </row>
    <row r="5" spans="2:8" ht="12.75">
      <c r="B5" s="26"/>
      <c r="C5" s="26"/>
      <c r="D5" s="26"/>
      <c r="E5" s="26"/>
      <c r="F5" s="26"/>
      <c r="G5" s="26"/>
      <c r="H5" s="26"/>
    </row>
    <row r="6" spans="2:5" ht="12.75">
      <c r="B6" s="5" t="s">
        <v>58</v>
      </c>
      <c r="C6" s="5"/>
      <c r="D6" s="5"/>
      <c r="E6" s="5"/>
    </row>
    <row r="7" ht="12.75">
      <c r="C7" s="33"/>
    </row>
    <row r="8" spans="3:6" ht="12.75">
      <c r="C8" s="48"/>
      <c r="D8" s="49"/>
      <c r="E8" s="49"/>
      <c r="F8" s="50" t="s">
        <v>93</v>
      </c>
    </row>
    <row r="9" ht="12.75">
      <c r="C9" s="33"/>
    </row>
    <row r="10" spans="3:7" s="5" customFormat="1" ht="12.75">
      <c r="C10" s="11" t="s">
        <v>59</v>
      </c>
      <c r="D10" s="11" t="s">
        <v>59</v>
      </c>
      <c r="E10" s="11"/>
      <c r="F10" s="11" t="s">
        <v>60</v>
      </c>
      <c r="G10" s="11" t="s">
        <v>91</v>
      </c>
    </row>
    <row r="11" spans="3:8" s="5" customFormat="1" ht="13.5" thickBot="1">
      <c r="C11" s="14" t="s">
        <v>61</v>
      </c>
      <c r="D11" s="14" t="s">
        <v>62</v>
      </c>
      <c r="E11" s="14" t="s">
        <v>31</v>
      </c>
      <c r="F11" s="14" t="s">
        <v>63</v>
      </c>
      <c r="G11" s="14" t="s">
        <v>92</v>
      </c>
      <c r="H11" s="14" t="s">
        <v>64</v>
      </c>
    </row>
    <row r="12" spans="3:8" s="5" customFormat="1" ht="12.75">
      <c r="C12" s="33" t="s">
        <v>8</v>
      </c>
      <c r="D12" s="33" t="s">
        <v>8</v>
      </c>
      <c r="E12" s="33" t="s">
        <v>8</v>
      </c>
      <c r="F12" s="33" t="s">
        <v>8</v>
      </c>
      <c r="G12" s="33" t="s">
        <v>8</v>
      </c>
      <c r="H12" s="33" t="s">
        <v>8</v>
      </c>
    </row>
    <row r="13" ht="12.75">
      <c r="B13" s="5"/>
    </row>
    <row r="14" ht="12.75">
      <c r="B14" s="51" t="s">
        <v>137</v>
      </c>
    </row>
    <row r="15" ht="12.75">
      <c r="B15" s="5"/>
    </row>
    <row r="16" spans="2:8" ht="12.75">
      <c r="B16" s="17" t="s">
        <v>138</v>
      </c>
      <c r="C16" s="19">
        <v>304354</v>
      </c>
      <c r="D16" s="19">
        <v>0</v>
      </c>
      <c r="E16" s="19">
        <v>-3786</v>
      </c>
      <c r="F16" s="19">
        <v>67688</v>
      </c>
      <c r="G16" s="19">
        <v>2453</v>
      </c>
      <c r="H16" s="19">
        <f>SUM(C16:G16)</f>
        <v>370709</v>
      </c>
    </row>
    <row r="17" spans="3:8" ht="12.75">
      <c r="C17" s="19"/>
      <c r="D17" s="19"/>
      <c r="E17" s="19"/>
      <c r="F17" s="19"/>
      <c r="G17" s="19"/>
      <c r="H17" s="19"/>
    </row>
    <row r="18" spans="2:8" ht="51" hidden="1">
      <c r="B18" s="18" t="s">
        <v>104</v>
      </c>
      <c r="C18" s="19">
        <v>0</v>
      </c>
      <c r="D18" s="19">
        <v>0</v>
      </c>
      <c r="E18" s="19">
        <v>0</v>
      </c>
      <c r="F18" s="19">
        <v>0</v>
      </c>
      <c r="G18" s="19"/>
      <c r="H18" s="19">
        <f>SUM(C18:G18)</f>
        <v>0</v>
      </c>
    </row>
    <row r="19" spans="3:8" ht="12.75" hidden="1">
      <c r="C19" s="19"/>
      <c r="D19" s="19"/>
      <c r="E19" s="19"/>
      <c r="F19" s="19"/>
      <c r="G19" s="19"/>
      <c r="H19" s="19"/>
    </row>
    <row r="20" spans="2:8" ht="25.5">
      <c r="B20" s="18" t="s">
        <v>105</v>
      </c>
      <c r="C20" s="19">
        <v>0</v>
      </c>
      <c r="D20" s="19">
        <v>0</v>
      </c>
      <c r="E20" s="19">
        <v>-748</v>
      </c>
      <c r="F20" s="19">
        <v>0</v>
      </c>
      <c r="G20" s="19">
        <v>0</v>
      </c>
      <c r="H20" s="19">
        <f>SUM(C20:G20)</f>
        <v>-748</v>
      </c>
    </row>
    <row r="21" spans="2:8" ht="12.75">
      <c r="B21" s="18"/>
      <c r="C21" s="19"/>
      <c r="D21" s="19"/>
      <c r="E21" s="19"/>
      <c r="F21" s="19"/>
      <c r="G21" s="19"/>
      <c r="H21" s="19"/>
    </row>
    <row r="22" spans="2:8" ht="25.5">
      <c r="B22" s="18" t="s">
        <v>94</v>
      </c>
      <c r="C22" s="19">
        <v>0</v>
      </c>
      <c r="D22" s="19">
        <v>0</v>
      </c>
      <c r="E22" s="19">
        <v>159</v>
      </c>
      <c r="F22" s="19">
        <v>0</v>
      </c>
      <c r="G22" s="19">
        <v>0</v>
      </c>
      <c r="H22" s="19">
        <f>SUM(C22:G22)</f>
        <v>159</v>
      </c>
    </row>
    <row r="23" spans="2:8" ht="12.75">
      <c r="B23" s="18"/>
      <c r="C23" s="19"/>
      <c r="D23" s="19"/>
      <c r="E23" s="19"/>
      <c r="F23" s="19"/>
      <c r="G23" s="19"/>
      <c r="H23" s="19"/>
    </row>
    <row r="24" spans="2:8" ht="12.75">
      <c r="B24" s="62" t="s">
        <v>132</v>
      </c>
      <c r="C24" s="19">
        <v>0</v>
      </c>
      <c r="D24" s="19">
        <v>0</v>
      </c>
      <c r="E24" s="19">
        <v>0</v>
      </c>
      <c r="F24" s="19">
        <f>'Condensed Income Statement'!F43</f>
        <v>213</v>
      </c>
      <c r="G24" s="19">
        <f>'Condensed Income Statement'!F44</f>
        <v>127</v>
      </c>
      <c r="H24" s="19">
        <f>SUM(C24:G24)</f>
        <v>340</v>
      </c>
    </row>
    <row r="25" spans="3:8" ht="12.75">
      <c r="C25" s="19"/>
      <c r="D25" s="19"/>
      <c r="E25" s="19"/>
      <c r="F25" s="19"/>
      <c r="G25" s="19"/>
      <c r="H25" s="19"/>
    </row>
    <row r="26" spans="2:8" ht="13.5" thickBot="1">
      <c r="B26" s="17" t="s">
        <v>139</v>
      </c>
      <c r="C26" s="1">
        <f aca="true" t="shared" si="0" ref="C26:H26">SUM(C16:C25)</f>
        <v>304354</v>
      </c>
      <c r="D26" s="1">
        <f t="shared" si="0"/>
        <v>0</v>
      </c>
      <c r="E26" s="1">
        <f t="shared" si="0"/>
        <v>-4375</v>
      </c>
      <c r="F26" s="1">
        <f t="shared" si="0"/>
        <v>67901</v>
      </c>
      <c r="G26" s="1">
        <f t="shared" si="0"/>
        <v>2580</v>
      </c>
      <c r="H26" s="1">
        <f t="shared" si="0"/>
        <v>370460</v>
      </c>
    </row>
    <row r="27" spans="3:8" ht="13.5" thickTop="1">
      <c r="C27" s="20"/>
      <c r="D27" s="20"/>
      <c r="E27" s="61">
        <f>'Condensed Balance Sheet'!C72-E26</f>
        <v>0</v>
      </c>
      <c r="F27" s="61">
        <f>'Condensed Balance Sheet'!C71-F26</f>
        <v>0</v>
      </c>
      <c r="G27" s="61">
        <f>'Condensed Balance Sheet'!C75-G26</f>
        <v>0</v>
      </c>
      <c r="H27" s="61">
        <f>'Condensed Balance Sheet'!C76-H26</f>
        <v>0</v>
      </c>
    </row>
    <row r="28" spans="2:7" ht="12.75">
      <c r="B28" s="51" t="s">
        <v>140</v>
      </c>
      <c r="F28" s="52"/>
      <c r="G28" s="52"/>
    </row>
    <row r="29" ht="12.75">
      <c r="B29" s="5"/>
    </row>
    <row r="30" spans="2:9" ht="12.75">
      <c r="B30" s="17" t="s">
        <v>141</v>
      </c>
      <c r="C30" s="19">
        <v>152177</v>
      </c>
      <c r="D30" s="19">
        <v>11744</v>
      </c>
      <c r="E30" s="19">
        <v>1930</v>
      </c>
      <c r="F30" s="19">
        <v>225515</v>
      </c>
      <c r="G30" s="19">
        <v>1775</v>
      </c>
      <c r="H30" s="19">
        <f>SUM(C30:G30)</f>
        <v>393141</v>
      </c>
      <c r="I30" s="52"/>
    </row>
    <row r="31" spans="3:8" ht="12.75">
      <c r="C31" s="19"/>
      <c r="D31" s="19"/>
      <c r="E31" s="19"/>
      <c r="F31" s="19"/>
      <c r="G31" s="19"/>
      <c r="H31" s="19"/>
    </row>
    <row r="32" spans="2:8" ht="38.25" hidden="1">
      <c r="B32" s="18" t="s">
        <v>106</v>
      </c>
      <c r="C32" s="19">
        <v>0</v>
      </c>
      <c r="D32" s="19">
        <v>0</v>
      </c>
      <c r="E32" s="19">
        <v>0</v>
      </c>
      <c r="F32" s="19">
        <v>0</v>
      </c>
      <c r="G32" s="19">
        <v>0</v>
      </c>
      <c r="H32" s="19">
        <f>SUM(C32:G32)</f>
        <v>0</v>
      </c>
    </row>
    <row r="33" spans="3:8" ht="12.75" hidden="1">
      <c r="C33" s="19"/>
      <c r="D33" s="19"/>
      <c r="E33" s="19"/>
      <c r="F33" s="19"/>
      <c r="G33" s="19"/>
      <c r="H33" s="19"/>
    </row>
    <row r="34" spans="2:8" ht="25.5">
      <c r="B34" s="18" t="s">
        <v>105</v>
      </c>
      <c r="C34" s="19">
        <v>0</v>
      </c>
      <c r="D34" s="19">
        <v>0</v>
      </c>
      <c r="E34" s="19">
        <v>-2867</v>
      </c>
      <c r="F34" s="19">
        <v>0</v>
      </c>
      <c r="G34" s="19">
        <v>0</v>
      </c>
      <c r="H34" s="19">
        <f>SUM(C34:G34)</f>
        <v>-2867</v>
      </c>
    </row>
    <row r="35" spans="2:8" ht="12.75">
      <c r="B35" s="18"/>
      <c r="C35" s="19"/>
      <c r="D35" s="19"/>
      <c r="E35" s="19"/>
      <c r="F35" s="19"/>
      <c r="G35" s="19"/>
      <c r="H35" s="19"/>
    </row>
    <row r="36" spans="2:8" ht="25.5">
      <c r="B36" s="18" t="s">
        <v>94</v>
      </c>
      <c r="C36" s="19">
        <v>0</v>
      </c>
      <c r="D36" s="19">
        <v>0</v>
      </c>
      <c r="E36" s="19">
        <v>-299</v>
      </c>
      <c r="F36" s="19">
        <v>0</v>
      </c>
      <c r="G36" s="19">
        <v>0</v>
      </c>
      <c r="H36" s="19">
        <f>SUM(C36:G36)</f>
        <v>-299</v>
      </c>
    </row>
    <row r="37" spans="2:8" ht="12.75">
      <c r="B37" s="18"/>
      <c r="C37" s="19"/>
      <c r="D37" s="19"/>
      <c r="E37" s="19"/>
      <c r="F37" s="19"/>
      <c r="G37" s="19"/>
      <c r="H37" s="19"/>
    </row>
    <row r="38" spans="2:8" ht="12.75">
      <c r="B38" s="17" t="s">
        <v>132</v>
      </c>
      <c r="C38" s="19">
        <v>0</v>
      </c>
      <c r="D38" s="19">
        <v>0</v>
      </c>
      <c r="E38" s="19">
        <v>0</v>
      </c>
      <c r="F38" s="19">
        <f>'Condensed Income Statement'!G43</f>
        <v>6533</v>
      </c>
      <c r="G38" s="19">
        <f>'Condensed Income Statement'!G44</f>
        <v>219</v>
      </c>
      <c r="H38" s="19">
        <f>SUM(C38:G38)</f>
        <v>6752</v>
      </c>
    </row>
    <row r="39" spans="3:8" ht="12.75">
      <c r="C39" s="19"/>
      <c r="D39" s="19"/>
      <c r="E39" s="19"/>
      <c r="F39" s="19"/>
      <c r="G39" s="19"/>
      <c r="H39" s="19"/>
    </row>
    <row r="40" spans="2:8" ht="12.75" customHeight="1" thickBot="1">
      <c r="B40" s="17" t="s">
        <v>142</v>
      </c>
      <c r="C40" s="1">
        <f aca="true" t="shared" si="1" ref="C40:H40">SUM(C30:C39)</f>
        <v>152177</v>
      </c>
      <c r="D40" s="1">
        <f t="shared" si="1"/>
        <v>11744</v>
      </c>
      <c r="E40" s="1">
        <f t="shared" si="1"/>
        <v>-1236</v>
      </c>
      <c r="F40" s="1">
        <f t="shared" si="1"/>
        <v>232048</v>
      </c>
      <c r="G40" s="1">
        <f t="shared" si="1"/>
        <v>1994</v>
      </c>
      <c r="H40" s="1">
        <f t="shared" si="1"/>
        <v>396727</v>
      </c>
    </row>
    <row r="41" spans="3:8" ht="13.5" thickTop="1">
      <c r="C41" s="20"/>
      <c r="D41" s="20"/>
      <c r="E41" s="61"/>
      <c r="F41" s="61"/>
      <c r="G41" s="61"/>
      <c r="H41" s="61"/>
    </row>
    <row r="42" spans="5:8" ht="12.75">
      <c r="E42" s="76"/>
      <c r="F42" s="76"/>
      <c r="G42" s="76"/>
      <c r="H42" s="76"/>
    </row>
    <row r="43" spans="2:8" ht="12.75">
      <c r="B43" s="85" t="s">
        <v>147</v>
      </c>
      <c r="C43" s="93"/>
      <c r="D43" s="93"/>
      <c r="E43" s="93"/>
      <c r="F43" s="93"/>
      <c r="G43" s="93"/>
      <c r="H43" s="86"/>
    </row>
    <row r="44" spans="2:8" ht="12.75">
      <c r="B44" s="93"/>
      <c r="C44" s="93"/>
      <c r="D44" s="93"/>
      <c r="E44" s="93"/>
      <c r="F44" s="93"/>
      <c r="G44" s="93"/>
      <c r="H44" s="86"/>
    </row>
    <row r="47" ht="12.75">
      <c r="B47" s="37"/>
    </row>
  </sheetData>
  <sheetProtection/>
  <mergeCells count="2">
    <mergeCell ref="B43:H44"/>
    <mergeCell ref="B4:H4"/>
  </mergeCells>
  <printOptions/>
  <pageMargins left="0.5" right="0.5" top="0.5" bottom="0.5" header="0.5" footer="0.5"/>
  <pageSetup fitToHeight="1" fitToWidth="1" horizontalDpi="300" verticalDpi="300" orientation="portrait" paperSize="9" scale="69" r:id="rId1"/>
</worksheet>
</file>

<file path=xl/worksheets/sheet7.xml><?xml version="1.0" encoding="utf-8"?>
<worksheet xmlns="http://schemas.openxmlformats.org/spreadsheetml/2006/main" xmlns:r="http://schemas.openxmlformats.org/officeDocument/2006/relationships">
  <sheetPr>
    <pageSetUpPr fitToPage="1"/>
  </sheetPr>
  <dimension ref="B2:G76"/>
  <sheetViews>
    <sheetView tabSelected="1" zoomScale="80" zoomScaleNormal="80" zoomScalePageLayoutView="0" workbookViewId="0" topLeftCell="A1">
      <selection activeCell="B21" sqref="B21"/>
    </sheetView>
  </sheetViews>
  <sheetFormatPr defaultColWidth="9.140625" defaultRowHeight="12.75"/>
  <cols>
    <col min="1" max="1" width="7.7109375" style="17" customWidth="1"/>
    <col min="2" max="2" width="49.421875" style="17" customWidth="1"/>
    <col min="3" max="3" width="17.7109375" style="17" customWidth="1"/>
    <col min="4" max="4" width="1.7109375" style="28" customWidth="1"/>
    <col min="5" max="5" width="18.57421875" style="17" customWidth="1"/>
    <col min="6" max="6" width="7.7109375" style="58" customWidth="1"/>
    <col min="7" max="16384" width="9.140625" style="17" customWidth="1"/>
  </cols>
  <sheetData>
    <row r="2" spans="2:7" ht="12.75">
      <c r="B2" s="5" t="s">
        <v>0</v>
      </c>
      <c r="C2" s="5"/>
      <c r="D2" s="6"/>
      <c r="E2" s="5"/>
      <c r="F2" s="53"/>
      <c r="G2" s="5"/>
    </row>
    <row r="3" spans="2:7" ht="12.75">
      <c r="B3" s="5"/>
      <c r="C3" s="5"/>
      <c r="D3" s="6"/>
      <c r="E3" s="5"/>
      <c r="F3" s="53"/>
      <c r="G3" s="5"/>
    </row>
    <row r="4" spans="2:7" ht="12.75" customHeight="1">
      <c r="B4" s="89" t="str">
        <f>'Condensed Balance Sheet'!B4:E5</f>
        <v>Interim report on consolidated results for the first quarter ended 31 March 2007. These figures have not been audited.</v>
      </c>
      <c r="C4" s="89"/>
      <c r="D4" s="89"/>
      <c r="E4" s="89"/>
      <c r="F4" s="54"/>
      <c r="G4" s="54"/>
    </row>
    <row r="5" spans="2:7" ht="12.75">
      <c r="B5" s="89"/>
      <c r="C5" s="89"/>
      <c r="D5" s="89"/>
      <c r="E5" s="89"/>
      <c r="F5" s="54"/>
      <c r="G5" s="54"/>
    </row>
    <row r="6" spans="2:7" ht="12.75">
      <c r="B6" s="43"/>
      <c r="C6" s="43"/>
      <c r="D6" s="55"/>
      <c r="E6" s="43"/>
      <c r="F6" s="56"/>
      <c r="G6" s="5"/>
    </row>
    <row r="7" spans="2:7" ht="12.75">
      <c r="B7" s="5" t="s">
        <v>131</v>
      </c>
      <c r="C7" s="5"/>
      <c r="D7" s="6"/>
      <c r="E7" s="5"/>
      <c r="F7" s="53"/>
      <c r="G7" s="5"/>
    </row>
    <row r="9" spans="3:6" ht="12.75">
      <c r="C9" s="11" t="s">
        <v>33</v>
      </c>
      <c r="D9" s="12"/>
      <c r="E9" s="11" t="str">
        <f>C9</f>
        <v>3 months ended</v>
      </c>
      <c r="F9" s="57"/>
    </row>
    <row r="10" spans="3:6" ht="13.5" thickBot="1">
      <c r="C10" s="14" t="s">
        <v>107</v>
      </c>
      <c r="D10" s="12"/>
      <c r="E10" s="14" t="s">
        <v>108</v>
      </c>
      <c r="F10" s="57"/>
    </row>
    <row r="11" spans="3:6" ht="12.75">
      <c r="C11" s="33" t="s">
        <v>8</v>
      </c>
      <c r="D11" s="13"/>
      <c r="E11" s="33" t="s">
        <v>8</v>
      </c>
      <c r="F11" s="57"/>
    </row>
    <row r="12" spans="3:6" ht="12.75">
      <c r="C12" s="33"/>
      <c r="D12" s="13"/>
      <c r="E12" s="33"/>
      <c r="F12" s="57"/>
    </row>
    <row r="13" spans="2:5" ht="12.75">
      <c r="B13" s="5" t="s">
        <v>65</v>
      </c>
      <c r="C13" s="19"/>
      <c r="D13" s="20"/>
      <c r="E13" s="19"/>
    </row>
    <row r="14" spans="2:5" ht="12.75">
      <c r="B14" s="17" t="s">
        <v>143</v>
      </c>
      <c r="C14" s="19">
        <v>-99749</v>
      </c>
      <c r="D14" s="20"/>
      <c r="E14" s="19">
        <f>-17389+326</f>
        <v>-17063</v>
      </c>
    </row>
    <row r="15" spans="2:5" ht="12.75">
      <c r="B15" s="17" t="s">
        <v>72</v>
      </c>
      <c r="C15" s="19">
        <v>-506</v>
      </c>
      <c r="D15" s="20"/>
      <c r="E15" s="19">
        <v>-8289</v>
      </c>
    </row>
    <row r="16" spans="3:5" ht="12.75">
      <c r="C16" s="21"/>
      <c r="D16" s="20"/>
      <c r="E16" s="21"/>
    </row>
    <row r="17" spans="2:5" ht="12.75">
      <c r="B17" s="18" t="s">
        <v>125</v>
      </c>
      <c r="C17" s="19">
        <f>SUM(C14:C16)</f>
        <v>-100255</v>
      </c>
      <c r="D17" s="20"/>
      <c r="E17" s="19">
        <f>SUM(E14:E16)</f>
        <v>-25352</v>
      </c>
    </row>
    <row r="18" spans="3:5" ht="12.75">
      <c r="C18" s="19"/>
      <c r="D18" s="20"/>
      <c r="E18" s="19"/>
    </row>
    <row r="19" spans="2:5" ht="12.75">
      <c r="B19" s="5" t="s">
        <v>66</v>
      </c>
      <c r="C19" s="19"/>
      <c r="D19" s="20"/>
      <c r="E19" s="19"/>
    </row>
    <row r="20" spans="2:5" ht="12.75">
      <c r="B20" s="17" t="s">
        <v>71</v>
      </c>
      <c r="C20" s="19">
        <v>-3179</v>
      </c>
      <c r="D20" s="20"/>
      <c r="E20" s="77">
        <v>-4469</v>
      </c>
    </row>
    <row r="21" spans="3:5" ht="12.75">
      <c r="C21" s="19"/>
      <c r="D21" s="20"/>
      <c r="E21" s="19"/>
    </row>
    <row r="22" spans="2:5" ht="12.75">
      <c r="B22" s="5" t="s">
        <v>67</v>
      </c>
      <c r="C22" s="19"/>
      <c r="D22" s="20"/>
      <c r="E22" s="19"/>
    </row>
    <row r="23" spans="2:5" ht="12.75">
      <c r="B23" s="18" t="s">
        <v>124</v>
      </c>
      <c r="C23" s="19">
        <v>160065</v>
      </c>
      <c r="D23" s="20"/>
      <c r="E23" s="19">
        <v>0</v>
      </c>
    </row>
    <row r="24" spans="3:5" ht="12.75">
      <c r="C24" s="21"/>
      <c r="D24" s="20"/>
      <c r="E24" s="21"/>
    </row>
    <row r="25" spans="2:5" ht="25.5">
      <c r="B25" s="40" t="s">
        <v>159</v>
      </c>
      <c r="C25" s="19">
        <f>+C17+C20+C23</f>
        <v>56631</v>
      </c>
      <c r="D25" s="20"/>
      <c r="E25" s="19">
        <f>+E17+E20+E23</f>
        <v>-29821</v>
      </c>
    </row>
    <row r="26" spans="2:5" ht="12.75">
      <c r="B26" s="5"/>
      <c r="C26" s="19"/>
      <c r="D26" s="20"/>
      <c r="E26" s="19"/>
    </row>
    <row r="27" spans="2:5" ht="25.5">
      <c r="B27" s="40" t="s">
        <v>73</v>
      </c>
      <c r="C27" s="19">
        <v>60281</v>
      </c>
      <c r="D27" s="20"/>
      <c r="E27" s="19">
        <v>48207</v>
      </c>
    </row>
    <row r="28" spans="2:5" ht="12.75">
      <c r="B28" s="40"/>
      <c r="C28" s="19"/>
      <c r="D28" s="20"/>
      <c r="E28" s="19"/>
    </row>
    <row r="29" spans="2:5" ht="27.75" customHeight="1" thickBot="1">
      <c r="B29" s="40" t="s">
        <v>144</v>
      </c>
      <c r="C29" s="1">
        <f>+C25+C27</f>
        <v>116912</v>
      </c>
      <c r="D29" s="20"/>
      <c r="E29" s="1">
        <f>+E25+E27</f>
        <v>18386</v>
      </c>
    </row>
    <row r="30" spans="2:5" ht="13.5" thickTop="1">
      <c r="B30" s="5"/>
      <c r="C30" s="19"/>
      <c r="D30" s="20"/>
      <c r="E30" s="20"/>
    </row>
    <row r="31" spans="3:5" ht="12.75">
      <c r="C31" s="19"/>
      <c r="D31" s="20"/>
      <c r="E31" s="19"/>
    </row>
    <row r="32" spans="2:5" ht="12.75">
      <c r="B32" s="85" t="s">
        <v>146</v>
      </c>
      <c r="C32" s="93"/>
      <c r="D32" s="93"/>
      <c r="E32" s="93"/>
    </row>
    <row r="33" spans="2:5" ht="12.75">
      <c r="B33" s="93"/>
      <c r="C33" s="93"/>
      <c r="D33" s="93"/>
      <c r="E33" s="93"/>
    </row>
    <row r="34" ht="12.75">
      <c r="E34" s="58"/>
    </row>
    <row r="35" ht="12.75">
      <c r="E35" s="58"/>
    </row>
    <row r="36" ht="12.75">
      <c r="E36" s="58"/>
    </row>
    <row r="37" ht="12.75">
      <c r="E37" s="58"/>
    </row>
    <row r="38" ht="12.75">
      <c r="E38" s="58"/>
    </row>
    <row r="39" ht="12.75">
      <c r="E39" s="58"/>
    </row>
    <row r="40" ht="12.75">
      <c r="E40" s="58"/>
    </row>
    <row r="41" ht="12.75">
      <c r="E41" s="58"/>
    </row>
    <row r="42" ht="12.75">
      <c r="E42" s="58"/>
    </row>
    <row r="43" ht="12.75">
      <c r="E43" s="58"/>
    </row>
    <row r="44" ht="12.75">
      <c r="E44" s="58"/>
    </row>
    <row r="45" ht="12.75">
      <c r="E45" s="58"/>
    </row>
    <row r="46" ht="12.75">
      <c r="E46" s="59"/>
    </row>
    <row r="47" ht="12.75">
      <c r="E47" s="59"/>
    </row>
    <row r="48" ht="12.75">
      <c r="E48" s="59"/>
    </row>
    <row r="49" ht="12.75">
      <c r="E49" s="59"/>
    </row>
    <row r="50" ht="12.75">
      <c r="E50" s="59"/>
    </row>
    <row r="51" ht="12.75">
      <c r="E51" s="59"/>
    </row>
    <row r="52" ht="12.75">
      <c r="E52" s="59"/>
    </row>
    <row r="53" ht="12.75">
      <c r="E53" s="59"/>
    </row>
    <row r="54" ht="12.75">
      <c r="E54" s="59"/>
    </row>
    <row r="55" ht="12.75">
      <c r="E55" s="59"/>
    </row>
    <row r="56" ht="12.75">
      <c r="E56" s="59"/>
    </row>
    <row r="57" ht="12.75">
      <c r="E57" s="59"/>
    </row>
    <row r="58" ht="12.75">
      <c r="E58" s="59"/>
    </row>
    <row r="59" ht="12.75">
      <c r="E59" s="59"/>
    </row>
    <row r="60" ht="12.75">
      <c r="E60" s="59"/>
    </row>
    <row r="61" ht="12.75">
      <c r="E61" s="59"/>
    </row>
    <row r="62" ht="12.75">
      <c r="E62" s="59"/>
    </row>
    <row r="63" ht="12.75">
      <c r="E63" s="59"/>
    </row>
    <row r="64" ht="12.75">
      <c r="E64" s="59"/>
    </row>
    <row r="65" ht="12.75">
      <c r="E65" s="59"/>
    </row>
    <row r="66" ht="12.75">
      <c r="E66" s="59"/>
    </row>
    <row r="67" ht="12.75">
      <c r="E67" s="59"/>
    </row>
    <row r="68" ht="12.75">
      <c r="E68" s="59"/>
    </row>
    <row r="69" ht="12.75">
      <c r="E69" s="59"/>
    </row>
    <row r="70" ht="12.75">
      <c r="E70" s="59"/>
    </row>
    <row r="71" ht="12.75">
      <c r="E71" s="59"/>
    </row>
    <row r="72" ht="12.75">
      <c r="E72" s="59"/>
    </row>
    <row r="73" ht="12.75">
      <c r="E73" s="59"/>
    </row>
    <row r="74" ht="12.75">
      <c r="E74" s="59"/>
    </row>
    <row r="75" ht="12.75">
      <c r="E75" s="59"/>
    </row>
    <row r="76" ht="12.75">
      <c r="E76" s="59"/>
    </row>
  </sheetData>
  <sheetProtection/>
  <mergeCells count="2">
    <mergeCell ref="B4:E5"/>
    <mergeCell ref="B32:E33"/>
  </mergeCells>
  <printOptions/>
  <pageMargins left="0.5" right="0.5" top="0.5" bottom="0.5" header="0.5" footer="0.5"/>
  <pageSetup fitToHeight="1" fitToWidth="1" horizontalDpi="300" verticalDpi="3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MAA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MAA</dc:creator>
  <cp:keywords/>
  <dc:description/>
  <cp:lastModifiedBy>crest</cp:lastModifiedBy>
  <cp:lastPrinted>2007-05-29T08:05:35Z</cp:lastPrinted>
  <dcterms:created xsi:type="dcterms:W3CDTF">2003-05-25T08:58:51Z</dcterms:created>
  <dcterms:modified xsi:type="dcterms:W3CDTF">2007-05-29T08:16:17Z</dcterms:modified>
  <cp:category/>
  <cp:version/>
  <cp:contentType/>
  <cp:contentStatus/>
</cp:coreProperties>
</file>