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9690" windowHeight="6180" activeTab="0"/>
  </bookViews>
  <sheets>
    <sheet name="income" sheetId="1" r:id="rId1"/>
    <sheet name="balsheet " sheetId="2" r:id="rId2"/>
  </sheets>
  <externalReferences>
    <externalReference r:id="rId5"/>
  </externalReferences>
  <definedNames>
    <definedName name="_xlnm.Print_Area" localSheetId="1">'balsheet '!$1:$64</definedName>
  </definedNames>
  <calcPr fullCalcOnLoad="1"/>
</workbook>
</file>

<file path=xl/sharedStrings.xml><?xml version="1.0" encoding="utf-8"?>
<sst xmlns="http://schemas.openxmlformats.org/spreadsheetml/2006/main" count="118" uniqueCount="91">
  <si>
    <t>MAA HOLDINGS BERHAD</t>
  </si>
  <si>
    <t xml:space="preserve">CONSOLIDATED INCOME STATEMENT </t>
  </si>
  <si>
    <t>CURRENT</t>
  </si>
  <si>
    <t>YEAR</t>
  </si>
  <si>
    <t>QUARTER</t>
  </si>
  <si>
    <t>PRECEDING</t>
  </si>
  <si>
    <t>TO DATE</t>
  </si>
  <si>
    <t>RM'000</t>
  </si>
  <si>
    <t>(a)</t>
  </si>
  <si>
    <t>Turnover</t>
  </si>
  <si>
    <t>(b)</t>
  </si>
  <si>
    <t>Investment income</t>
  </si>
  <si>
    <t>(c)</t>
  </si>
  <si>
    <t>Interest on borrowings</t>
  </si>
  <si>
    <t>Depreciation and amortisation</t>
  </si>
  <si>
    <t>(d)</t>
  </si>
  <si>
    <t>Exceptional items</t>
  </si>
  <si>
    <t>(e)</t>
  </si>
  <si>
    <t>(f)</t>
  </si>
  <si>
    <t>Share in the results of associated companies</t>
  </si>
  <si>
    <t>(g)</t>
  </si>
  <si>
    <t>Profit/(loss) before taxation, minority interests and extraordinary items</t>
  </si>
  <si>
    <t>(h)</t>
  </si>
  <si>
    <t>Taxation</t>
  </si>
  <si>
    <t>Profit/(loss) after taxation before deducting minority interests</t>
  </si>
  <si>
    <t>(ii)</t>
  </si>
  <si>
    <t>(i)</t>
  </si>
  <si>
    <t>Less minority interests</t>
  </si>
  <si>
    <t>(j)</t>
  </si>
  <si>
    <t>Profit/(loss) after taxation attributable to members of the company</t>
  </si>
  <si>
    <t>(k)</t>
  </si>
  <si>
    <t>Extraordinary items</t>
  </si>
  <si>
    <t>(iii)</t>
  </si>
  <si>
    <t>Extraordinary items attributable to members of the company</t>
  </si>
  <si>
    <t>(l)</t>
  </si>
  <si>
    <t>Profit/(loss) after taxation and extraordinary items attributable to members of the company</t>
  </si>
  <si>
    <t>Earnings per share based on 2(j) above after deducitng any provisions for preference dividends, if any:-</t>
  </si>
  <si>
    <t>fully diluted (based on 110,xxx,xxx ordinary shares) (sen)</t>
  </si>
  <si>
    <t>CONSOLIDATED BALANCE SHEET</t>
  </si>
  <si>
    <t>AS AT</t>
  </si>
  <si>
    <t xml:space="preserve">END OF </t>
  </si>
  <si>
    <t>FINANCIAL</t>
  </si>
  <si>
    <t>Fixed Assets</t>
  </si>
  <si>
    <t>Investment in Associated Companies</t>
  </si>
  <si>
    <t>Shareholders' Fund</t>
  </si>
  <si>
    <t>Investment Properties</t>
  </si>
  <si>
    <t>Loans</t>
  </si>
  <si>
    <t>Investments</t>
  </si>
  <si>
    <t>Other Assets</t>
  </si>
  <si>
    <t>Other debtors, deposits and prepayments</t>
  </si>
  <si>
    <t>TOTAL ASSETS</t>
  </si>
  <si>
    <t>Liabilities</t>
  </si>
  <si>
    <t>Provision for outstanding claims</t>
  </si>
  <si>
    <t>Other creditors and accrued liabilities</t>
  </si>
  <si>
    <t>Dividends</t>
  </si>
  <si>
    <t>Provision for insurance liabilities</t>
  </si>
  <si>
    <t>General fund - reserves for unexpired risks</t>
  </si>
  <si>
    <t>TOTAL LIABILITIES AND SHAREHOLDERS' FUND</t>
  </si>
  <si>
    <t>Net tangible assets per share (RM)</t>
  </si>
  <si>
    <t>Cash and deposits</t>
  </si>
  <si>
    <t>Amount due to agents, brokers, reinsurers and policyholders</t>
  </si>
  <si>
    <t>Amount due from agents, brokers, reinsurers and policyholders</t>
  </si>
  <si>
    <t>Life insurance fund</t>
  </si>
  <si>
    <t>Trade debtors</t>
  </si>
  <si>
    <t>Provision for taxation</t>
  </si>
  <si>
    <t>Share capital</t>
  </si>
  <si>
    <t>Reserves</t>
  </si>
  <si>
    <t>CUMULATIVE QUARTER</t>
  </si>
  <si>
    <t>CORRESPONDING</t>
  </si>
  <si>
    <t>PERIOD</t>
  </si>
  <si>
    <t>Short term borrowings</t>
  </si>
  <si>
    <t>Long term borrowings</t>
  </si>
  <si>
    <t>Share premium</t>
  </si>
  <si>
    <t>Other income including capital gains and provision for diminution in value of investments</t>
  </si>
  <si>
    <t>(AUDITED)</t>
  </si>
  <si>
    <t>number of ordinary shares that would have been issued</t>
  </si>
  <si>
    <t>Quarterly report on consolidated results for the financial quarter ended 30 June 2001.  The figures have not been audited.</t>
  </si>
  <si>
    <t>30.06.2001</t>
  </si>
  <si>
    <t>YEAR ENDED</t>
  </si>
  <si>
    <t>31.12.2000</t>
  </si>
  <si>
    <t>30.06.2000</t>
  </si>
  <si>
    <t>Operating profit/(loss) before finance cost, depreciation and amortisation, exceptional items, income tax, minority interest and extraordinary items</t>
  </si>
  <si>
    <t>Operating profit/(loss) after finance costs, depreciation and amortisation, and exceptional items but before income tax, minority interests and extraordinary items</t>
  </si>
  <si>
    <t xml:space="preserve">Fully diluted (based on 149,347,356 weighted average </t>
  </si>
  <si>
    <t>bonus issue of 37,314,468 new ordinary shares on</t>
  </si>
  <si>
    <t>18 January 2001) (sen)</t>
  </si>
  <si>
    <t>adjusted for bonus issue of 37,314,468 new ordinary</t>
  </si>
  <si>
    <t>shares on 18 January 2001) (sen)</t>
  </si>
  <si>
    <t>SECOND QUARTER</t>
  </si>
  <si>
    <t xml:space="preserve">Basic (based on 149,266,638 weighted average number of ordinary shares)(2000: 149,019,332 after adjusted for  </t>
  </si>
  <si>
    <t xml:space="preserve">had the ESOS been exercised)(2000: 149,320,872 after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</si>
</sst>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1" fillId="0" borderId="0" xfId="15" applyFont="1" applyAlignment="1">
      <alignment horizontal="center"/>
    </xf>
    <xf numFmtId="0" fontId="0" fillId="0" borderId="0" xfId="0" applyAlignment="1">
      <alignment horizontal="left"/>
    </xf>
    <xf numFmtId="179" fontId="1" fillId="0" borderId="0" xfId="15" applyNumberFormat="1" applyFont="1" applyAlignment="1">
      <alignment horizontal="center"/>
    </xf>
    <xf numFmtId="179" fontId="1" fillId="0" borderId="0" xfId="15" applyNumberFormat="1" applyFont="1" applyAlignment="1">
      <alignment/>
    </xf>
    <xf numFmtId="179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79" fontId="1" fillId="0" borderId="1" xfId="15" applyNumberFormat="1" applyFont="1" applyBorder="1" applyAlignment="1">
      <alignment horizontal="center"/>
    </xf>
    <xf numFmtId="179" fontId="1" fillId="0" borderId="0" xfId="15" applyNumberFormat="1" applyFont="1" applyBorder="1" applyAlignment="1">
      <alignment horizontal="center"/>
    </xf>
    <xf numFmtId="179" fontId="2" fillId="0" borderId="2" xfId="15" applyNumberFormat="1" applyFont="1" applyBorder="1" applyAlignment="1">
      <alignment horizontal="center"/>
    </xf>
    <xf numFmtId="43" fontId="1" fillId="0" borderId="2" xfId="15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5" fillId="0" borderId="0" xfId="0" applyFont="1" applyFill="1" applyAlignment="1">
      <alignment horizontal="center"/>
    </xf>
    <xf numFmtId="179" fontId="8" fillId="0" borderId="0" xfId="15" applyNumberFormat="1" applyFont="1" applyAlignment="1">
      <alignment/>
    </xf>
    <xf numFmtId="179" fontId="6" fillId="0" borderId="0" xfId="15" applyNumberFormat="1" applyFont="1" applyAlignment="1">
      <alignment/>
    </xf>
    <xf numFmtId="179" fontId="0" fillId="0" borderId="0" xfId="15" applyNumberFormat="1" applyAlignment="1">
      <alignment/>
    </xf>
    <xf numFmtId="179" fontId="2" fillId="0" borderId="0" xfId="15" applyNumberFormat="1" applyFont="1" applyAlignment="1">
      <alignment/>
    </xf>
    <xf numFmtId="179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right"/>
    </xf>
    <xf numFmtId="179" fontId="2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4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9" fontId="1" fillId="0" borderId="3" xfId="15" applyNumberFormat="1" applyFont="1" applyBorder="1" applyAlignment="1">
      <alignment horizontal="center"/>
    </xf>
    <xf numFmtId="179" fontId="1" fillId="0" borderId="4" xfId="15" applyNumberFormat="1" applyFont="1" applyBorder="1" applyAlignment="1">
      <alignment horizontal="center"/>
    </xf>
    <xf numFmtId="43" fontId="1" fillId="0" borderId="0" xfId="15" applyNumberFormat="1" applyFont="1" applyAlignment="1">
      <alignment horizontal="center"/>
    </xf>
    <xf numFmtId="0" fontId="6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AH-4Qtr-31Dec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alsheet "/>
    </sheetNames>
    <sheetDataSet>
      <sheetData sheetId="0">
        <row r="34">
          <cell r="E34">
            <v>0</v>
          </cell>
          <cell r="H34">
            <v>0</v>
          </cell>
        </row>
        <row r="51">
          <cell r="E51">
            <v>0</v>
          </cell>
          <cell r="H51">
            <v>0</v>
          </cell>
        </row>
        <row r="56">
          <cell r="E56">
            <v>0</v>
          </cell>
          <cell r="H56">
            <v>0</v>
          </cell>
        </row>
        <row r="58">
          <cell r="E58">
            <v>0</v>
          </cell>
          <cell r="H58">
            <v>0</v>
          </cell>
        </row>
        <row r="60">
          <cell r="E60">
            <v>0</v>
          </cell>
          <cell r="H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zoomScale="75" zoomScaleNormal="75" workbookViewId="0" topLeftCell="C9">
      <pane xSplit="2" ySplit="9" topLeftCell="E70" activePane="bottomRight" state="frozen"/>
      <selection pane="topLeft" activeCell="C9" sqref="C9"/>
      <selection pane="topRight" activeCell="E9" sqref="E9"/>
      <selection pane="bottomLeft" activeCell="C18" sqref="C18"/>
      <selection pane="bottomRight" activeCell="F83" sqref="F83"/>
    </sheetView>
  </sheetViews>
  <sheetFormatPr defaultColWidth="9.140625" defaultRowHeight="12.75"/>
  <cols>
    <col min="1" max="3" width="3.140625" style="1" customWidth="1"/>
    <col min="4" max="4" width="47.140625" style="1" customWidth="1"/>
    <col min="5" max="5" width="12.140625" style="1" customWidth="1"/>
    <col min="6" max="6" width="20.28125" style="1" customWidth="1"/>
    <col min="7" max="7" width="2.00390625" style="1" customWidth="1"/>
    <col min="8" max="8" width="12.140625" style="2" customWidth="1"/>
    <col min="9" max="9" width="17.28125" style="1" customWidth="1"/>
    <col min="10" max="16384" width="6.7109375" style="1" customWidth="1"/>
  </cols>
  <sheetData>
    <row r="1" spans="1:8" s="18" customFormat="1" ht="15.75">
      <c r="A1" s="28" t="s">
        <v>0</v>
      </c>
      <c r="H1" s="19"/>
    </row>
    <row r="2" s="18" customFormat="1" ht="12.75">
      <c r="H2" s="19"/>
    </row>
    <row r="3" spans="1:9" s="18" customFormat="1" ht="12.75">
      <c r="A3" s="47" t="s">
        <v>76</v>
      </c>
      <c r="B3" s="48"/>
      <c r="C3" s="48"/>
      <c r="D3" s="48"/>
      <c r="E3" s="48"/>
      <c r="F3" s="48"/>
      <c r="G3" s="48"/>
      <c r="H3" s="48"/>
      <c r="I3" s="49"/>
    </row>
    <row r="4" spans="1:9" s="18" customFormat="1" ht="12.75">
      <c r="A4" s="48"/>
      <c r="B4" s="48"/>
      <c r="C4" s="48"/>
      <c r="D4" s="48"/>
      <c r="E4" s="48"/>
      <c r="F4" s="48"/>
      <c r="G4" s="48"/>
      <c r="H4" s="48"/>
      <c r="I4" s="49"/>
    </row>
    <row r="5" spans="1:8" s="18" customFormat="1" ht="12.75">
      <c r="A5" s="32"/>
      <c r="B5" s="32"/>
      <c r="C5" s="32"/>
      <c r="D5" s="32"/>
      <c r="E5" s="32"/>
      <c r="F5" s="32"/>
      <c r="G5" s="32"/>
      <c r="H5" s="32"/>
    </row>
    <row r="6" spans="1:8" s="18" customFormat="1" ht="12.75">
      <c r="A6" s="31"/>
      <c r="B6" s="31"/>
      <c r="C6" s="31"/>
      <c r="D6" s="31"/>
      <c r="E6" s="31"/>
      <c r="F6" s="31"/>
      <c r="G6" s="31"/>
      <c r="H6" s="31"/>
    </row>
    <row r="7" spans="1:8" s="18" customFormat="1" ht="15.75">
      <c r="A7" s="30" t="s">
        <v>1</v>
      </c>
      <c r="B7" s="20"/>
      <c r="C7" s="20"/>
      <c r="H7" s="19"/>
    </row>
    <row r="8" spans="1:8" s="4" customFormat="1" ht="12">
      <c r="A8" s="5"/>
      <c r="B8" s="5"/>
      <c r="C8" s="5"/>
      <c r="H8" s="5"/>
    </row>
    <row r="9" spans="1:9" s="17" customFormat="1" ht="11.25">
      <c r="A9" s="16"/>
      <c r="B9" s="16"/>
      <c r="C9" s="16"/>
      <c r="E9" s="53" t="s">
        <v>88</v>
      </c>
      <c r="F9" s="53"/>
      <c r="G9" s="25"/>
      <c r="H9" s="54" t="s">
        <v>67</v>
      </c>
      <c r="I9" s="54"/>
    </row>
    <row r="10" spans="1:9" s="17" customFormat="1" ht="11.25">
      <c r="A10" s="16"/>
      <c r="B10" s="16"/>
      <c r="C10" s="16"/>
      <c r="E10" s="33"/>
      <c r="F10" s="26"/>
      <c r="G10" s="25"/>
      <c r="H10" s="16"/>
      <c r="I10" s="26"/>
    </row>
    <row r="11" spans="5:9" s="16" customFormat="1" ht="11.25">
      <c r="E11" s="25" t="s">
        <v>2</v>
      </c>
      <c r="F11" s="26" t="s">
        <v>5</v>
      </c>
      <c r="G11" s="25"/>
      <c r="H11" s="25" t="s">
        <v>2</v>
      </c>
      <c r="I11" s="25" t="s">
        <v>5</v>
      </c>
    </row>
    <row r="12" spans="5:9" s="16" customFormat="1" ht="11.25">
      <c r="E12" s="25" t="s">
        <v>3</v>
      </c>
      <c r="F12" s="26" t="s">
        <v>3</v>
      </c>
      <c r="G12" s="25"/>
      <c r="H12" s="25" t="s">
        <v>3</v>
      </c>
      <c r="I12" s="25" t="s">
        <v>3</v>
      </c>
    </row>
    <row r="13" spans="5:9" s="16" customFormat="1" ht="11.25">
      <c r="E13" s="25" t="s">
        <v>4</v>
      </c>
      <c r="F13" s="26" t="s">
        <v>68</v>
      </c>
      <c r="G13" s="25"/>
      <c r="H13" s="25" t="s">
        <v>6</v>
      </c>
      <c r="I13" s="25" t="s">
        <v>68</v>
      </c>
    </row>
    <row r="14" spans="5:9" s="16" customFormat="1" ht="11.25">
      <c r="E14" s="25"/>
      <c r="F14" s="26" t="s">
        <v>4</v>
      </c>
      <c r="G14" s="25"/>
      <c r="H14" s="25"/>
      <c r="I14" s="25" t="s">
        <v>69</v>
      </c>
    </row>
    <row r="15" spans="5:9" s="16" customFormat="1" ht="11.25">
      <c r="E15" s="25" t="s">
        <v>77</v>
      </c>
      <c r="F15" s="26" t="s">
        <v>80</v>
      </c>
      <c r="G15" s="25"/>
      <c r="H15" s="25" t="str">
        <f>+E15</f>
        <v>30.06.2001</v>
      </c>
      <c r="I15" s="25" t="str">
        <f>+F15</f>
        <v>30.06.2000</v>
      </c>
    </row>
    <row r="16" spans="5:9" s="16" customFormat="1" ht="11.25">
      <c r="E16" s="25"/>
      <c r="F16" s="26"/>
      <c r="G16" s="25"/>
      <c r="H16" s="25"/>
      <c r="I16" s="26"/>
    </row>
    <row r="17" spans="1:9" ht="12">
      <c r="A17" s="2"/>
      <c r="B17" s="2"/>
      <c r="C17" s="2"/>
      <c r="E17" s="25" t="s">
        <v>7</v>
      </c>
      <c r="F17" s="26" t="str">
        <f>+E17</f>
        <v>RM'000</v>
      </c>
      <c r="H17" s="25" t="str">
        <f>+F17</f>
        <v>RM'000</v>
      </c>
      <c r="I17" s="25" t="str">
        <f>+H17</f>
        <v>RM'000</v>
      </c>
    </row>
    <row r="18" spans="1:9" ht="12">
      <c r="A18" s="2"/>
      <c r="B18" s="2"/>
      <c r="C18" s="2"/>
      <c r="E18" s="25"/>
      <c r="F18" s="26"/>
      <c r="H18" s="25"/>
      <c r="I18" s="25"/>
    </row>
    <row r="19" spans="1:9" ht="12">
      <c r="A19" s="2">
        <v>1</v>
      </c>
      <c r="B19" s="2" t="s">
        <v>8</v>
      </c>
      <c r="C19" s="2"/>
      <c r="D19" s="1" t="s">
        <v>9</v>
      </c>
      <c r="E19" s="13">
        <v>824901</v>
      </c>
      <c r="F19" s="12">
        <v>238258</v>
      </c>
      <c r="G19" s="13"/>
      <c r="H19" s="12">
        <f>1432472</f>
        <v>1432472</v>
      </c>
      <c r="I19" s="12">
        <v>426582</v>
      </c>
    </row>
    <row r="20" spans="1:9" ht="12">
      <c r="A20" s="2"/>
      <c r="B20" s="2"/>
      <c r="C20" s="2"/>
      <c r="E20" s="13"/>
      <c r="F20" s="12"/>
      <c r="G20" s="13"/>
      <c r="H20" s="12"/>
      <c r="I20" s="12"/>
    </row>
    <row r="21" spans="1:9" ht="12">
      <c r="A21" s="2"/>
      <c r="B21" s="2" t="s">
        <v>10</v>
      </c>
      <c r="C21" s="2"/>
      <c r="D21" s="1" t="s">
        <v>11</v>
      </c>
      <c r="E21" s="13">
        <v>41763</v>
      </c>
      <c r="F21" s="12">
        <v>18994</v>
      </c>
      <c r="G21" s="13"/>
      <c r="H21" s="12">
        <v>66595</v>
      </c>
      <c r="I21" s="12">
        <v>37702</v>
      </c>
    </row>
    <row r="22" spans="1:9" ht="12">
      <c r="A22" s="2"/>
      <c r="B22" s="2"/>
      <c r="C22" s="2"/>
      <c r="E22" s="13"/>
      <c r="F22" s="12"/>
      <c r="G22" s="13"/>
      <c r="H22" s="12"/>
      <c r="I22" s="12"/>
    </row>
    <row r="23" spans="1:13" ht="12">
      <c r="A23" s="2"/>
      <c r="B23" s="6" t="s">
        <v>12</v>
      </c>
      <c r="C23" s="6"/>
      <c r="D23" s="51" t="s">
        <v>73</v>
      </c>
      <c r="E23" s="13">
        <f>2427+627</f>
        <v>3054</v>
      </c>
      <c r="F23" s="12">
        <f>-40405</f>
        <v>-40405</v>
      </c>
      <c r="G23" s="13"/>
      <c r="H23" s="12">
        <f>-33161+1236</f>
        <v>-31925</v>
      </c>
      <c r="I23" s="12">
        <f>-3181</f>
        <v>-3181</v>
      </c>
      <c r="J23" s="40"/>
      <c r="M23" s="14"/>
    </row>
    <row r="24" spans="1:10" ht="12">
      <c r="A24" s="2"/>
      <c r="B24" s="6"/>
      <c r="C24" s="6"/>
      <c r="D24" s="51"/>
      <c r="E24" s="13"/>
      <c r="F24" s="12"/>
      <c r="G24" s="13"/>
      <c r="H24" s="12"/>
      <c r="I24" s="12"/>
      <c r="J24" s="14"/>
    </row>
    <row r="25" spans="1:10" ht="12">
      <c r="A25" s="2"/>
      <c r="B25" s="2"/>
      <c r="C25" s="2"/>
      <c r="E25" s="13"/>
      <c r="F25" s="12"/>
      <c r="G25" s="13"/>
      <c r="H25" s="12"/>
      <c r="I25" s="12"/>
      <c r="J25" s="14"/>
    </row>
    <row r="26" spans="1:10" ht="12" customHeight="1">
      <c r="A26" s="2">
        <v>2</v>
      </c>
      <c r="B26" s="2" t="s">
        <v>8</v>
      </c>
      <c r="C26" s="2"/>
      <c r="D26" s="51" t="s">
        <v>81</v>
      </c>
      <c r="E26" s="13">
        <f>E37-E31-E33</f>
        <v>4002</v>
      </c>
      <c r="F26" s="12">
        <v>6600</v>
      </c>
      <c r="G26" s="13"/>
      <c r="H26" s="13">
        <f>H37-H31-H33</f>
        <v>18693</v>
      </c>
      <c r="I26" s="13">
        <v>26167</v>
      </c>
      <c r="J26" s="14"/>
    </row>
    <row r="27" spans="1:11" ht="12">
      <c r="A27" s="2"/>
      <c r="B27" s="2"/>
      <c r="C27" s="2"/>
      <c r="D27" s="51"/>
      <c r="E27" s="13"/>
      <c r="F27" s="12"/>
      <c r="G27" s="13"/>
      <c r="H27" s="12"/>
      <c r="I27" s="12"/>
      <c r="K27" s="14"/>
    </row>
    <row r="28" spans="1:9" ht="12">
      <c r="A28" s="2"/>
      <c r="B28" s="2"/>
      <c r="C28" s="2"/>
      <c r="D28" s="51"/>
      <c r="E28" s="13"/>
      <c r="F28" s="12"/>
      <c r="G28" s="13"/>
      <c r="H28" s="12"/>
      <c r="I28" s="12"/>
    </row>
    <row r="29" spans="1:9" ht="12">
      <c r="A29" s="2"/>
      <c r="B29" s="2"/>
      <c r="C29" s="2"/>
      <c r="D29" s="51"/>
      <c r="E29" s="13"/>
      <c r="F29" s="12"/>
      <c r="G29" s="13"/>
      <c r="H29" s="12"/>
      <c r="I29" s="12"/>
    </row>
    <row r="30" spans="1:9" ht="12">
      <c r="A30" s="2"/>
      <c r="B30" s="2"/>
      <c r="C30" s="2"/>
      <c r="D30" s="3"/>
      <c r="E30" s="13"/>
      <c r="F30" s="12"/>
      <c r="G30" s="13"/>
      <c r="H30" s="12"/>
      <c r="I30" s="12"/>
    </row>
    <row r="31" spans="1:9" ht="12">
      <c r="A31" s="2"/>
      <c r="B31" s="2" t="s">
        <v>10</v>
      </c>
      <c r="C31" s="2"/>
      <c r="D31" s="1" t="s">
        <v>13</v>
      </c>
      <c r="E31" s="13">
        <f>H31+1031</f>
        <v>-1041</v>
      </c>
      <c r="F31" s="12">
        <f>-874</f>
        <v>-874</v>
      </c>
      <c r="G31" s="13"/>
      <c r="H31" s="12">
        <f>-2072</f>
        <v>-2072</v>
      </c>
      <c r="I31" s="12">
        <f>-2024</f>
        <v>-2024</v>
      </c>
    </row>
    <row r="32" spans="1:9" ht="12">
      <c r="A32" s="2"/>
      <c r="B32" s="2"/>
      <c r="C32" s="2"/>
      <c r="E32" s="13"/>
      <c r="F32" s="12"/>
      <c r="G32" s="13"/>
      <c r="H32" s="12"/>
      <c r="I32" s="12"/>
    </row>
    <row r="33" spans="1:9" ht="12">
      <c r="A33" s="2"/>
      <c r="B33" s="6" t="s">
        <v>12</v>
      </c>
      <c r="C33" s="6"/>
      <c r="D33" s="1" t="s">
        <v>14</v>
      </c>
      <c r="E33" s="13">
        <f>H33+2458</f>
        <v>-2290</v>
      </c>
      <c r="F33" s="12">
        <f>-2249</f>
        <v>-2249</v>
      </c>
      <c r="G33" s="13"/>
      <c r="H33" s="12">
        <f>-4748</f>
        <v>-4748</v>
      </c>
      <c r="I33" s="12">
        <f>-3742</f>
        <v>-3742</v>
      </c>
    </row>
    <row r="34" spans="1:9" ht="12">
      <c r="A34" s="2"/>
      <c r="B34" s="2"/>
      <c r="C34" s="2"/>
      <c r="E34" s="13"/>
      <c r="F34" s="12"/>
      <c r="G34" s="13"/>
      <c r="H34" s="12"/>
      <c r="I34" s="12"/>
    </row>
    <row r="35" spans="1:9" ht="12">
      <c r="A35" s="2"/>
      <c r="B35" s="2" t="s">
        <v>15</v>
      </c>
      <c r="C35" s="2"/>
      <c r="D35" s="1" t="s">
        <v>16</v>
      </c>
      <c r="E35" s="12">
        <v>0</v>
      </c>
      <c r="F35" s="12">
        <f>'[1]income'!$E$34</f>
        <v>0</v>
      </c>
      <c r="G35" s="13"/>
      <c r="H35" s="12">
        <v>0</v>
      </c>
      <c r="I35" s="12">
        <f>'[1]income'!$H$34</f>
        <v>0</v>
      </c>
    </row>
    <row r="36" spans="1:11" ht="12">
      <c r="A36" s="2"/>
      <c r="B36" s="2"/>
      <c r="C36" s="2"/>
      <c r="E36" s="13"/>
      <c r="F36" s="12"/>
      <c r="G36" s="13"/>
      <c r="H36" s="12"/>
      <c r="I36" s="12"/>
      <c r="K36" s="14"/>
    </row>
    <row r="37" spans="1:9" ht="12" customHeight="1">
      <c r="A37" s="2"/>
      <c r="B37" s="2" t="s">
        <v>17</v>
      </c>
      <c r="C37" s="2"/>
      <c r="D37" s="51" t="s">
        <v>82</v>
      </c>
      <c r="E37" s="13">
        <v>671</v>
      </c>
      <c r="F37" s="13">
        <f>SUM(F26:F36)</f>
        <v>3477</v>
      </c>
      <c r="G37" s="13"/>
      <c r="H37" s="13">
        <f>11873</f>
        <v>11873</v>
      </c>
      <c r="I37" s="13">
        <f>SUM(I26:I36)</f>
        <v>20401</v>
      </c>
    </row>
    <row r="38" spans="1:10" ht="12">
      <c r="A38" s="2"/>
      <c r="B38" s="2"/>
      <c r="C38" s="2"/>
      <c r="D38" s="51"/>
      <c r="E38" s="13"/>
      <c r="F38" s="12"/>
      <c r="G38" s="13"/>
      <c r="H38" s="12"/>
      <c r="I38" s="12"/>
      <c r="J38" s="14"/>
    </row>
    <row r="39" spans="1:9" ht="12">
      <c r="A39" s="2"/>
      <c r="B39" s="2"/>
      <c r="C39" s="2"/>
      <c r="D39" s="51"/>
      <c r="E39" s="13"/>
      <c r="F39" s="12"/>
      <c r="G39" s="13"/>
      <c r="H39" s="12"/>
      <c r="I39" s="12"/>
    </row>
    <row r="40" spans="1:9" ht="12">
      <c r="A40" s="2"/>
      <c r="B40" s="2"/>
      <c r="C40" s="2"/>
      <c r="D40" s="51"/>
      <c r="F40" s="2"/>
      <c r="G40" s="13"/>
      <c r="H40" s="12"/>
      <c r="I40" s="2"/>
    </row>
    <row r="41" spans="1:9" ht="12">
      <c r="A41" s="2"/>
      <c r="B41" s="2"/>
      <c r="C41" s="2"/>
      <c r="E41" s="13"/>
      <c r="F41" s="12"/>
      <c r="G41" s="13"/>
      <c r="H41" s="12"/>
      <c r="I41" s="12"/>
    </row>
    <row r="42" spans="1:12" ht="12" customHeight="1">
      <c r="A42" s="2"/>
      <c r="B42" s="2" t="s">
        <v>18</v>
      </c>
      <c r="C42" s="2"/>
      <c r="D42" s="3" t="s">
        <v>19</v>
      </c>
      <c r="E42" s="13">
        <v>46</v>
      </c>
      <c r="F42" s="12">
        <v>37</v>
      </c>
      <c r="G42" s="13"/>
      <c r="H42" s="12">
        <v>82</v>
      </c>
      <c r="I42" s="12">
        <v>87</v>
      </c>
      <c r="L42" s="14"/>
    </row>
    <row r="43" spans="1:9" ht="12">
      <c r="A43" s="2"/>
      <c r="B43" s="2"/>
      <c r="C43" s="2"/>
      <c r="E43" s="13"/>
      <c r="F43" s="12"/>
      <c r="G43" s="13"/>
      <c r="H43" s="12"/>
      <c r="I43" s="12"/>
    </row>
    <row r="44" spans="1:11" ht="12" customHeight="1">
      <c r="A44" s="2"/>
      <c r="B44" s="2" t="s">
        <v>20</v>
      </c>
      <c r="C44" s="2"/>
      <c r="D44" s="51" t="s">
        <v>21</v>
      </c>
      <c r="E44" s="13">
        <f>+E37+E42</f>
        <v>717</v>
      </c>
      <c r="F44" s="13">
        <f>+F37+F42</f>
        <v>3514</v>
      </c>
      <c r="G44" s="13"/>
      <c r="H44" s="12">
        <f>+H37+H42</f>
        <v>11955</v>
      </c>
      <c r="I44" s="12">
        <f>+I37+I42</f>
        <v>20488</v>
      </c>
      <c r="K44" s="14"/>
    </row>
    <row r="45" spans="1:9" ht="12">
      <c r="A45" s="2"/>
      <c r="B45" s="2"/>
      <c r="C45" s="2"/>
      <c r="D45" s="51"/>
      <c r="F45" s="2"/>
      <c r="G45" s="13"/>
      <c r="H45" s="12"/>
      <c r="I45" s="12"/>
    </row>
    <row r="46" spans="1:9" ht="12">
      <c r="A46" s="2"/>
      <c r="B46" s="2"/>
      <c r="C46" s="2"/>
      <c r="E46" s="13"/>
      <c r="F46" s="12"/>
      <c r="G46" s="13"/>
      <c r="H46" s="12"/>
      <c r="I46" s="12"/>
    </row>
    <row r="47" spans="1:12" ht="12">
      <c r="A47" s="2"/>
      <c r="B47" s="2" t="s">
        <v>22</v>
      </c>
      <c r="C47" s="2"/>
      <c r="D47" s="1" t="s">
        <v>23</v>
      </c>
      <c r="E47" s="13">
        <f>-1285</f>
        <v>-1285</v>
      </c>
      <c r="F47" s="12">
        <f>-1428</f>
        <v>-1428</v>
      </c>
      <c r="G47" s="13"/>
      <c r="H47" s="12">
        <f>-3863</f>
        <v>-3863</v>
      </c>
      <c r="I47" s="12">
        <f>-6370</f>
        <v>-6370</v>
      </c>
      <c r="L47" s="14"/>
    </row>
    <row r="48" spans="1:9" ht="12">
      <c r="A48" s="2"/>
      <c r="B48" s="2"/>
      <c r="C48" s="2"/>
      <c r="E48" s="13"/>
      <c r="F48" s="12"/>
      <c r="G48" s="13"/>
      <c r="H48" s="12"/>
      <c r="I48" s="12"/>
    </row>
    <row r="49" spans="1:9" ht="12">
      <c r="A49" s="2"/>
      <c r="B49" s="2" t="s">
        <v>26</v>
      </c>
      <c r="C49" s="2" t="s">
        <v>26</v>
      </c>
      <c r="D49" s="51" t="s">
        <v>24</v>
      </c>
      <c r="E49" s="13">
        <f>+E44+E47</f>
        <v>-568</v>
      </c>
      <c r="F49" s="12">
        <f>SUM(F44:F48)</f>
        <v>2086</v>
      </c>
      <c r="G49" s="13"/>
      <c r="H49" s="12">
        <f>+H44+H47</f>
        <v>8092</v>
      </c>
      <c r="I49" s="12">
        <f>+I44+I47</f>
        <v>14118</v>
      </c>
    </row>
    <row r="50" spans="1:9" ht="12">
      <c r="A50" s="2"/>
      <c r="B50" s="2"/>
      <c r="C50" s="2"/>
      <c r="D50" s="51"/>
      <c r="F50" s="2"/>
      <c r="G50" s="13"/>
      <c r="H50" s="12"/>
      <c r="I50" s="12"/>
    </row>
    <row r="51" spans="1:9" ht="12">
      <c r="A51" s="2"/>
      <c r="B51" s="2"/>
      <c r="C51" s="2"/>
      <c r="E51" s="13"/>
      <c r="F51" s="12"/>
      <c r="G51" s="13"/>
      <c r="H51" s="12"/>
      <c r="I51" s="12"/>
    </row>
    <row r="52" spans="1:9" ht="12">
      <c r="A52" s="2"/>
      <c r="B52" s="2"/>
      <c r="C52" s="2" t="s">
        <v>25</v>
      </c>
      <c r="D52" s="1" t="s">
        <v>27</v>
      </c>
      <c r="E52" s="12">
        <v>0</v>
      </c>
      <c r="F52" s="12">
        <f>'[1]income'!$E$51</f>
        <v>0</v>
      </c>
      <c r="G52" s="13"/>
      <c r="H52" s="12">
        <v>0</v>
      </c>
      <c r="I52" s="12">
        <f>'[1]income'!$H$51</f>
        <v>0</v>
      </c>
    </row>
    <row r="53" spans="1:9" ht="12">
      <c r="A53" s="2"/>
      <c r="B53" s="2"/>
      <c r="C53" s="2"/>
      <c r="E53" s="13"/>
      <c r="F53" s="13"/>
      <c r="G53" s="13"/>
      <c r="H53" s="13"/>
      <c r="I53" s="13"/>
    </row>
    <row r="54" spans="1:11" ht="12">
      <c r="A54" s="2"/>
      <c r="B54" s="2" t="s">
        <v>28</v>
      </c>
      <c r="C54" s="51" t="s">
        <v>29</v>
      </c>
      <c r="D54" s="52"/>
      <c r="E54" s="13">
        <f>SUM(E49:E53)</f>
        <v>-568</v>
      </c>
      <c r="F54" s="13">
        <f>SUM(F49:F53)</f>
        <v>2086</v>
      </c>
      <c r="G54" s="13"/>
      <c r="H54" s="13">
        <f>SUM(H49:H53)</f>
        <v>8092</v>
      </c>
      <c r="I54" s="13">
        <f>SUM(I49:I53)</f>
        <v>14118</v>
      </c>
      <c r="K54" s="14"/>
    </row>
    <row r="55" spans="1:9" ht="12">
      <c r="A55" s="2"/>
      <c r="B55" s="2"/>
      <c r="C55" s="51"/>
      <c r="D55" s="52"/>
      <c r="E55" s="13"/>
      <c r="F55" s="13"/>
      <c r="G55" s="13"/>
      <c r="H55" s="13"/>
      <c r="I55" s="13"/>
    </row>
    <row r="56" spans="1:9" ht="12">
      <c r="A56" s="2"/>
      <c r="B56" s="2"/>
      <c r="C56" s="2"/>
      <c r="E56" s="13"/>
      <c r="F56" s="13"/>
      <c r="G56" s="13"/>
      <c r="H56" s="13"/>
      <c r="I56" s="13"/>
    </row>
    <row r="57" spans="1:9" ht="12">
      <c r="A57" s="2"/>
      <c r="B57" s="2" t="s">
        <v>30</v>
      </c>
      <c r="C57" s="2" t="s">
        <v>26</v>
      </c>
      <c r="D57" s="1" t="s">
        <v>31</v>
      </c>
      <c r="E57" s="12">
        <v>0</v>
      </c>
      <c r="F57" s="12">
        <f>'[1]income'!$E$56</f>
        <v>0</v>
      </c>
      <c r="G57" s="13"/>
      <c r="H57" s="12">
        <v>0</v>
      </c>
      <c r="I57" s="12">
        <f>'[1]income'!$H$56</f>
        <v>0</v>
      </c>
    </row>
    <row r="58" spans="1:9" ht="12">
      <c r="A58" s="2"/>
      <c r="B58" s="2"/>
      <c r="C58" s="2"/>
      <c r="E58" s="12"/>
      <c r="F58" s="12"/>
      <c r="G58" s="13"/>
      <c r="H58" s="12"/>
      <c r="I58" s="12"/>
    </row>
    <row r="59" spans="1:9" ht="12">
      <c r="A59" s="2"/>
      <c r="B59" s="2"/>
      <c r="C59" s="2" t="s">
        <v>25</v>
      </c>
      <c r="D59" s="1" t="s">
        <v>27</v>
      </c>
      <c r="E59" s="12">
        <v>0</v>
      </c>
      <c r="F59" s="12">
        <f>'[1]income'!$E$58</f>
        <v>0</v>
      </c>
      <c r="G59" s="13"/>
      <c r="H59" s="12">
        <v>0</v>
      </c>
      <c r="I59" s="12">
        <f>'[1]income'!$H$58</f>
        <v>0</v>
      </c>
    </row>
    <row r="60" spans="1:9" ht="12">
      <c r="A60" s="2"/>
      <c r="B60" s="2"/>
      <c r="C60" s="2"/>
      <c r="E60" s="12"/>
      <c r="F60" s="12"/>
      <c r="G60" s="13"/>
      <c r="H60" s="12"/>
      <c r="I60" s="12"/>
    </row>
    <row r="61" spans="1:9" ht="12">
      <c r="A61" s="2"/>
      <c r="B61" s="2"/>
      <c r="C61" s="2" t="s">
        <v>32</v>
      </c>
      <c r="D61" s="51" t="s">
        <v>33</v>
      </c>
      <c r="E61" s="12">
        <v>0</v>
      </c>
      <c r="F61" s="12">
        <f>'[1]income'!$E$60</f>
        <v>0</v>
      </c>
      <c r="G61" s="13"/>
      <c r="H61" s="12">
        <v>0</v>
      </c>
      <c r="I61" s="12">
        <f>'[1]income'!$H$60</f>
        <v>0</v>
      </c>
    </row>
    <row r="62" spans="1:8" ht="12">
      <c r="A62" s="2"/>
      <c r="B62" s="2"/>
      <c r="C62" s="2"/>
      <c r="D62" s="51"/>
      <c r="G62" s="13"/>
      <c r="H62" s="1"/>
    </row>
    <row r="63" spans="1:9" ht="12">
      <c r="A63" s="2"/>
      <c r="B63" s="2"/>
      <c r="C63" s="2"/>
      <c r="E63" s="13"/>
      <c r="F63" s="13"/>
      <c r="G63" s="13"/>
      <c r="H63" s="13"/>
      <c r="I63" s="13"/>
    </row>
    <row r="64" spans="1:9" ht="12">
      <c r="A64" s="2"/>
      <c r="B64" s="2" t="s">
        <v>34</v>
      </c>
      <c r="C64" s="51" t="s">
        <v>35</v>
      </c>
      <c r="D64" s="49"/>
      <c r="E64" s="13">
        <f>SUM(E54:E61)</f>
        <v>-568</v>
      </c>
      <c r="F64" s="13">
        <f>SUM(F54:F61)</f>
        <v>2086</v>
      </c>
      <c r="G64" s="13"/>
      <c r="H64" s="13">
        <f>SUM(H54:H61)</f>
        <v>8092</v>
      </c>
      <c r="I64" s="13">
        <f>SUM(I54:I61)</f>
        <v>14118</v>
      </c>
    </row>
    <row r="65" spans="1:8" ht="12">
      <c r="A65" s="2"/>
      <c r="B65" s="2"/>
      <c r="C65" s="49"/>
      <c r="D65" s="49"/>
      <c r="G65" s="13"/>
      <c r="H65" s="1"/>
    </row>
    <row r="66" spans="1:9" ht="12.75">
      <c r="A66" s="2"/>
      <c r="B66" s="2"/>
      <c r="C66" s="7"/>
      <c r="D66" s="7"/>
      <c r="E66" s="13"/>
      <c r="F66" s="12"/>
      <c r="G66" s="13"/>
      <c r="H66" s="13"/>
      <c r="I66" s="13"/>
    </row>
    <row r="67" spans="1:9" ht="12">
      <c r="A67" s="2">
        <v>3</v>
      </c>
      <c r="B67" s="2" t="s">
        <v>8</v>
      </c>
      <c r="C67" s="50" t="s">
        <v>36</v>
      </c>
      <c r="D67" s="50"/>
      <c r="E67" s="13"/>
      <c r="F67" s="12"/>
      <c r="G67" s="13"/>
      <c r="H67" s="13"/>
      <c r="I67" s="13"/>
    </row>
    <row r="68" spans="1:9" ht="12">
      <c r="A68" s="2"/>
      <c r="B68" s="2"/>
      <c r="C68" s="50"/>
      <c r="D68" s="50"/>
      <c r="E68" s="13"/>
      <c r="F68" s="12"/>
      <c r="G68" s="13"/>
      <c r="H68" s="13"/>
      <c r="I68" s="13"/>
    </row>
    <row r="69" spans="1:8" ht="12">
      <c r="A69" s="2"/>
      <c r="B69" s="2"/>
      <c r="C69" s="2"/>
      <c r="F69" s="2"/>
      <c r="G69" s="13"/>
      <c r="H69" s="1"/>
    </row>
    <row r="70" spans="1:9" ht="12">
      <c r="A70" s="2"/>
      <c r="C70" s="2" t="s">
        <v>26</v>
      </c>
      <c r="D70" s="50" t="s">
        <v>89</v>
      </c>
      <c r="E70" s="46">
        <v>-0.38</v>
      </c>
      <c r="F70" s="15">
        <f>0.01397*100</f>
        <v>1.397</v>
      </c>
      <c r="G70" s="13"/>
      <c r="H70" s="46">
        <f>0.0542*100</f>
        <v>5.42</v>
      </c>
      <c r="I70" s="15">
        <f>0.0947*100</f>
        <v>9.47</v>
      </c>
    </row>
    <row r="71" spans="1:9" ht="12">
      <c r="A71" s="2"/>
      <c r="C71" s="2"/>
      <c r="D71" s="50"/>
      <c r="E71" s="2"/>
      <c r="F71" s="2"/>
      <c r="G71" s="13"/>
      <c r="I71" s="2"/>
    </row>
    <row r="72" spans="1:9" ht="12">
      <c r="A72" s="2"/>
      <c r="C72" s="2"/>
      <c r="D72" s="41" t="s">
        <v>84</v>
      </c>
      <c r="E72" s="2"/>
      <c r="F72" s="2"/>
      <c r="G72" s="13"/>
      <c r="I72" s="2"/>
    </row>
    <row r="73" spans="1:9" ht="12" hidden="1">
      <c r="A73" s="2"/>
      <c r="C73" s="2" t="s">
        <v>25</v>
      </c>
      <c r="D73" s="50" t="s">
        <v>37</v>
      </c>
      <c r="E73" s="12"/>
      <c r="F73" s="12"/>
      <c r="G73" s="13"/>
      <c r="H73" s="12"/>
      <c r="I73" s="12"/>
    </row>
    <row r="74" spans="1:9" ht="12" hidden="1">
      <c r="A74" s="2"/>
      <c r="B74" s="2"/>
      <c r="C74" s="8"/>
      <c r="D74" s="49"/>
      <c r="E74" s="12"/>
      <c r="F74" s="12"/>
      <c r="G74" s="13"/>
      <c r="H74" s="12"/>
      <c r="I74" s="12"/>
    </row>
    <row r="75" spans="1:9" ht="12" hidden="1">
      <c r="A75" s="2"/>
      <c r="B75" s="2"/>
      <c r="C75" s="8"/>
      <c r="E75" s="12"/>
      <c r="F75" s="12"/>
      <c r="G75" s="13"/>
      <c r="H75" s="12"/>
      <c r="I75" s="12"/>
    </row>
    <row r="76" spans="1:9" ht="12">
      <c r="A76" s="2"/>
      <c r="B76" s="2"/>
      <c r="C76" s="8"/>
      <c r="D76" s="1" t="s">
        <v>85</v>
      </c>
      <c r="E76" s="12"/>
      <c r="F76" s="12"/>
      <c r="G76" s="13"/>
      <c r="H76" s="12"/>
      <c r="I76" s="12"/>
    </row>
    <row r="77" spans="1:9" ht="12">
      <c r="A77" s="2"/>
      <c r="B77" s="2"/>
      <c r="C77" s="8"/>
      <c r="E77" s="12"/>
      <c r="F77" s="12"/>
      <c r="G77" s="13"/>
      <c r="H77" s="12"/>
      <c r="I77" s="12"/>
    </row>
    <row r="78" spans="1:9" ht="12.75">
      <c r="A78" s="2"/>
      <c r="B78" s="2"/>
      <c r="C78" s="39" t="s">
        <v>25</v>
      </c>
      <c r="D78" t="s">
        <v>83</v>
      </c>
      <c r="E78" s="46">
        <f>-0.38</f>
        <v>-0.38</v>
      </c>
      <c r="F78" s="42">
        <f>0.014*100</f>
        <v>1.4000000000000001</v>
      </c>
      <c r="G78"/>
      <c r="H78" s="46">
        <f>0.0542*100</f>
        <v>5.42</v>
      </c>
      <c r="I78" s="43">
        <f>0.0945*100</f>
        <v>9.45</v>
      </c>
    </row>
    <row r="79" spans="1:9" ht="12.75">
      <c r="A79" s="2"/>
      <c r="B79" s="2"/>
      <c r="C79" s="8"/>
      <c r="D79" t="s">
        <v>75</v>
      </c>
      <c r="E79"/>
      <c r="F79"/>
      <c r="G79"/>
      <c r="H79"/>
      <c r="I79"/>
    </row>
    <row r="80" spans="1:9" ht="12">
      <c r="A80" s="2"/>
      <c r="B80" s="2"/>
      <c r="C80" s="8"/>
      <c r="D80" s="1" t="s">
        <v>90</v>
      </c>
      <c r="E80" s="13"/>
      <c r="F80" s="12"/>
      <c r="G80" s="13"/>
      <c r="H80" s="12"/>
      <c r="I80" s="12"/>
    </row>
    <row r="81" spans="1:9" ht="12">
      <c r="A81" s="2"/>
      <c r="B81" s="2"/>
      <c r="C81" s="8"/>
      <c r="D81" s="1" t="s">
        <v>86</v>
      </c>
      <c r="E81" s="13"/>
      <c r="F81" s="12"/>
      <c r="G81" s="13"/>
      <c r="H81" s="12"/>
      <c r="I81" s="12"/>
    </row>
    <row r="82" spans="1:9" ht="12">
      <c r="A82" s="2"/>
      <c r="B82" s="2"/>
      <c r="C82" s="2"/>
      <c r="D82" s="1" t="s">
        <v>87</v>
      </c>
      <c r="E82" s="13"/>
      <c r="F82" s="12"/>
      <c r="G82" s="13"/>
      <c r="H82" s="12"/>
      <c r="I82" s="12"/>
    </row>
    <row r="83" spans="1:9" ht="12">
      <c r="A83" s="2"/>
      <c r="B83" s="2"/>
      <c r="C83" s="2"/>
      <c r="E83" s="13"/>
      <c r="F83" s="12"/>
      <c r="G83" s="13"/>
      <c r="H83" s="12"/>
      <c r="I83" s="12"/>
    </row>
    <row r="84" spans="1:9" ht="12">
      <c r="A84" s="2"/>
      <c r="B84" s="2"/>
      <c r="C84" s="2"/>
      <c r="E84" s="13"/>
      <c r="F84" s="12"/>
      <c r="G84" s="13"/>
      <c r="H84" s="12"/>
      <c r="I84" s="12"/>
    </row>
    <row r="85" spans="1:9" ht="12">
      <c r="A85" s="2"/>
      <c r="B85" s="2"/>
      <c r="C85" s="2"/>
      <c r="E85" s="13"/>
      <c r="F85" s="12"/>
      <c r="G85" s="13"/>
      <c r="H85" s="12"/>
      <c r="I85" s="12"/>
    </row>
    <row r="86" spans="1:9" ht="12">
      <c r="A86" s="2"/>
      <c r="B86" s="2"/>
      <c r="C86" s="2"/>
      <c r="E86" s="13"/>
      <c r="F86" s="12"/>
      <c r="G86" s="13"/>
      <c r="H86" s="12"/>
      <c r="I86" s="12"/>
    </row>
    <row r="87" spans="1:9" ht="12">
      <c r="A87" s="2"/>
      <c r="B87" s="2"/>
      <c r="C87" s="2"/>
      <c r="E87" s="13"/>
      <c r="F87" s="12"/>
      <c r="G87" s="13"/>
      <c r="H87" s="12"/>
      <c r="I87" s="12"/>
    </row>
    <row r="88" spans="1:9" ht="12">
      <c r="A88" s="2"/>
      <c r="B88" s="2"/>
      <c r="C88" s="2"/>
      <c r="E88" s="13"/>
      <c r="F88" s="13"/>
      <c r="G88" s="13"/>
      <c r="H88" s="12"/>
      <c r="I88" s="13"/>
    </row>
    <row r="89" spans="1:9" ht="12">
      <c r="A89" s="2"/>
      <c r="B89" s="2"/>
      <c r="C89" s="2"/>
      <c r="E89" s="13"/>
      <c r="F89" s="13"/>
      <c r="G89" s="13"/>
      <c r="H89" s="12"/>
      <c r="I89" s="13"/>
    </row>
    <row r="90" spans="1:9" ht="12">
      <c r="A90" s="2"/>
      <c r="B90" s="2"/>
      <c r="C90" s="2"/>
      <c r="E90" s="13"/>
      <c r="F90" s="13"/>
      <c r="G90" s="13"/>
      <c r="H90" s="12"/>
      <c r="I90" s="13"/>
    </row>
    <row r="91" spans="1:8" ht="12">
      <c r="A91" s="2"/>
      <c r="B91" s="2"/>
      <c r="C91" s="2"/>
      <c r="E91" s="13"/>
      <c r="F91" s="13"/>
      <c r="G91" s="13"/>
      <c r="H91" s="12"/>
    </row>
    <row r="92" spans="1:8" ht="12">
      <c r="A92" s="2"/>
      <c r="B92" s="2"/>
      <c r="C92" s="2"/>
      <c r="E92" s="13"/>
      <c r="F92" s="13"/>
      <c r="G92" s="13"/>
      <c r="H92" s="12"/>
    </row>
    <row r="93" spans="1:8" ht="12">
      <c r="A93" s="2"/>
      <c r="B93" s="2"/>
      <c r="C93" s="2"/>
      <c r="E93" s="13"/>
      <c r="F93" s="13"/>
      <c r="G93" s="13"/>
      <c r="H93" s="12"/>
    </row>
    <row r="94" spans="1:8" ht="12">
      <c r="A94" s="2"/>
      <c r="B94" s="2"/>
      <c r="C94" s="2"/>
      <c r="E94" s="13"/>
      <c r="F94" s="13"/>
      <c r="G94" s="13"/>
      <c r="H94" s="12"/>
    </row>
    <row r="95" spans="1:8" ht="12">
      <c r="A95" s="2"/>
      <c r="B95" s="2"/>
      <c r="C95" s="2"/>
      <c r="E95" s="13"/>
      <c r="F95" s="13"/>
      <c r="G95" s="13"/>
      <c r="H95" s="12"/>
    </row>
    <row r="96" spans="1:8" ht="12">
      <c r="A96" s="2"/>
      <c r="B96" s="2"/>
      <c r="C96" s="2"/>
      <c r="E96" s="13"/>
      <c r="F96" s="13"/>
      <c r="G96" s="13"/>
      <c r="H96" s="12"/>
    </row>
    <row r="97" spans="1:8" ht="12">
      <c r="A97" s="2"/>
      <c r="E97" s="13"/>
      <c r="F97" s="13"/>
      <c r="G97" s="13"/>
      <c r="H97" s="12"/>
    </row>
    <row r="98" spans="1:8" ht="12">
      <c r="A98" s="2"/>
      <c r="E98" s="13"/>
      <c r="F98" s="13"/>
      <c r="G98" s="13"/>
      <c r="H98" s="12"/>
    </row>
    <row r="99" spans="1:8" ht="12">
      <c r="A99" s="2"/>
      <c r="E99" s="13"/>
      <c r="F99" s="13"/>
      <c r="G99" s="13"/>
      <c r="H99" s="12"/>
    </row>
    <row r="100" spans="1:8" ht="12">
      <c r="A100" s="2"/>
      <c r="E100" s="13"/>
      <c r="F100" s="13"/>
      <c r="G100" s="13"/>
      <c r="H100" s="12"/>
    </row>
    <row r="101" spans="1:8" ht="12">
      <c r="A101" s="2"/>
      <c r="E101" s="13"/>
      <c r="F101" s="13"/>
      <c r="G101" s="13"/>
      <c r="H101" s="12"/>
    </row>
    <row r="102" spans="1:8" ht="12">
      <c r="A102" s="2"/>
      <c r="E102" s="13"/>
      <c r="F102" s="13"/>
      <c r="G102" s="13"/>
      <c r="H102" s="12"/>
    </row>
    <row r="103" spans="1:8" ht="12">
      <c r="A103" s="2"/>
      <c r="E103" s="13"/>
      <c r="F103" s="13"/>
      <c r="G103" s="13"/>
      <c r="H103" s="12"/>
    </row>
    <row r="104" spans="1:8" ht="12">
      <c r="A104" s="2"/>
      <c r="E104" s="13"/>
      <c r="F104" s="13"/>
      <c r="G104" s="13"/>
      <c r="H104" s="12"/>
    </row>
    <row r="105" spans="1:8" ht="12">
      <c r="A105" s="2"/>
      <c r="E105" s="13"/>
      <c r="F105" s="13"/>
      <c r="G105" s="13"/>
      <c r="H105" s="12"/>
    </row>
    <row r="106" spans="1:8" ht="12">
      <c r="A106" s="2"/>
      <c r="E106" s="13"/>
      <c r="F106" s="13"/>
      <c r="G106" s="13"/>
      <c r="H106" s="12"/>
    </row>
    <row r="107" spans="1:8" ht="12">
      <c r="A107" s="2"/>
      <c r="E107" s="13"/>
      <c r="F107" s="13"/>
      <c r="G107" s="13"/>
      <c r="H107" s="12"/>
    </row>
    <row r="108" spans="1:8" ht="12">
      <c r="A108" s="2"/>
      <c r="E108" s="13"/>
      <c r="F108" s="13"/>
      <c r="G108" s="13"/>
      <c r="H108" s="12"/>
    </row>
    <row r="109" spans="1:8" ht="12">
      <c r="A109" s="2"/>
      <c r="E109" s="13"/>
      <c r="F109" s="13"/>
      <c r="G109" s="13"/>
      <c r="H109" s="12"/>
    </row>
    <row r="110" spans="1:8" ht="12">
      <c r="A110" s="2"/>
      <c r="E110" s="13"/>
      <c r="F110" s="13"/>
      <c r="G110" s="13"/>
      <c r="H110" s="12"/>
    </row>
    <row r="111" spans="1:8" ht="12">
      <c r="A111" s="2"/>
      <c r="E111" s="13"/>
      <c r="F111" s="13"/>
      <c r="G111" s="13"/>
      <c r="H111" s="12"/>
    </row>
    <row r="112" spans="5:8" ht="12">
      <c r="E112" s="13"/>
      <c r="F112" s="13"/>
      <c r="G112" s="13"/>
      <c r="H112" s="12"/>
    </row>
    <row r="113" spans="5:8" ht="12">
      <c r="E113" s="13"/>
      <c r="F113" s="13"/>
      <c r="G113" s="13"/>
      <c r="H113" s="12"/>
    </row>
    <row r="114" spans="5:8" ht="12">
      <c r="E114" s="13"/>
      <c r="F114" s="13"/>
      <c r="G114" s="13"/>
      <c r="H114" s="12"/>
    </row>
    <row r="115" spans="5:8" ht="12">
      <c r="E115" s="13"/>
      <c r="F115" s="13"/>
      <c r="G115" s="13"/>
      <c r="H115" s="12"/>
    </row>
    <row r="116" spans="5:8" ht="12">
      <c r="E116" s="13"/>
      <c r="F116" s="13"/>
      <c r="G116" s="13"/>
      <c r="H116" s="12"/>
    </row>
    <row r="117" spans="5:8" ht="12">
      <c r="E117" s="13"/>
      <c r="F117" s="13"/>
      <c r="G117" s="13"/>
      <c r="H117" s="12"/>
    </row>
    <row r="118" spans="5:8" ht="12">
      <c r="E118" s="13"/>
      <c r="F118" s="13"/>
      <c r="G118" s="13"/>
      <c r="H118" s="12"/>
    </row>
    <row r="119" spans="5:8" ht="12">
      <c r="E119" s="13"/>
      <c r="F119" s="13"/>
      <c r="G119" s="13"/>
      <c r="H119" s="12"/>
    </row>
    <row r="120" spans="5:8" ht="12">
      <c r="E120" s="13"/>
      <c r="F120" s="13"/>
      <c r="G120" s="13"/>
      <c r="H120" s="12"/>
    </row>
    <row r="121" spans="5:8" ht="12">
      <c r="E121" s="13"/>
      <c r="F121" s="13"/>
      <c r="G121" s="13"/>
      <c r="H121" s="12"/>
    </row>
    <row r="122" spans="5:8" ht="12">
      <c r="E122" s="13"/>
      <c r="F122" s="13"/>
      <c r="G122" s="13"/>
      <c r="H122" s="12"/>
    </row>
    <row r="123" spans="5:8" ht="12">
      <c r="E123" s="13"/>
      <c r="F123" s="13"/>
      <c r="G123" s="13"/>
      <c r="H123" s="12"/>
    </row>
    <row r="124" spans="5:8" ht="12">
      <c r="E124" s="13"/>
      <c r="F124" s="13"/>
      <c r="G124" s="13"/>
      <c r="H124" s="12"/>
    </row>
    <row r="125" spans="5:8" ht="12">
      <c r="E125" s="13"/>
      <c r="F125" s="13"/>
      <c r="G125" s="13"/>
      <c r="H125" s="12"/>
    </row>
    <row r="126" spans="5:8" ht="12">
      <c r="E126" s="13"/>
      <c r="F126" s="13"/>
      <c r="G126" s="13"/>
      <c r="H126" s="12"/>
    </row>
    <row r="127" spans="5:8" ht="12">
      <c r="E127" s="13"/>
      <c r="F127" s="13"/>
      <c r="G127" s="13"/>
      <c r="H127" s="12"/>
    </row>
    <row r="128" spans="5:8" ht="12">
      <c r="E128" s="13"/>
      <c r="F128" s="13"/>
      <c r="G128" s="13"/>
      <c r="H128" s="12"/>
    </row>
    <row r="129" spans="5:8" ht="12">
      <c r="E129" s="13"/>
      <c r="F129" s="13"/>
      <c r="G129" s="13"/>
      <c r="H129" s="12"/>
    </row>
    <row r="130" spans="5:8" ht="12">
      <c r="E130" s="13"/>
      <c r="F130" s="13"/>
      <c r="G130" s="13"/>
      <c r="H130" s="12"/>
    </row>
    <row r="131" spans="5:8" ht="12">
      <c r="E131" s="13"/>
      <c r="F131" s="13"/>
      <c r="G131" s="13"/>
      <c r="H131" s="12"/>
    </row>
    <row r="132" spans="5:8" ht="12">
      <c r="E132" s="13"/>
      <c r="F132" s="13"/>
      <c r="G132" s="13"/>
      <c r="H132" s="12"/>
    </row>
    <row r="133" spans="5:8" ht="12">
      <c r="E133" s="13"/>
      <c r="F133" s="13"/>
      <c r="G133" s="13"/>
      <c r="H133" s="12"/>
    </row>
    <row r="134" spans="5:8" ht="12">
      <c r="E134" s="13"/>
      <c r="F134" s="13"/>
      <c r="G134" s="13"/>
      <c r="H134" s="12"/>
    </row>
    <row r="135" spans="5:8" ht="12">
      <c r="E135" s="13"/>
      <c r="F135" s="13"/>
      <c r="G135" s="13"/>
      <c r="H135" s="12"/>
    </row>
    <row r="136" spans="5:8" ht="12">
      <c r="E136" s="13"/>
      <c r="F136" s="13"/>
      <c r="G136" s="13"/>
      <c r="H136" s="12"/>
    </row>
    <row r="137" spans="5:8" ht="12">
      <c r="E137" s="13"/>
      <c r="F137" s="13"/>
      <c r="G137" s="13"/>
      <c r="H137" s="12"/>
    </row>
    <row r="138" spans="5:8" ht="12">
      <c r="E138" s="13"/>
      <c r="F138" s="13"/>
      <c r="G138" s="13"/>
      <c r="H138" s="12"/>
    </row>
    <row r="139" spans="5:8" ht="12">
      <c r="E139" s="13"/>
      <c r="F139" s="13"/>
      <c r="G139" s="13"/>
      <c r="H139" s="12"/>
    </row>
    <row r="140" spans="5:8" ht="12">
      <c r="E140" s="13"/>
      <c r="F140" s="13"/>
      <c r="G140" s="13"/>
      <c r="H140" s="12"/>
    </row>
    <row r="141" spans="5:8" ht="12">
      <c r="E141" s="13"/>
      <c r="F141" s="13"/>
      <c r="G141" s="13"/>
      <c r="H141" s="12"/>
    </row>
    <row r="142" spans="5:8" ht="12">
      <c r="E142" s="13"/>
      <c r="F142" s="13"/>
      <c r="G142" s="13"/>
      <c r="H142" s="12"/>
    </row>
    <row r="143" spans="5:8" ht="12">
      <c r="E143" s="13"/>
      <c r="F143" s="13"/>
      <c r="G143" s="13"/>
      <c r="H143" s="12"/>
    </row>
    <row r="144" spans="5:8" ht="12">
      <c r="E144" s="13"/>
      <c r="F144" s="13"/>
      <c r="G144" s="13"/>
      <c r="H144" s="12"/>
    </row>
    <row r="145" spans="5:8" ht="12">
      <c r="E145" s="13"/>
      <c r="F145" s="13"/>
      <c r="G145" s="13"/>
      <c r="H145" s="12"/>
    </row>
    <row r="146" spans="5:8" ht="12">
      <c r="E146" s="13"/>
      <c r="F146" s="13"/>
      <c r="G146" s="13"/>
      <c r="H146" s="12"/>
    </row>
    <row r="147" spans="5:8" ht="12">
      <c r="E147" s="13"/>
      <c r="F147" s="13"/>
      <c r="G147" s="13"/>
      <c r="H147" s="12"/>
    </row>
    <row r="148" spans="5:8" ht="12">
      <c r="E148" s="13"/>
      <c r="F148" s="13"/>
      <c r="G148" s="13"/>
      <c r="H148" s="12"/>
    </row>
    <row r="149" spans="5:8" ht="12">
      <c r="E149" s="13"/>
      <c r="F149" s="13"/>
      <c r="G149" s="13"/>
      <c r="H149" s="12"/>
    </row>
    <row r="150" spans="5:8" ht="12">
      <c r="E150" s="13"/>
      <c r="F150" s="13"/>
      <c r="G150" s="13"/>
      <c r="H150" s="12"/>
    </row>
    <row r="151" spans="5:8" ht="12">
      <c r="E151" s="13"/>
      <c r="F151" s="13"/>
      <c r="G151" s="13"/>
      <c r="H151" s="12"/>
    </row>
    <row r="152" spans="5:8" ht="12">
      <c r="E152" s="13"/>
      <c r="F152" s="13"/>
      <c r="G152" s="13"/>
      <c r="H152" s="12"/>
    </row>
    <row r="153" spans="5:8" ht="12">
      <c r="E153" s="13"/>
      <c r="F153" s="13"/>
      <c r="G153" s="13"/>
      <c r="H153" s="12"/>
    </row>
    <row r="154" spans="5:8" ht="12">
      <c r="E154" s="13"/>
      <c r="F154" s="13"/>
      <c r="G154" s="13"/>
      <c r="H154" s="12"/>
    </row>
    <row r="155" spans="5:8" ht="12">
      <c r="E155" s="13"/>
      <c r="F155" s="13"/>
      <c r="G155" s="13"/>
      <c r="H155" s="12"/>
    </row>
    <row r="156" spans="5:8" ht="12">
      <c r="E156" s="13"/>
      <c r="F156" s="13"/>
      <c r="G156" s="13"/>
      <c r="H156" s="12"/>
    </row>
    <row r="157" spans="5:8" ht="12">
      <c r="E157" s="13"/>
      <c r="F157" s="13"/>
      <c r="G157" s="13"/>
      <c r="H157" s="12"/>
    </row>
    <row r="158" spans="5:8" ht="12">
      <c r="E158" s="13"/>
      <c r="F158" s="13"/>
      <c r="G158" s="13"/>
      <c r="H158" s="12"/>
    </row>
    <row r="159" spans="5:8" ht="12">
      <c r="E159" s="13"/>
      <c r="F159" s="13"/>
      <c r="G159" s="13"/>
      <c r="H159" s="12"/>
    </row>
    <row r="160" spans="5:8" ht="12">
      <c r="E160" s="13"/>
      <c r="F160" s="13"/>
      <c r="G160" s="13"/>
      <c r="H160" s="12"/>
    </row>
    <row r="161" spans="5:8" ht="12">
      <c r="E161" s="13"/>
      <c r="F161" s="13"/>
      <c r="G161" s="13"/>
      <c r="H161" s="12"/>
    </row>
    <row r="162" spans="5:8" ht="12">
      <c r="E162" s="13"/>
      <c r="F162" s="13"/>
      <c r="G162" s="13"/>
      <c r="H162" s="12"/>
    </row>
  </sheetData>
  <mergeCells count="14">
    <mergeCell ref="D49:D50"/>
    <mergeCell ref="E9:F9"/>
    <mergeCell ref="H9:I9"/>
    <mergeCell ref="D26:D29"/>
    <mergeCell ref="A3:I4"/>
    <mergeCell ref="D73:D74"/>
    <mergeCell ref="C64:D65"/>
    <mergeCell ref="C67:D68"/>
    <mergeCell ref="D23:D24"/>
    <mergeCell ref="D61:D62"/>
    <mergeCell ref="C54:D55"/>
    <mergeCell ref="D44:D45"/>
    <mergeCell ref="D70:D71"/>
    <mergeCell ref="D37:D40"/>
  </mergeCells>
  <printOptions horizontalCentered="1"/>
  <pageMargins left="0.5" right="0" top="0.5" bottom="0" header="0.5" footer="0.5"/>
  <pageSetup horizontalDpi="360" verticalDpi="36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zoomScale="75" zoomScaleNormal="75" workbookViewId="0" topLeftCell="A37">
      <selection activeCell="D66" sqref="D66"/>
    </sheetView>
  </sheetViews>
  <sheetFormatPr defaultColWidth="9.140625" defaultRowHeight="12.75"/>
  <cols>
    <col min="1" max="1" width="2.7109375" style="1" customWidth="1"/>
    <col min="2" max="2" width="33.140625" style="1" customWidth="1"/>
    <col min="3" max="3" width="18.28125" style="1" customWidth="1"/>
    <col min="4" max="4" width="12.00390625" style="2" customWidth="1"/>
    <col min="5" max="5" width="15.421875" style="2" customWidth="1"/>
    <col min="6" max="6" width="7.28125" style="1" bestFit="1" customWidth="1"/>
    <col min="7" max="7" width="8.140625" style="13" bestFit="1" customWidth="1"/>
    <col min="8" max="8" width="8.140625" style="13" customWidth="1"/>
    <col min="9" max="16384" width="6.7109375" style="1" customWidth="1"/>
  </cols>
  <sheetData>
    <row r="1" spans="1:8" s="28" customFormat="1" ht="15.75">
      <c r="A1" s="28" t="s">
        <v>0</v>
      </c>
      <c r="D1" s="29"/>
      <c r="E1" s="29"/>
      <c r="G1" s="34"/>
      <c r="H1" s="34"/>
    </row>
    <row r="2" spans="4:8" s="18" customFormat="1" ht="12.75">
      <c r="D2" s="19"/>
      <c r="E2" s="19"/>
      <c r="G2" s="35"/>
      <c r="H2" s="35"/>
    </row>
    <row r="3" spans="1:8" s="18" customFormat="1" ht="12.75">
      <c r="A3" s="47" t="s">
        <v>76</v>
      </c>
      <c r="B3" s="48"/>
      <c r="C3" s="48"/>
      <c r="D3" s="48"/>
      <c r="E3" s="48"/>
      <c r="F3" s="7"/>
      <c r="G3" s="36"/>
      <c r="H3" s="36"/>
    </row>
    <row r="4" spans="1:8" s="18" customFormat="1" ht="12.75">
      <c r="A4" s="48"/>
      <c r="B4" s="48"/>
      <c r="C4" s="48"/>
      <c r="D4" s="48"/>
      <c r="E4" s="48"/>
      <c r="F4" s="7"/>
      <c r="G4" s="36"/>
      <c r="H4" s="36"/>
    </row>
    <row r="5" spans="1:8" s="18" customFormat="1" ht="12.75">
      <c r="A5" s="11"/>
      <c r="B5" s="11"/>
      <c r="C5" s="11"/>
      <c r="D5" s="11"/>
      <c r="E5" s="11"/>
      <c r="G5" s="35"/>
      <c r="H5" s="35"/>
    </row>
    <row r="6" spans="1:8" s="18" customFormat="1" ht="12.75">
      <c r="A6" s="31"/>
      <c r="B6" s="31"/>
      <c r="C6" s="31"/>
      <c r="D6" s="31"/>
      <c r="E6" s="31"/>
      <c r="G6" s="35"/>
      <c r="H6" s="35"/>
    </row>
    <row r="7" spans="1:8" s="28" customFormat="1" ht="15.75">
      <c r="A7" s="30" t="s">
        <v>38</v>
      </c>
      <c r="D7" s="29"/>
      <c r="E7" s="29"/>
      <c r="G7" s="34"/>
      <c r="H7" s="34"/>
    </row>
    <row r="8" spans="4:8" s="18" customFormat="1" ht="12.75">
      <c r="D8" s="19"/>
      <c r="E8" s="27"/>
      <c r="G8" s="35"/>
      <c r="H8" s="35"/>
    </row>
    <row r="9" spans="4:8" s="4" customFormat="1" ht="12">
      <c r="D9" s="27" t="s">
        <v>39</v>
      </c>
      <c r="E9" s="27" t="s">
        <v>39</v>
      </c>
      <c r="G9" s="37"/>
      <c r="H9" s="37"/>
    </row>
    <row r="10" spans="4:8" s="5" customFormat="1" ht="12">
      <c r="D10" s="27" t="s">
        <v>40</v>
      </c>
      <c r="E10" s="27" t="s">
        <v>5</v>
      </c>
      <c r="G10" s="38"/>
      <c r="H10" s="38"/>
    </row>
    <row r="11" spans="4:8" s="5" customFormat="1" ht="12">
      <c r="D11" s="27" t="s">
        <v>2</v>
      </c>
      <c r="E11" s="27" t="s">
        <v>41</v>
      </c>
      <c r="G11" s="38"/>
      <c r="H11" s="38"/>
    </row>
    <row r="12" spans="4:8" s="5" customFormat="1" ht="12">
      <c r="D12" s="27" t="s">
        <v>4</v>
      </c>
      <c r="E12" s="27" t="s">
        <v>78</v>
      </c>
      <c r="G12" s="38"/>
      <c r="H12" s="38"/>
    </row>
    <row r="13" spans="4:8" s="5" customFormat="1" ht="12">
      <c r="D13" s="27" t="s">
        <v>77</v>
      </c>
      <c r="E13" s="27" t="s">
        <v>79</v>
      </c>
      <c r="G13" s="38"/>
      <c r="H13" s="38"/>
    </row>
    <row r="14" spans="4:8" s="5" customFormat="1" ht="12">
      <c r="D14" s="27"/>
      <c r="E14" s="27" t="s">
        <v>74</v>
      </c>
      <c r="G14" s="38"/>
      <c r="H14" s="38"/>
    </row>
    <row r="15" spans="4:8" s="5" customFormat="1" ht="12">
      <c r="D15" s="27" t="s">
        <v>7</v>
      </c>
      <c r="E15" s="27" t="s">
        <v>7</v>
      </c>
      <c r="G15" s="38"/>
      <c r="H15" s="38"/>
    </row>
    <row r="16" spans="7:8" s="2" customFormat="1" ht="12">
      <c r="G16" s="12"/>
      <c r="H16" s="12"/>
    </row>
    <row r="17" spans="1:5" ht="12">
      <c r="A17" s="4" t="s">
        <v>42</v>
      </c>
      <c r="D17" s="12">
        <v>49279</v>
      </c>
      <c r="E17" s="12">
        <f>14846+31592</f>
        <v>46438</v>
      </c>
    </row>
    <row r="18" spans="4:5" ht="12">
      <c r="D18" s="12"/>
      <c r="E18" s="12"/>
    </row>
    <row r="19" spans="1:5" ht="12">
      <c r="A19" s="4" t="s">
        <v>43</v>
      </c>
      <c r="D19" s="12">
        <v>3386</v>
      </c>
      <c r="E19" s="12">
        <v>589</v>
      </c>
    </row>
    <row r="20" spans="4:5" ht="12">
      <c r="D20" s="12"/>
      <c r="E20" s="12"/>
    </row>
    <row r="21" spans="1:5" ht="12">
      <c r="A21" s="4" t="s">
        <v>45</v>
      </c>
      <c r="D21" s="12">
        <v>624416</v>
      </c>
      <c r="E21" s="12">
        <v>555458</v>
      </c>
    </row>
    <row r="22" spans="4:5" ht="12">
      <c r="D22" s="12"/>
      <c r="E22" s="12"/>
    </row>
    <row r="23" spans="1:5" ht="12">
      <c r="A23" s="4" t="s">
        <v>46</v>
      </c>
      <c r="D23" s="12">
        <f>23450+79807+132258+53177</f>
        <v>288692</v>
      </c>
      <c r="E23" s="12">
        <f>46317+217213</f>
        <v>263530</v>
      </c>
    </row>
    <row r="24" spans="4:5" ht="12">
      <c r="D24" s="12"/>
      <c r="E24" s="12"/>
    </row>
    <row r="25" spans="1:5" ht="12">
      <c r="A25" s="4" t="s">
        <v>47</v>
      </c>
      <c r="D25" s="12">
        <f>2574360-D21-D23+808236</f>
        <v>2469488</v>
      </c>
      <c r="E25" s="12">
        <f>1649115+422852-E21</f>
        <v>1516509</v>
      </c>
    </row>
    <row r="26" spans="4:9" ht="12">
      <c r="D26" s="22"/>
      <c r="E26" s="22"/>
      <c r="F26" s="14"/>
      <c r="I26" s="14"/>
    </row>
    <row r="27" spans="1:6" ht="12">
      <c r="A27" s="4" t="s">
        <v>48</v>
      </c>
      <c r="D27" s="12"/>
      <c r="E27" s="12"/>
      <c r="F27" s="14"/>
    </row>
    <row r="28" spans="1:5" ht="12">
      <c r="A28" s="2"/>
      <c r="B28" s="1" t="s">
        <v>63</v>
      </c>
      <c r="D28" s="12">
        <f>156811</f>
        <v>156811</v>
      </c>
      <c r="E28" s="12">
        <f>140881</f>
        <v>140881</v>
      </c>
    </row>
    <row r="29" spans="1:5" ht="12">
      <c r="A29" s="2"/>
      <c r="B29" s="1" t="s">
        <v>61</v>
      </c>
      <c r="D29" s="12">
        <f>74824+23744+6323</f>
        <v>104891</v>
      </c>
      <c r="E29" s="12">
        <f>17586+3119+66009+27266</f>
        <v>113980</v>
      </c>
    </row>
    <row r="30" spans="1:6" ht="12">
      <c r="A30" s="2"/>
      <c r="B30" s="1" t="s">
        <v>49</v>
      </c>
      <c r="C30" s="14"/>
      <c r="D30" s="12">
        <f>36698+6806+1804+72462+210-6323</f>
        <v>111657</v>
      </c>
      <c r="E30" s="12">
        <f>1985+31540+5150+11660+11760+24993</f>
        <v>87088</v>
      </c>
      <c r="F30" s="14"/>
    </row>
    <row r="31" spans="1:6" ht="12">
      <c r="A31" s="2"/>
      <c r="B31" s="1" t="s">
        <v>59</v>
      </c>
      <c r="C31" s="14"/>
      <c r="D31" s="12">
        <f>41118-1</f>
        <v>41117</v>
      </c>
      <c r="E31" s="12">
        <f>4928+25453</f>
        <v>30381</v>
      </c>
      <c r="F31" s="14"/>
    </row>
    <row r="32" spans="1:5" ht="12">
      <c r="A32" s="2"/>
      <c r="D32" s="21">
        <f>SUM(D28:D31)</f>
        <v>414476</v>
      </c>
      <c r="E32" s="21">
        <f>SUM(E28:E31)</f>
        <v>372330</v>
      </c>
    </row>
    <row r="33" spans="1:5" ht="12">
      <c r="A33" s="2"/>
      <c r="D33" s="12"/>
      <c r="E33" s="12"/>
    </row>
    <row r="34" spans="1:5" ht="12.75" thickBot="1">
      <c r="A34" s="4" t="s">
        <v>50</v>
      </c>
      <c r="C34" s="4"/>
      <c r="D34" s="23">
        <f>SUM(D17:D23)+D32+D25</f>
        <v>3849737</v>
      </c>
      <c r="E34" s="23">
        <f>SUM(E17:E23)+E32+E25</f>
        <v>2754854</v>
      </c>
    </row>
    <row r="35" spans="1:5" ht="12.75" thickTop="1">
      <c r="A35" s="2"/>
      <c r="D35" s="12"/>
      <c r="E35" s="12"/>
    </row>
    <row r="36" spans="1:5" ht="12">
      <c r="A36" s="4" t="s">
        <v>51</v>
      </c>
      <c r="D36" s="12"/>
      <c r="E36" s="12"/>
    </row>
    <row r="37" spans="2:5" ht="12">
      <c r="B37" s="1" t="s">
        <v>52</v>
      </c>
      <c r="D37" s="12">
        <f>24038+187553-262</f>
        <v>211329</v>
      </c>
      <c r="E37" s="12">
        <f>198584+20613</f>
        <v>219197</v>
      </c>
    </row>
    <row r="38" spans="1:6" ht="12">
      <c r="A38" s="2"/>
      <c r="B38" s="1" t="s">
        <v>60</v>
      </c>
      <c r="C38" s="14"/>
      <c r="D38" s="12">
        <f>144034</f>
        <v>144034</v>
      </c>
      <c r="E38" s="12">
        <f>19056+28157+11756+91691</f>
        <v>150660</v>
      </c>
      <c r="F38" s="14"/>
    </row>
    <row r="39" spans="1:6" ht="12">
      <c r="A39" s="2"/>
      <c r="B39" s="1" t="s">
        <v>53</v>
      </c>
      <c r="C39" s="14"/>
      <c r="D39" s="12">
        <f>33541+44773+5+132129+22+4+1</f>
        <v>210475</v>
      </c>
      <c r="E39" s="12">
        <f>1843+19593+2814+1947+577+5870+25430+128699+1905+18244+5897</f>
        <v>212819</v>
      </c>
      <c r="F39" s="14"/>
    </row>
    <row r="40" spans="1:6" ht="12">
      <c r="A40" s="2"/>
      <c r="B40" s="1" t="s">
        <v>64</v>
      </c>
      <c r="D40" s="12">
        <v>38334</v>
      </c>
      <c r="E40" s="12">
        <f>33238+7931</f>
        <v>41169</v>
      </c>
      <c r="F40" s="14"/>
    </row>
    <row r="41" spans="1:6" ht="12">
      <c r="A41" s="2"/>
      <c r="B41" s="1" t="s">
        <v>54</v>
      </c>
      <c r="D41" s="12">
        <v>5597</v>
      </c>
      <c r="E41" s="12">
        <v>5597</v>
      </c>
      <c r="F41" s="14"/>
    </row>
    <row r="42" spans="1:5" ht="12">
      <c r="A42" s="2"/>
      <c r="B42" s="1" t="s">
        <v>70</v>
      </c>
      <c r="D42" s="12">
        <f>21610+3802+1932</f>
        <v>27344</v>
      </c>
      <c r="E42" s="12">
        <f>16717+35735</f>
        <v>52452</v>
      </c>
    </row>
    <row r="43" spans="1:5" ht="12">
      <c r="A43" s="2"/>
      <c r="D43" s="21">
        <f>SUM(D37:D42)</f>
        <v>637113</v>
      </c>
      <c r="E43" s="21">
        <f>SUM(E37:E42)</f>
        <v>681894</v>
      </c>
    </row>
    <row r="44" spans="1:5" ht="12">
      <c r="A44" s="2"/>
      <c r="D44" s="12"/>
      <c r="E44" s="12"/>
    </row>
    <row r="45" spans="1:5" ht="12">
      <c r="A45" s="9" t="s">
        <v>55</v>
      </c>
      <c r="D45" s="12"/>
      <c r="E45" s="12"/>
    </row>
    <row r="46" spans="1:5" ht="12">
      <c r="A46" s="2"/>
      <c r="B46" s="1" t="s">
        <v>56</v>
      </c>
      <c r="D46" s="12">
        <v>113117</v>
      </c>
      <c r="E46" s="12">
        <v>110644</v>
      </c>
    </row>
    <row r="47" spans="1:5" ht="12">
      <c r="A47" s="2"/>
      <c r="B47" s="1" t="s">
        <v>62</v>
      </c>
      <c r="D47" s="12">
        <f>2684658+60358+16678</f>
        <v>2761694</v>
      </c>
      <c r="E47" s="12">
        <v>1663753</v>
      </c>
    </row>
    <row r="48" spans="1:5" ht="12">
      <c r="A48" s="2"/>
      <c r="D48" s="21">
        <f>+D46+D47</f>
        <v>2874811</v>
      </c>
      <c r="E48" s="21">
        <f>+E46+E47</f>
        <v>1774397</v>
      </c>
    </row>
    <row r="49" spans="1:5" ht="12">
      <c r="A49" s="2"/>
      <c r="D49" s="12"/>
      <c r="E49" s="12"/>
    </row>
    <row r="50" spans="1:5" ht="12">
      <c r="A50" s="9" t="s">
        <v>44</v>
      </c>
      <c r="D50" s="12"/>
      <c r="E50" s="12"/>
    </row>
    <row r="51" spans="1:5" ht="12">
      <c r="A51" s="8"/>
      <c r="D51" s="12"/>
      <c r="E51" s="12"/>
    </row>
    <row r="52" spans="1:5" ht="12">
      <c r="A52" s="8" t="s">
        <v>65</v>
      </c>
      <c r="D52" s="12">
        <v>149272</v>
      </c>
      <c r="E52" s="12">
        <v>111948</v>
      </c>
    </row>
    <row r="53" spans="1:5" ht="12">
      <c r="A53" s="8"/>
      <c r="D53" s="12"/>
      <c r="E53" s="12"/>
    </row>
    <row r="54" spans="1:5" ht="12">
      <c r="A54" s="1" t="s">
        <v>72</v>
      </c>
      <c r="D54" s="12">
        <v>1300</v>
      </c>
      <c r="E54" s="12">
        <v>1300</v>
      </c>
    </row>
    <row r="55" spans="4:5" ht="12">
      <c r="D55" s="12"/>
      <c r="E55" s="12"/>
    </row>
    <row r="56" spans="1:5" ht="12">
      <c r="A56" s="1" t="s">
        <v>66</v>
      </c>
      <c r="D56" s="12">
        <f>105371+38262</f>
        <v>143633</v>
      </c>
      <c r="E56" s="12">
        <v>170240</v>
      </c>
    </row>
    <row r="57" spans="1:5" ht="12">
      <c r="A57" s="8"/>
      <c r="D57" s="12"/>
      <c r="E57" s="12"/>
    </row>
    <row r="58" spans="1:5" ht="12">
      <c r="A58" s="8"/>
      <c r="D58" s="44">
        <f>SUM(D52:D56)</f>
        <v>294205</v>
      </c>
      <c r="E58" s="44">
        <f>SUM(E52:E56)</f>
        <v>283488</v>
      </c>
    </row>
    <row r="59" spans="1:5" ht="12">
      <c r="A59" s="8"/>
      <c r="D59" s="22"/>
      <c r="E59" s="22"/>
    </row>
    <row r="60" spans="1:5" ht="12">
      <c r="A60" s="8" t="s">
        <v>71</v>
      </c>
      <c r="D60" s="22">
        <f>30000+9003+4605</f>
        <v>43608</v>
      </c>
      <c r="E60" s="22">
        <v>15075</v>
      </c>
    </row>
    <row r="61" spans="1:5" ht="12">
      <c r="A61" s="8"/>
      <c r="D61" s="45"/>
      <c r="E61" s="45"/>
    </row>
    <row r="62" spans="1:6" ht="12.75" thickBot="1">
      <c r="A62" s="4" t="s">
        <v>57</v>
      </c>
      <c r="D62" s="23">
        <f>+D43+D48+D58+D60</f>
        <v>3849737</v>
      </c>
      <c r="E62" s="23">
        <f>+E43+E48+E58+E60</f>
        <v>2754854</v>
      </c>
      <c r="F62" s="14"/>
    </row>
    <row r="63" spans="1:6" ht="12.75" thickTop="1">
      <c r="A63" s="8"/>
      <c r="D63" s="12"/>
      <c r="E63" s="12"/>
      <c r="F63" s="14"/>
    </row>
    <row r="64" spans="1:5" ht="12.75" thickBot="1">
      <c r="A64" s="8" t="s">
        <v>58</v>
      </c>
      <c r="D64" s="24">
        <f>D58/D52</f>
        <v>1.970932257891634</v>
      </c>
      <c r="E64" s="24">
        <f>E58/E52</f>
        <v>2.5323185764819383</v>
      </c>
    </row>
    <row r="65" spans="1:5" ht="12.75" thickTop="1">
      <c r="A65" s="8"/>
      <c r="D65" s="12"/>
      <c r="E65" s="12"/>
    </row>
    <row r="66" spans="1:5" ht="12">
      <c r="A66" s="8"/>
      <c r="D66" s="10"/>
      <c r="E66" s="12"/>
    </row>
    <row r="67" spans="1:5" ht="12">
      <c r="A67" s="8"/>
      <c r="D67" s="10"/>
      <c r="E67" s="12"/>
    </row>
    <row r="68" spans="1:5" ht="12">
      <c r="A68" s="8"/>
      <c r="D68" s="10"/>
      <c r="E68" s="12"/>
    </row>
    <row r="69" spans="1:5" ht="12">
      <c r="A69" s="8"/>
      <c r="D69" s="10"/>
      <c r="E69" s="12"/>
    </row>
    <row r="70" spans="1:5" ht="12">
      <c r="A70" s="8"/>
      <c r="D70" s="10"/>
      <c r="E70" s="12"/>
    </row>
    <row r="71" spans="1:5" ht="12">
      <c r="A71" s="8"/>
      <c r="D71" s="10"/>
      <c r="E71" s="12"/>
    </row>
    <row r="72" spans="1:5" ht="12">
      <c r="A72" s="8"/>
      <c r="D72" s="10"/>
      <c r="E72" s="12"/>
    </row>
    <row r="73" spans="1:5" ht="12">
      <c r="A73" s="8"/>
      <c r="D73" s="10"/>
      <c r="E73" s="12"/>
    </row>
    <row r="74" spans="1:5" ht="12">
      <c r="A74" s="8"/>
      <c r="D74" s="10"/>
      <c r="E74" s="10"/>
    </row>
    <row r="75" spans="1:5" ht="12">
      <c r="A75" s="2"/>
      <c r="D75" s="10"/>
      <c r="E75" s="10"/>
    </row>
    <row r="76" spans="1:5" ht="12">
      <c r="A76" s="2"/>
      <c r="D76" s="10"/>
      <c r="E76" s="10"/>
    </row>
    <row r="77" spans="1:5" ht="12">
      <c r="A77" s="2"/>
      <c r="D77" s="10"/>
      <c r="E77" s="10"/>
    </row>
    <row r="78" spans="1:5" ht="12">
      <c r="A78" s="2"/>
      <c r="D78" s="10"/>
      <c r="E78" s="10"/>
    </row>
    <row r="79" spans="1:5" ht="12">
      <c r="A79" s="2"/>
      <c r="D79" s="10"/>
      <c r="E79" s="10"/>
    </row>
    <row r="80" spans="1:5" ht="12">
      <c r="A80" s="2"/>
      <c r="D80" s="10"/>
      <c r="E80" s="10"/>
    </row>
    <row r="81" spans="1:5" ht="12">
      <c r="A81" s="2"/>
      <c r="D81" s="10"/>
      <c r="E81" s="10"/>
    </row>
    <row r="82" spans="1:5" ht="12">
      <c r="A82" s="2"/>
      <c r="D82" s="10"/>
      <c r="E82" s="10"/>
    </row>
    <row r="83" spans="1:5" ht="12">
      <c r="A83" s="2"/>
      <c r="D83" s="10"/>
      <c r="E83" s="10"/>
    </row>
    <row r="84" spans="1:5" ht="12">
      <c r="A84" s="2"/>
      <c r="D84" s="10"/>
      <c r="E84" s="10"/>
    </row>
    <row r="85" spans="1:5" ht="12">
      <c r="A85" s="2"/>
      <c r="D85" s="10"/>
      <c r="E85" s="10"/>
    </row>
    <row r="86" spans="1:5" ht="12">
      <c r="A86" s="2"/>
      <c r="D86" s="10"/>
      <c r="E86" s="10"/>
    </row>
    <row r="87" spans="1:5" ht="12">
      <c r="A87" s="2"/>
      <c r="D87" s="10"/>
      <c r="E87" s="10"/>
    </row>
    <row r="88" spans="1:5" ht="12">
      <c r="A88" s="2"/>
      <c r="D88" s="10"/>
      <c r="E88" s="10"/>
    </row>
    <row r="89" spans="1:5" ht="12">
      <c r="A89" s="2"/>
      <c r="D89" s="10"/>
      <c r="E89" s="10"/>
    </row>
    <row r="90" spans="1:5" ht="12">
      <c r="A90" s="2"/>
      <c r="D90" s="10"/>
      <c r="E90" s="10"/>
    </row>
    <row r="91" spans="1:5" ht="12">
      <c r="A91" s="2"/>
      <c r="D91" s="10"/>
      <c r="E91" s="10"/>
    </row>
    <row r="92" spans="1:5" ht="12">
      <c r="A92" s="2"/>
      <c r="D92" s="10"/>
      <c r="E92" s="10"/>
    </row>
    <row r="93" spans="1:5" ht="12">
      <c r="A93" s="2"/>
      <c r="D93" s="10"/>
      <c r="E93" s="10"/>
    </row>
    <row r="94" spans="1:5" ht="12">
      <c r="A94" s="2"/>
      <c r="D94" s="10"/>
      <c r="E94" s="10"/>
    </row>
    <row r="95" spans="1:5" ht="12">
      <c r="A95" s="2"/>
      <c r="D95" s="10"/>
      <c r="E95" s="10"/>
    </row>
    <row r="96" spans="1:5" ht="12">
      <c r="A96" s="2"/>
      <c r="D96" s="10"/>
      <c r="E96" s="10"/>
    </row>
    <row r="97" spans="1:5" ht="12">
      <c r="A97" s="2"/>
      <c r="D97" s="10"/>
      <c r="E97" s="10"/>
    </row>
    <row r="98" spans="1:5" ht="12">
      <c r="A98" s="2"/>
      <c r="D98" s="10"/>
      <c r="E98" s="10"/>
    </row>
    <row r="99" spans="1:5" ht="12">
      <c r="A99" s="2"/>
      <c r="D99" s="10"/>
      <c r="E99" s="10"/>
    </row>
    <row r="100" spans="1:5" ht="12">
      <c r="A100" s="2"/>
      <c r="D100" s="10"/>
      <c r="E100" s="10"/>
    </row>
    <row r="101" ht="12">
      <c r="A101" s="2"/>
    </row>
    <row r="102" ht="12">
      <c r="A102" s="2"/>
    </row>
    <row r="103" ht="12">
      <c r="A103" s="2"/>
    </row>
    <row r="104" ht="12">
      <c r="A104" s="2"/>
    </row>
    <row r="105" ht="12">
      <c r="A105" s="2"/>
    </row>
    <row r="106" ht="12">
      <c r="A106" s="2"/>
    </row>
    <row r="107" ht="12">
      <c r="A107" s="2"/>
    </row>
    <row r="108" ht="12">
      <c r="A108" s="2"/>
    </row>
    <row r="109" ht="12">
      <c r="A109" s="2"/>
    </row>
    <row r="110" ht="12">
      <c r="A110" s="2"/>
    </row>
    <row r="111" ht="12">
      <c r="A111" s="2"/>
    </row>
    <row r="112" ht="12">
      <c r="A112" s="2"/>
    </row>
    <row r="113" ht="12">
      <c r="A113" s="2"/>
    </row>
    <row r="114" ht="12">
      <c r="A114" s="2"/>
    </row>
    <row r="115" ht="12">
      <c r="A115" s="2"/>
    </row>
  </sheetData>
  <mergeCells count="1">
    <mergeCell ref="A3:E4"/>
  </mergeCells>
  <printOptions/>
  <pageMargins left="0.75" right="0" top="0.5" bottom="0" header="0" footer="0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 Seng Food Packaging Industry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maa</cp:lastModifiedBy>
  <cp:lastPrinted>2001-08-30T08:54:09Z</cp:lastPrinted>
  <dcterms:created xsi:type="dcterms:W3CDTF">1999-08-05T16:14:55Z</dcterms:created>
  <dcterms:modified xsi:type="dcterms:W3CDTF">2000-10-26T01:41:52Z</dcterms:modified>
  <cp:category/>
  <cp:version/>
  <cp:contentType/>
  <cp:contentStatus/>
</cp:coreProperties>
</file>