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'BS'!$A$1:$H$54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<sst xmlns="http://schemas.openxmlformats.org/spreadsheetml/2006/main" count="147" uniqueCount="102">
  <si>
    <t>Revenue</t>
  </si>
  <si>
    <t>RM'000</t>
  </si>
  <si>
    <t>(Company No : 6386-K)</t>
  </si>
  <si>
    <t>N/A</t>
  </si>
  <si>
    <t>Property, plant and equipment</t>
  </si>
  <si>
    <t>Investment property</t>
  </si>
  <si>
    <t>Investment in associated companies</t>
  </si>
  <si>
    <t xml:space="preserve">Long term investments </t>
  </si>
  <si>
    <t>Other long term assets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</si>
  <si>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</si>
  <si>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</si>
  <si>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</si>
  <si>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</si>
  <si>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</si>
  <si>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</si>
  <si>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</si>
  <si>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</si>
  <si>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</si>
  <si>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</si>
  <si>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</si>
  <si>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</si>
  <si>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</si>
  <si>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Deferred income</t>
  </si>
  <si>
    <t>Trade receivables</t>
  </si>
  <si>
    <t>Others receivables</t>
  </si>
  <si>
    <t>Trade payables</t>
  </si>
  <si>
    <t>Other payables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</si>
  <si>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</si>
  <si>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</si>
  <si>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</si>
  <si>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</si>
  <si>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</si>
  <si>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</si>
  <si>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</si>
  <si>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</si>
  <si>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</si>
  <si>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</si>
  <si>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Currency translation loss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</si>
  <si>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</si>
  <si>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</si>
  <si>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</si>
  <si>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</si>
  <si>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</si>
  <si>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</si>
  <si>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</si>
  <si>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CONDENSED CONSOLIDATED  BALANCE SHEET</t>
  </si>
  <si>
    <t>Financial</t>
  </si>
  <si>
    <t>losses</t>
  </si>
  <si>
    <t>Tax recoverable</t>
  </si>
  <si>
    <t>- as previously reported</t>
  </si>
  <si>
    <t>- prior year adjustment</t>
  </si>
  <si>
    <t>- as restated</t>
  </si>
  <si>
    <t>Current</t>
  </si>
  <si>
    <t>Quarter</t>
  </si>
  <si>
    <t>Preceding</t>
  </si>
  <si>
    <t>Year End</t>
  </si>
  <si>
    <t>Net Tangible Assets per Share (RM)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</si>
  <si>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</si>
  <si>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</si>
  <si>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</si>
  <si>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</si>
  <si>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</si>
  <si>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</si>
  <si>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</si>
  <si>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</si>
  <si>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Balance as at 31.03.2003</t>
  </si>
  <si>
    <t>CURRENT YEAR TODATE</t>
  </si>
  <si>
    <t xml:space="preserve">End of </t>
  </si>
  <si>
    <t>ICULS</t>
  </si>
  <si>
    <t>Profit/(Loss) Before Tax</t>
  </si>
  <si>
    <t>Profit/(Loss) After Tax</t>
  </si>
  <si>
    <t>Basic earning/(loss) per ordinary share (sen)</t>
  </si>
  <si>
    <t>Irredeemable Convertible Unsecured Loan Stocks</t>
  </si>
  <si>
    <t>31.3.2004</t>
  </si>
  <si>
    <t>CASH AND CASH EQUIVALENTS AT END OF FINANCIAL YEAR</t>
  </si>
  <si>
    <t>CASH AND CASH EQUIVALENTS AT BEGINNING OF FINANCIAL YEAR</t>
  </si>
  <si>
    <t>Deferred tax assets</t>
  </si>
  <si>
    <t>Balance as at 31.03.2004</t>
  </si>
  <si>
    <t>Share of profits/(loss) of associated companies</t>
  </si>
  <si>
    <t>NET DECREASE IN CASH AND CASH EQUIVALENTS</t>
  </si>
  <si>
    <t>Land held for property development</t>
  </si>
  <si>
    <t>Property development costs</t>
  </si>
  <si>
    <t>Reserve on consolidation</t>
  </si>
  <si>
    <t>Conversion of ICULS to share capital</t>
  </si>
  <si>
    <t>Share issue expenses</t>
  </si>
  <si>
    <t>Net cash outflow from operating activities</t>
  </si>
  <si>
    <t>Share issued</t>
  </si>
  <si>
    <t>Goodwill on consolidation</t>
  </si>
  <si>
    <t>ICULS issued</t>
  </si>
  <si>
    <t>Net Current Assets</t>
  </si>
  <si>
    <t>FOR THE FOURTH QUARTER ENDED 31 MARCH 2005</t>
  </si>
  <si>
    <t>31.3.2005</t>
  </si>
  <si>
    <t>Restated</t>
  </si>
  <si>
    <t>Net loss for the year</t>
  </si>
  <si>
    <t>Balance as at 31.3.2004</t>
  </si>
  <si>
    <t>Net profit for the year</t>
  </si>
  <si>
    <t>Balance as at 31.3.2005</t>
  </si>
  <si>
    <t xml:space="preserve">Operating profit/(loss) before Finance Costs </t>
  </si>
  <si>
    <t xml:space="preserve">Net Profit/(Loss) </t>
  </si>
  <si>
    <t>Net cash inflow from investing activities</t>
  </si>
  <si>
    <t>Net cash inflow/(outflow) from financing activities</t>
  </si>
  <si>
    <t xml:space="preserve">  Year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</si>
</sst>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_);\(#,##0.0000\)"/>
    <numFmt numFmtId="206" formatCode="#,##0.00000_);\(#,##0.00000\)"/>
    <numFmt numFmtId="207" formatCode="#,##0.000000_);\(#,##0.000000\)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6" fillId="0" borderId="0" xfId="0" applyFont="1" applyAlignment="1" quotePrefix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6" fillId="0" borderId="6" xfId="15" applyNumberFormat="1" applyFont="1" applyFill="1" applyBorder="1" applyAlignment="1">
      <alignment/>
    </xf>
    <xf numFmtId="183" fontId="6" fillId="0" borderId="7" xfId="15" applyNumberFormat="1" applyFont="1" applyFill="1" applyBorder="1" applyAlignment="1">
      <alignment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8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9" fontId="6" fillId="0" borderId="0" xfId="15" applyNumberFormat="1" applyFont="1" applyBorder="1" applyAlignment="1">
      <alignment horizontal="right"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4"/>
  <sheetViews>
    <sheetView zoomScaleSheetLayoutView="100" workbookViewId="0" topLeftCell="A20">
      <selection activeCell="F26" sqref="F26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11.14062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14" t="s">
        <v>41</v>
      </c>
      <c r="B1" s="114"/>
      <c r="C1" s="114"/>
      <c r="D1" s="114"/>
      <c r="E1" s="114"/>
      <c r="F1" s="114"/>
      <c r="G1" s="114"/>
      <c r="H1" s="114"/>
      <c r="I1" s="3"/>
      <c r="J1" s="4"/>
      <c r="K1" s="4"/>
      <c r="L1" s="4"/>
    </row>
    <row r="2" spans="1:12" s="36" customFormat="1" ht="9" customHeight="1">
      <c r="A2" s="30" t="s">
        <v>2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45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H5" s="108" t="s">
        <v>92</v>
      </c>
      <c r="I5" s="6"/>
      <c r="J5" s="6"/>
      <c r="K5" s="7"/>
      <c r="L5" s="4"/>
    </row>
    <row r="6" spans="4:12" ht="15.75" customHeight="1">
      <c r="D6" s="10"/>
      <c r="E6" s="10"/>
      <c r="F6" s="11" t="s">
        <v>39</v>
      </c>
      <c r="G6" s="6"/>
      <c r="H6" s="11" t="str">
        <f>F6</f>
        <v>As At</v>
      </c>
      <c r="I6" s="3"/>
      <c r="J6" s="7"/>
      <c r="L6" s="7"/>
    </row>
    <row r="7" spans="4:12" ht="15.75" customHeight="1">
      <c r="D7" s="10"/>
      <c r="E7" s="10"/>
      <c r="F7" s="11" t="s">
        <v>67</v>
      </c>
      <c r="G7" s="6"/>
      <c r="H7" s="11" t="s">
        <v>54</v>
      </c>
      <c r="I7" s="3"/>
      <c r="J7" s="7"/>
      <c r="L7" s="7"/>
    </row>
    <row r="8" spans="4:12" ht="15.75" customHeight="1">
      <c r="D8" s="10"/>
      <c r="E8" s="10"/>
      <c r="F8" s="11" t="s">
        <v>52</v>
      </c>
      <c r="G8" s="6"/>
      <c r="H8" s="11" t="s">
        <v>46</v>
      </c>
      <c r="I8" s="3"/>
      <c r="J8" s="7"/>
      <c r="L8" s="7"/>
    </row>
    <row r="9" spans="4:12" ht="15.75" customHeight="1">
      <c r="D9" s="10"/>
      <c r="E9" s="10"/>
      <c r="F9" s="11" t="s">
        <v>53</v>
      </c>
      <c r="G9" s="6"/>
      <c r="H9" s="11" t="s">
        <v>55</v>
      </c>
      <c r="I9" s="3"/>
      <c r="J9" s="7"/>
      <c r="L9" s="7"/>
    </row>
    <row r="10" spans="4:12" ht="15.75" customHeight="1">
      <c r="D10" s="10"/>
      <c r="E10" s="10"/>
      <c r="F10" s="13" t="s">
        <v>91</v>
      </c>
      <c r="G10" s="14"/>
      <c r="H10" s="13" t="s">
        <v>73</v>
      </c>
      <c r="I10" s="3"/>
      <c r="J10" s="15"/>
      <c r="L10" s="15"/>
    </row>
    <row r="11" spans="4:12" ht="15.75" customHeight="1">
      <c r="D11" s="10"/>
      <c r="E11" s="10"/>
      <c r="F11" s="37" t="s">
        <v>1</v>
      </c>
      <c r="G11" s="10"/>
      <c r="H11" s="37" t="s">
        <v>1</v>
      </c>
      <c r="I11" s="3"/>
      <c r="J11" s="15"/>
      <c r="L11" s="7"/>
    </row>
    <row r="12" spans="4:12" ht="12" customHeight="1">
      <c r="D12" s="10"/>
      <c r="E12" s="10"/>
      <c r="G12" s="10"/>
      <c r="I12" s="3"/>
      <c r="K12" s="4"/>
      <c r="L12" s="4"/>
    </row>
    <row r="13" spans="1:12" ht="15.75" customHeight="1">
      <c r="A13" s="16"/>
      <c r="B13" s="16"/>
      <c r="C13" s="5" t="s">
        <v>4</v>
      </c>
      <c r="F13" s="19">
        <v>134393</v>
      </c>
      <c r="H13" s="19">
        <v>139364</v>
      </c>
      <c r="J13" s="20"/>
      <c r="K13" s="20"/>
      <c r="L13" s="20"/>
    </row>
    <row r="14" spans="1:12" ht="15.75" customHeight="1">
      <c r="A14" s="16"/>
      <c r="B14" s="16"/>
      <c r="C14" s="5" t="s">
        <v>5</v>
      </c>
      <c r="F14" s="19">
        <v>60832</v>
      </c>
      <c r="H14" s="19">
        <v>61981</v>
      </c>
      <c r="J14" s="20"/>
      <c r="K14" s="20"/>
      <c r="L14" s="20"/>
    </row>
    <row r="15" spans="1:12" ht="15.75" customHeight="1">
      <c r="A15" s="16"/>
      <c r="B15" s="16"/>
      <c r="C15" s="5" t="s">
        <v>6</v>
      </c>
      <c r="F15" s="19">
        <f>179957-1523</f>
        <v>178434</v>
      </c>
      <c r="H15" s="19">
        <f>181922-10866+1</f>
        <v>171057</v>
      </c>
      <c r="J15" s="20"/>
      <c r="K15" s="20"/>
      <c r="L15" s="20"/>
    </row>
    <row r="16" spans="1:12" ht="15.75" customHeight="1">
      <c r="A16" s="16"/>
      <c r="B16" s="16"/>
      <c r="C16" s="5" t="s">
        <v>7</v>
      </c>
      <c r="F16" s="19">
        <v>36787</v>
      </c>
      <c r="H16" s="19">
        <v>65276</v>
      </c>
      <c r="J16" s="20"/>
      <c r="K16" s="20"/>
      <c r="L16" s="20"/>
    </row>
    <row r="17" spans="1:12" ht="15.75" customHeight="1">
      <c r="A17" s="16"/>
      <c r="B17" s="16"/>
      <c r="C17" s="5" t="s">
        <v>80</v>
      </c>
      <c r="F17" s="19">
        <v>63739</v>
      </c>
      <c r="H17" s="19">
        <v>68695</v>
      </c>
      <c r="J17" s="20"/>
      <c r="K17" s="20"/>
      <c r="L17" s="20"/>
    </row>
    <row r="18" spans="1:12" ht="15.75" customHeight="1">
      <c r="A18" s="16"/>
      <c r="B18" s="16"/>
      <c r="C18" s="5" t="s">
        <v>76</v>
      </c>
      <c r="F18" s="19">
        <v>390</v>
      </c>
      <c r="H18" s="19">
        <v>422</v>
      </c>
      <c r="J18" s="20"/>
      <c r="K18" s="20"/>
      <c r="L18" s="20"/>
    </row>
    <row r="19" spans="1:12" ht="15.75" customHeight="1">
      <c r="A19" s="16"/>
      <c r="B19" s="16"/>
      <c r="C19" s="5" t="s">
        <v>8</v>
      </c>
      <c r="F19" s="19">
        <f>10389+1457</f>
        <v>11846</v>
      </c>
      <c r="H19" s="19">
        <f>9112+1417</f>
        <v>10529</v>
      </c>
      <c r="J19" s="20"/>
      <c r="K19" s="20"/>
      <c r="L19" s="20"/>
    </row>
    <row r="20" spans="4:12" ht="12" customHeight="1">
      <c r="D20" s="10"/>
      <c r="E20" s="10"/>
      <c r="G20" s="10"/>
      <c r="I20" s="3"/>
      <c r="K20" s="4"/>
      <c r="L20" s="4"/>
    </row>
    <row r="21" spans="1:12" ht="15.75" customHeight="1">
      <c r="A21" s="16"/>
      <c r="B21" s="16"/>
      <c r="C21" s="5" t="s">
        <v>9</v>
      </c>
      <c r="F21" s="19"/>
      <c r="H21" s="19"/>
      <c r="J21" s="21"/>
      <c r="K21" s="21"/>
      <c r="L21" s="21"/>
    </row>
    <row r="22" spans="1:12" ht="15.75" customHeight="1">
      <c r="A22" s="16"/>
      <c r="B22" s="16"/>
      <c r="D22" s="22" t="s">
        <v>81</v>
      </c>
      <c r="E22" s="22"/>
      <c r="F22" s="19">
        <v>344090</v>
      </c>
      <c r="H22" s="19">
        <f>297344+7023-1</f>
        <v>304366</v>
      </c>
      <c r="J22" s="21"/>
      <c r="K22" s="21"/>
      <c r="L22" s="21"/>
    </row>
    <row r="23" spans="1:12" ht="15.75" customHeight="1">
      <c r="A23" s="16"/>
      <c r="B23" s="16"/>
      <c r="C23" s="16"/>
      <c r="D23" s="22" t="s">
        <v>10</v>
      </c>
      <c r="E23" s="22"/>
      <c r="F23" s="19">
        <v>31800</v>
      </c>
      <c r="H23" s="19">
        <v>37709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23</v>
      </c>
      <c r="E24" s="22"/>
      <c r="F24" s="19">
        <f>67666+18569</f>
        <v>86235</v>
      </c>
      <c r="H24" s="19">
        <f>71615+24211</f>
        <v>95826</v>
      </c>
      <c r="J24" s="21"/>
      <c r="K24" s="21"/>
      <c r="L24" s="21"/>
    </row>
    <row r="25" spans="1:12" ht="15.75" customHeight="1">
      <c r="A25" s="16"/>
      <c r="B25" s="16"/>
      <c r="C25" s="16"/>
      <c r="D25" s="23" t="s">
        <v>24</v>
      </c>
      <c r="E25" s="23"/>
      <c r="F25" s="24">
        <f>19048+30</f>
        <v>19078</v>
      </c>
      <c r="G25" s="25"/>
      <c r="H25" s="24">
        <f>26381+1</f>
        <v>26382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48</v>
      </c>
      <c r="E26" s="23"/>
      <c r="F26" s="24">
        <v>20866</v>
      </c>
      <c r="G26" s="25"/>
      <c r="H26" s="24">
        <v>19684</v>
      </c>
      <c r="J26" s="21"/>
      <c r="K26" s="21"/>
      <c r="L26" s="21"/>
    </row>
    <row r="27" spans="1:12" ht="15.75" customHeight="1">
      <c r="A27" s="16"/>
      <c r="B27" s="16"/>
      <c r="C27" s="16"/>
      <c r="D27" s="22" t="s">
        <v>11</v>
      </c>
      <c r="E27" s="22"/>
      <c r="F27" s="19">
        <v>36663</v>
      </c>
      <c r="H27" s="19">
        <v>54643</v>
      </c>
      <c r="J27" s="21"/>
      <c r="K27" s="21"/>
      <c r="L27" s="21"/>
    </row>
    <row r="28" spans="1:12" ht="15.75" customHeight="1">
      <c r="A28" s="16"/>
      <c r="B28" s="16"/>
      <c r="C28" s="16"/>
      <c r="F28" s="26">
        <f>SUM(F22:F27)</f>
        <v>538732</v>
      </c>
      <c r="H28" s="26">
        <f>SUM(H22:H27)</f>
        <v>538610</v>
      </c>
      <c r="J28" s="21"/>
      <c r="K28" s="21"/>
      <c r="L28" s="21"/>
    </row>
    <row r="29" spans="4:12" ht="12" customHeight="1">
      <c r="D29" s="10"/>
      <c r="E29" s="10"/>
      <c r="G29" s="10"/>
      <c r="I29" s="3"/>
      <c r="K29" s="4"/>
      <c r="L29" s="4"/>
    </row>
    <row r="30" spans="1:12" ht="15.75" customHeight="1">
      <c r="A30" s="16"/>
      <c r="B30" s="16"/>
      <c r="C30" s="5" t="s">
        <v>12</v>
      </c>
      <c r="F30" s="19"/>
      <c r="H30" s="19"/>
      <c r="J30" s="21"/>
      <c r="K30" s="21"/>
      <c r="L30" s="21"/>
    </row>
    <row r="31" spans="1:12" ht="15.75" customHeight="1">
      <c r="A31" s="16"/>
      <c r="B31" s="16"/>
      <c r="C31" s="16"/>
      <c r="D31" s="22" t="s">
        <v>25</v>
      </c>
      <c r="E31" s="22"/>
      <c r="F31" s="19">
        <v>65810</v>
      </c>
      <c r="H31" s="19">
        <v>66651</v>
      </c>
      <c r="J31" s="21"/>
      <c r="K31" s="21"/>
      <c r="L31" s="21"/>
    </row>
    <row r="32" spans="1:12" ht="15.75" customHeight="1">
      <c r="A32" s="16"/>
      <c r="B32" s="16"/>
      <c r="C32" s="16"/>
      <c r="D32" s="22" t="s">
        <v>26</v>
      </c>
      <c r="E32" s="22"/>
      <c r="F32" s="19">
        <f>87611+2875</f>
        <v>90486</v>
      </c>
      <c r="H32" s="19">
        <f>73221+7023</f>
        <v>80244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13</v>
      </c>
      <c r="E33" s="22"/>
      <c r="F33" s="19">
        <v>263376</v>
      </c>
      <c r="H33" s="19">
        <v>272894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14</v>
      </c>
      <c r="E34" s="22"/>
      <c r="F34" s="19">
        <v>1887</v>
      </c>
      <c r="H34" s="19">
        <v>7469</v>
      </c>
      <c r="J34" s="21"/>
      <c r="K34" s="21"/>
      <c r="L34" s="21"/>
    </row>
    <row r="35" spans="1:12" ht="15.75" customHeight="1">
      <c r="A35" s="16"/>
      <c r="B35" s="16"/>
      <c r="C35" s="16"/>
      <c r="F35" s="26">
        <f>SUM(F31:F34)</f>
        <v>421559</v>
      </c>
      <c r="H35" s="26">
        <f>SUM(H31:H34)</f>
        <v>427258</v>
      </c>
      <c r="J35" s="21"/>
      <c r="K35" s="21"/>
      <c r="L35" s="21"/>
    </row>
    <row r="36" spans="4:12" ht="12" customHeight="1">
      <c r="D36" s="10"/>
      <c r="E36" s="10"/>
      <c r="G36" s="10"/>
      <c r="I36" s="3"/>
      <c r="K36" s="4"/>
      <c r="L36" s="4"/>
    </row>
    <row r="37" spans="1:12" ht="15.75" customHeight="1">
      <c r="A37" s="16"/>
      <c r="B37" s="16"/>
      <c r="C37" s="5" t="s">
        <v>89</v>
      </c>
      <c r="F37" s="19">
        <f>F28-F35</f>
        <v>117173</v>
      </c>
      <c r="H37" s="19">
        <f>H28-H35</f>
        <v>111352</v>
      </c>
      <c r="J37" s="21"/>
      <c r="K37" s="21"/>
      <c r="L37" s="21"/>
    </row>
    <row r="38" spans="1:12" ht="15.75" customHeight="1" thickBot="1">
      <c r="A38" s="16"/>
      <c r="B38" s="16"/>
      <c r="F38" s="27">
        <f>SUM(F13:F19)+F37</f>
        <v>603594</v>
      </c>
      <c r="H38" s="27">
        <f>SUM(H13:H19)+H37</f>
        <v>628676</v>
      </c>
      <c r="J38" s="21"/>
      <c r="K38" s="21"/>
      <c r="L38" s="21"/>
    </row>
    <row r="39" spans="4:12" ht="12" customHeight="1">
      <c r="D39" s="10"/>
      <c r="E39" s="10"/>
      <c r="G39" s="10"/>
      <c r="I39" s="3"/>
      <c r="K39" s="4"/>
      <c r="L39" s="4"/>
    </row>
    <row r="40" spans="1:12" ht="15.75" customHeight="1">
      <c r="A40" s="16"/>
      <c r="B40" s="16"/>
      <c r="C40" s="22" t="s">
        <v>15</v>
      </c>
      <c r="F40" s="19"/>
      <c r="H40" s="19"/>
      <c r="J40" s="21"/>
      <c r="K40" s="21"/>
      <c r="L40" s="21"/>
    </row>
    <row r="41" spans="1:12" ht="15.75" customHeight="1">
      <c r="A41" s="16"/>
      <c r="B41" s="16"/>
      <c r="C41" s="22" t="s">
        <v>16</v>
      </c>
      <c r="F41" s="19">
        <v>401423</v>
      </c>
      <c r="H41" s="19">
        <v>401420</v>
      </c>
      <c r="J41" s="21"/>
      <c r="K41" s="21"/>
      <c r="L41" s="21"/>
    </row>
    <row r="42" spans="1:12" ht="15.75" customHeight="1">
      <c r="A42" s="16"/>
      <c r="B42" s="16"/>
      <c r="C42" s="22" t="s">
        <v>17</v>
      </c>
      <c r="F42" s="19">
        <f>46749+446-1371</f>
        <v>45824</v>
      </c>
      <c r="H42" s="19">
        <f>57272-10866+1</f>
        <v>46407</v>
      </c>
      <c r="J42" s="21"/>
      <c r="K42" s="21"/>
      <c r="L42" s="21"/>
    </row>
    <row r="43" spans="1:12" ht="15.75" customHeight="1">
      <c r="A43" s="16"/>
      <c r="C43" s="22" t="s">
        <v>72</v>
      </c>
      <c r="F43" s="28">
        <v>75918</v>
      </c>
      <c r="H43" s="28">
        <v>75921</v>
      </c>
      <c r="J43" s="21"/>
      <c r="K43" s="21"/>
      <c r="L43" s="21"/>
    </row>
    <row r="44" spans="1:12" ht="15.75" customHeight="1">
      <c r="A44" s="16"/>
      <c r="F44" s="24">
        <f>+F41+F43+F42</f>
        <v>523165</v>
      </c>
      <c r="H44" s="24">
        <f>SUM(H41:H43)</f>
        <v>523748</v>
      </c>
      <c r="J44" s="21"/>
      <c r="K44" s="21"/>
      <c r="L44" s="21"/>
    </row>
    <row r="45" spans="1:12" ht="15.75" customHeight="1">
      <c r="A45" s="16"/>
      <c r="B45" s="16"/>
      <c r="C45" s="5" t="s">
        <v>18</v>
      </c>
      <c r="F45" s="19">
        <f>-22287+30</f>
        <v>-22257</v>
      </c>
      <c r="H45" s="19">
        <v>-12943</v>
      </c>
      <c r="J45" s="21"/>
      <c r="K45" s="21"/>
      <c r="L45" s="21"/>
    </row>
    <row r="46" spans="1:12" ht="15.75" customHeight="1">
      <c r="A46" s="16"/>
      <c r="B46" s="16"/>
      <c r="C46" s="5" t="s">
        <v>19</v>
      </c>
      <c r="F46" s="19">
        <f>38812</f>
        <v>38812</v>
      </c>
      <c r="H46" s="19">
        <f>92532-4666-47017</f>
        <v>40849</v>
      </c>
      <c r="J46" s="21"/>
      <c r="K46" s="21"/>
      <c r="L46" s="21"/>
    </row>
    <row r="47" spans="1:12" ht="15.75" customHeight="1">
      <c r="A47" s="16"/>
      <c r="B47" s="16"/>
      <c r="C47" s="5" t="s">
        <v>20</v>
      </c>
      <c r="F47" s="19">
        <f>13364+42953-598-2875</f>
        <v>52844</v>
      </c>
      <c r="H47" s="19">
        <f>13289+51089+572</f>
        <v>64950</v>
      </c>
      <c r="J47" s="21"/>
      <c r="K47" s="21"/>
      <c r="L47" s="21"/>
    </row>
    <row r="48" spans="1:12" ht="15.75" customHeight="1">
      <c r="A48" s="16"/>
      <c r="B48" s="16"/>
      <c r="C48" s="5" t="s">
        <v>21</v>
      </c>
      <c r="F48" s="19">
        <v>6874</v>
      </c>
      <c r="H48" s="19">
        <v>6729</v>
      </c>
      <c r="J48" s="21"/>
      <c r="K48" s="21"/>
      <c r="L48" s="21"/>
    </row>
    <row r="49" spans="1:12" ht="15.75" customHeight="1">
      <c r="A49" s="16"/>
      <c r="B49" s="16"/>
      <c r="C49" s="5" t="s">
        <v>22</v>
      </c>
      <c r="F49" s="19">
        <v>4156</v>
      </c>
      <c r="H49" s="19">
        <v>5343</v>
      </c>
      <c r="J49" s="21"/>
      <c r="K49" s="21"/>
      <c r="L49" s="21"/>
    </row>
    <row r="50" spans="1:12" ht="15.75" customHeight="1" thickBot="1">
      <c r="A50" s="16"/>
      <c r="B50" s="16"/>
      <c r="F50" s="27">
        <f>SUM(F44:F49)</f>
        <v>603594</v>
      </c>
      <c r="H50" s="27">
        <f>SUM(H44:H49)</f>
        <v>628676</v>
      </c>
      <c r="J50" s="21"/>
      <c r="K50" s="21"/>
      <c r="L50" s="21"/>
    </row>
    <row r="51" spans="1:12" ht="15.75" customHeight="1">
      <c r="A51" s="16"/>
      <c r="B51" s="16"/>
      <c r="C51" s="16"/>
      <c r="F51" s="24"/>
      <c r="H51" s="24"/>
      <c r="J51" s="21"/>
      <c r="K51" s="21"/>
      <c r="L51" s="21"/>
    </row>
    <row r="52" spans="1:12" ht="15.75" customHeight="1">
      <c r="A52" s="16"/>
      <c r="B52" s="16"/>
      <c r="C52" s="38" t="s">
        <v>56</v>
      </c>
      <c r="F52" s="39">
        <f>(+F42+F41+F43)/954681</f>
        <v>0.5479998030755823</v>
      </c>
      <c r="G52" s="40"/>
      <c r="H52" s="39">
        <f>+H44/954682</f>
        <v>0.5486099036118833</v>
      </c>
      <c r="J52" s="21"/>
      <c r="K52" s="21"/>
      <c r="L52" s="21"/>
    </row>
    <row r="53" spans="1:12" ht="15.75" customHeight="1">
      <c r="A53" s="16"/>
      <c r="B53" s="16"/>
      <c r="C53" s="16"/>
      <c r="F53" s="19"/>
      <c r="H53" s="19"/>
      <c r="J53" s="21"/>
      <c r="K53" s="21"/>
      <c r="L53" s="21"/>
    </row>
    <row r="54" spans="1:12" ht="15.75" customHeight="1">
      <c r="A54" s="101"/>
      <c r="B54" s="102"/>
      <c r="C54" s="103"/>
      <c r="D54" s="104"/>
      <c r="H54" s="19"/>
      <c r="J54" s="21"/>
      <c r="K54" s="21"/>
      <c r="L54" s="21"/>
    </row>
    <row r="55" spans="1:12" ht="15.75" customHeight="1">
      <c r="A55" s="16"/>
      <c r="B55" s="16"/>
      <c r="C55" s="16"/>
      <c r="H55" s="19"/>
      <c r="J55" s="21"/>
      <c r="K55" s="21"/>
      <c r="L55" s="21"/>
    </row>
    <row r="56" spans="1:12" ht="15.75" customHeight="1">
      <c r="A56" s="16"/>
      <c r="B56" s="16"/>
      <c r="C56" s="16"/>
      <c r="H56" s="19"/>
      <c r="J56" s="21"/>
      <c r="K56" s="21"/>
      <c r="L56" s="21"/>
    </row>
    <row r="57" spans="1:12" ht="15.75" customHeight="1">
      <c r="A57" s="16"/>
      <c r="B57" s="16"/>
      <c r="C57" s="16"/>
      <c r="H57" s="19"/>
      <c r="J57" s="21"/>
      <c r="K57" s="21"/>
      <c r="L57" s="21"/>
    </row>
    <row r="58" spans="1:12" ht="15.75" customHeight="1">
      <c r="A58" s="16"/>
      <c r="B58" s="16"/>
      <c r="C58" s="16"/>
      <c r="H58" s="19"/>
      <c r="J58" s="21"/>
      <c r="K58" s="21"/>
      <c r="L58" s="21"/>
    </row>
    <row r="59" spans="1:12" ht="15.75" customHeight="1">
      <c r="A59" s="16"/>
      <c r="B59" s="16"/>
      <c r="C59" s="16"/>
      <c r="H59" s="19"/>
      <c r="J59" s="21"/>
      <c r="K59" s="21"/>
      <c r="L59" s="21"/>
    </row>
    <row r="60" spans="1:12" ht="15.75" customHeight="1">
      <c r="A60" s="16"/>
      <c r="B60" s="16"/>
      <c r="C60" s="16"/>
      <c r="H60" s="19"/>
      <c r="J60" s="21"/>
      <c r="K60" s="21"/>
      <c r="L60" s="21"/>
    </row>
    <row r="61" spans="1:12" ht="15.75" customHeight="1">
      <c r="A61" s="16"/>
      <c r="B61" s="16"/>
      <c r="C61" s="16"/>
      <c r="H61" s="19"/>
      <c r="J61" s="21"/>
      <c r="K61" s="21"/>
      <c r="L61" s="21"/>
    </row>
    <row r="62" spans="1:12" ht="15.75" customHeight="1">
      <c r="A62" s="16"/>
      <c r="B62" s="16"/>
      <c r="C62" s="16"/>
      <c r="J62" s="21"/>
      <c r="K62" s="21"/>
      <c r="L62" s="21"/>
    </row>
    <row r="63" spans="10:12" ht="15.75" customHeight="1">
      <c r="J63" s="21"/>
      <c r="K63" s="21"/>
      <c r="L63" s="21"/>
    </row>
    <row r="64" spans="10:12" ht="15.75" customHeight="1">
      <c r="J64" s="21"/>
      <c r="K64" s="21"/>
      <c r="L64" s="21"/>
    </row>
    <row r="65" spans="10:12" ht="15.75" customHeight="1">
      <c r="J65" s="21"/>
      <c r="K65" s="21"/>
      <c r="L65" s="21"/>
    </row>
    <row r="66" spans="10:12" ht="15.75" customHeight="1">
      <c r="J66" s="21"/>
      <c r="K66" s="21"/>
      <c r="L66" s="21"/>
    </row>
    <row r="67" spans="10:12" ht="15.75" customHeight="1">
      <c r="J67" s="21"/>
      <c r="K67" s="21"/>
      <c r="L67" s="21"/>
    </row>
    <row r="68" spans="10:12" ht="15.75" customHeight="1">
      <c r="J68" s="21"/>
      <c r="K68" s="21"/>
      <c r="L68" s="21"/>
    </row>
    <row r="69" spans="10:12" ht="15.75" customHeight="1">
      <c r="J69" s="21"/>
      <c r="K69" s="21"/>
      <c r="L69" s="21"/>
    </row>
    <row r="70" spans="10:12" ht="15.75" customHeight="1"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9"/>
      <c r="K173" s="29"/>
      <c r="L173" s="29"/>
    </row>
    <row r="174" spans="10:12" ht="15.75" customHeight="1">
      <c r="J174" s="29"/>
      <c r="K174" s="29"/>
      <c r="L174" s="29"/>
    </row>
    <row r="175" spans="10:12" ht="15.75" customHeight="1">
      <c r="J175" s="29"/>
      <c r="K175" s="29"/>
      <c r="L175" s="29"/>
    </row>
    <row r="176" spans="10:12" ht="15.75" customHeight="1">
      <c r="J176" s="29"/>
      <c r="K176" s="29"/>
      <c r="L176" s="29"/>
    </row>
    <row r="177" spans="10:12" ht="15.75" customHeight="1">
      <c r="J177" s="29"/>
      <c r="K177" s="29"/>
      <c r="L177" s="29"/>
    </row>
    <row r="178" spans="10:12" ht="15.75" customHeight="1">
      <c r="J178" s="29"/>
      <c r="K178" s="29"/>
      <c r="L178" s="29"/>
    </row>
    <row r="179" spans="10:12" ht="15.75" customHeight="1">
      <c r="J179" s="29"/>
      <c r="K179" s="29"/>
      <c r="L179" s="29"/>
    </row>
    <row r="180" spans="10:12" ht="15.75" customHeight="1">
      <c r="J180" s="29"/>
      <c r="K180" s="29"/>
      <c r="L180" s="29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A1">
      <selection activeCell="J10" sqref="J10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19" width="9.8515625" style="5" customWidth="1"/>
    <col min="20" max="20" width="9.8515625" style="25" customWidth="1"/>
    <col min="21" max="21" width="11.140625" style="5" customWidth="1"/>
    <col min="22" max="16384" width="9.140625" style="5" customWidth="1"/>
  </cols>
  <sheetData>
    <row r="1" spans="1:20" ht="15.75" customHeight="1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T1" s="41"/>
    </row>
    <row r="2" spans="1:20" ht="10.5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T2" s="42"/>
    </row>
    <row r="3" spans="1:20" ht="10.5" customHeight="1">
      <c r="A3" s="70"/>
      <c r="B3" s="70"/>
      <c r="C3" s="70"/>
      <c r="D3" s="70"/>
      <c r="E3" s="70"/>
      <c r="F3" s="70"/>
      <c r="G3" s="70"/>
      <c r="H3" s="70"/>
      <c r="I3" s="70"/>
      <c r="T3" s="42"/>
    </row>
    <row r="4" spans="1:20" ht="15.75" customHeight="1">
      <c r="A4" s="118" t="s">
        <v>57</v>
      </c>
      <c r="B4" s="118"/>
      <c r="C4" s="118"/>
      <c r="D4" s="118"/>
      <c r="E4" s="118"/>
      <c r="F4" s="118"/>
      <c r="G4" s="118"/>
      <c r="H4" s="118"/>
      <c r="I4" s="118"/>
      <c r="T4" s="43"/>
    </row>
    <row r="5" spans="1:20" ht="15.75" customHeight="1">
      <c r="A5" s="118" t="s">
        <v>90</v>
      </c>
      <c r="B5" s="118"/>
      <c r="C5" s="118"/>
      <c r="D5" s="118"/>
      <c r="E5" s="118"/>
      <c r="F5" s="118"/>
      <c r="G5" s="118"/>
      <c r="H5" s="118"/>
      <c r="I5" s="118"/>
      <c r="T5" s="43"/>
    </row>
    <row r="6" spans="1:20" ht="15.75" customHeight="1">
      <c r="A6" s="1"/>
      <c r="B6" s="1"/>
      <c r="C6" s="1"/>
      <c r="D6" s="1"/>
      <c r="E6" s="1"/>
      <c r="F6" s="1"/>
      <c r="G6" s="1"/>
      <c r="H6" s="1"/>
      <c r="I6" s="1"/>
      <c r="T6" s="43"/>
    </row>
    <row r="7" spans="1:20" ht="15.75" customHeight="1">
      <c r="A7" s="71" t="s">
        <v>58</v>
      </c>
      <c r="B7" s="1"/>
      <c r="D7" s="1"/>
      <c r="E7" s="9"/>
      <c r="F7" s="6"/>
      <c r="G7" s="6"/>
      <c r="H7" s="6"/>
      <c r="I7" s="9"/>
      <c r="T7" s="44"/>
    </row>
    <row r="8" spans="1:20" ht="15.75" customHeight="1">
      <c r="A8" s="71"/>
      <c r="B8" s="1"/>
      <c r="D8" s="1"/>
      <c r="E8" s="9"/>
      <c r="F8" s="6"/>
      <c r="G8" s="6"/>
      <c r="H8" s="6"/>
      <c r="T8" s="44"/>
    </row>
    <row r="9" spans="1:20" ht="15.75" customHeight="1">
      <c r="A9" s="71"/>
      <c r="B9" s="1"/>
      <c r="C9" s="115" t="s">
        <v>62</v>
      </c>
      <c r="D9" s="115"/>
      <c r="E9" s="115"/>
      <c r="F9" s="6"/>
      <c r="G9" s="116" t="s">
        <v>63</v>
      </c>
      <c r="H9" s="116"/>
      <c r="I9" s="116"/>
      <c r="T9" s="44"/>
    </row>
    <row r="10" spans="1:20" ht="15.75" customHeight="1">
      <c r="A10" s="71"/>
      <c r="B10" s="1"/>
      <c r="C10" s="108"/>
      <c r="D10" s="108"/>
      <c r="E10" s="108"/>
      <c r="F10" s="6"/>
      <c r="G10" s="109"/>
      <c r="H10" s="109"/>
      <c r="T10" s="44"/>
    </row>
    <row r="11" spans="1:20" ht="15.75" customHeight="1">
      <c r="A11" s="71"/>
      <c r="B11" s="1"/>
      <c r="C11" s="73" t="s">
        <v>52</v>
      </c>
      <c r="D11" s="74"/>
      <c r="E11" s="75" t="s">
        <v>61</v>
      </c>
      <c r="F11" s="76"/>
      <c r="I11" s="109" t="s">
        <v>92</v>
      </c>
      <c r="T11" s="44"/>
    </row>
    <row r="12" spans="1:20" ht="15.75" customHeight="1">
      <c r="A12" s="71"/>
      <c r="B12" s="1"/>
      <c r="C12" s="73" t="s">
        <v>59</v>
      </c>
      <c r="D12" s="74"/>
      <c r="E12" s="75" t="s">
        <v>60</v>
      </c>
      <c r="F12" s="76"/>
      <c r="G12" s="73" t="s">
        <v>52</v>
      </c>
      <c r="H12" s="76"/>
      <c r="I12" s="37" t="s">
        <v>54</v>
      </c>
      <c r="T12" s="44"/>
    </row>
    <row r="13" spans="1:20" ht="15.75" customHeight="1">
      <c r="A13" s="71"/>
      <c r="B13" s="1"/>
      <c r="C13" s="73" t="s">
        <v>53</v>
      </c>
      <c r="D13" s="74"/>
      <c r="E13" s="73" t="s">
        <v>53</v>
      </c>
      <c r="F13" s="76"/>
      <c r="G13" s="73" t="s">
        <v>59</v>
      </c>
      <c r="H13" s="76"/>
      <c r="I13" s="75" t="s">
        <v>101</v>
      </c>
      <c r="T13" s="44"/>
    </row>
    <row r="14" spans="1:21" ht="15.75" customHeight="1">
      <c r="A14" s="10"/>
      <c r="B14" s="10"/>
      <c r="C14" s="77" t="s">
        <v>91</v>
      </c>
      <c r="D14" s="73"/>
      <c r="E14" s="77" t="s">
        <v>73</v>
      </c>
      <c r="F14" s="78"/>
      <c r="G14" s="77" t="s">
        <v>91</v>
      </c>
      <c r="H14" s="73"/>
      <c r="I14" s="77" t="s">
        <v>73</v>
      </c>
      <c r="T14" s="45"/>
      <c r="U14" s="46"/>
    </row>
    <row r="15" spans="1:21" ht="15.75" customHeight="1">
      <c r="A15" s="10"/>
      <c r="B15" s="10"/>
      <c r="C15" s="73" t="s">
        <v>1</v>
      </c>
      <c r="D15" s="73"/>
      <c r="E15" s="79" t="s">
        <v>1</v>
      </c>
      <c r="F15" s="80"/>
      <c r="G15" s="81" t="str">
        <f>C15</f>
        <v>RM'000</v>
      </c>
      <c r="H15" s="80"/>
      <c r="I15" s="79" t="s">
        <v>1</v>
      </c>
      <c r="O15" s="25"/>
      <c r="P15" s="25"/>
      <c r="Q15" s="47"/>
      <c r="T15" s="47"/>
      <c r="U15" s="48"/>
    </row>
    <row r="16" spans="1:22" ht="15.75" customHeight="1">
      <c r="A16" s="10"/>
      <c r="B16" s="10"/>
      <c r="C16" s="16"/>
      <c r="D16" s="16"/>
      <c r="E16" s="17"/>
      <c r="F16" s="10"/>
      <c r="G16" s="17"/>
      <c r="H16" s="10"/>
      <c r="I16" s="17"/>
      <c r="O16" s="25"/>
      <c r="P16" s="25"/>
      <c r="Q16" s="47"/>
      <c r="T16" s="47"/>
      <c r="U16" s="47"/>
      <c r="V16" s="25"/>
    </row>
    <row r="17" spans="1:22" ht="15.75" customHeight="1" thickBot="1">
      <c r="A17" s="10" t="s">
        <v>0</v>
      </c>
      <c r="B17" s="10"/>
      <c r="C17" s="49">
        <v>58658</v>
      </c>
      <c r="D17" s="24"/>
      <c r="E17" s="50">
        <v>82649</v>
      </c>
      <c r="F17" s="51"/>
      <c r="G17" s="52">
        <v>247744</v>
      </c>
      <c r="H17" s="51"/>
      <c r="I17" s="52">
        <v>231396</v>
      </c>
      <c r="O17" s="54"/>
      <c r="P17" s="25"/>
      <c r="Q17" s="53"/>
      <c r="T17" s="105"/>
      <c r="U17" s="105"/>
      <c r="V17" s="25"/>
    </row>
    <row r="18" spans="1:22" ht="14.25" customHeight="1" thickTop="1">
      <c r="A18" s="10"/>
      <c r="B18" s="10"/>
      <c r="C18" s="53"/>
      <c r="D18" s="53"/>
      <c r="E18" s="53"/>
      <c r="F18" s="51"/>
      <c r="G18" s="55"/>
      <c r="H18" s="51"/>
      <c r="I18" s="55"/>
      <c r="O18" s="25"/>
      <c r="P18" s="25"/>
      <c r="Q18" s="53"/>
      <c r="T18" s="55"/>
      <c r="U18" s="55"/>
      <c r="V18" s="25"/>
    </row>
    <row r="19" spans="1:22" ht="15.75" customHeight="1">
      <c r="A19" s="10" t="s">
        <v>97</v>
      </c>
      <c r="B19" s="10"/>
      <c r="C19" s="19">
        <v>2504</v>
      </c>
      <c r="D19" s="19"/>
      <c r="E19" s="19">
        <v>-391</v>
      </c>
      <c r="F19" s="10"/>
      <c r="G19" s="19">
        <v>10325</v>
      </c>
      <c r="H19" s="10"/>
      <c r="I19" s="19">
        <v>3101</v>
      </c>
      <c r="O19" s="25"/>
      <c r="P19" s="25"/>
      <c r="Q19" s="53"/>
      <c r="T19" s="105"/>
      <c r="U19" s="24"/>
      <c r="V19" s="25"/>
    </row>
    <row r="20" spans="1:22" ht="15.75" customHeight="1">
      <c r="A20" s="10"/>
      <c r="B20" s="10"/>
      <c r="C20" s="24"/>
      <c r="D20" s="24"/>
      <c r="E20" s="18"/>
      <c r="F20" s="10"/>
      <c r="G20" s="24"/>
      <c r="H20" s="10"/>
      <c r="I20" s="24"/>
      <c r="O20" s="54"/>
      <c r="P20" s="25"/>
      <c r="Q20" s="53"/>
      <c r="T20" s="24"/>
      <c r="U20" s="24"/>
      <c r="V20" s="25"/>
    </row>
    <row r="21" spans="1:22" ht="15.75" customHeight="1">
      <c r="A21" s="10" t="s">
        <v>27</v>
      </c>
      <c r="B21" s="10"/>
      <c r="C21" s="19">
        <v>-4743</v>
      </c>
      <c r="D21" s="19"/>
      <c r="E21" s="18">
        <v>-4755</v>
      </c>
      <c r="F21" s="10"/>
      <c r="G21" s="55">
        <v>-19447</v>
      </c>
      <c r="H21" s="10"/>
      <c r="I21" s="55">
        <v>-19989</v>
      </c>
      <c r="O21" s="25"/>
      <c r="P21" s="25"/>
      <c r="Q21" s="53"/>
      <c r="T21" s="105"/>
      <c r="U21" s="55"/>
      <c r="V21" s="25"/>
    </row>
    <row r="22" spans="1:22" ht="15.75" customHeight="1">
      <c r="A22" s="10"/>
      <c r="B22" s="10"/>
      <c r="C22" s="24"/>
      <c r="D22" s="24"/>
      <c r="E22" s="56"/>
      <c r="F22" s="10"/>
      <c r="G22" s="24"/>
      <c r="H22" s="10"/>
      <c r="I22" s="24"/>
      <c r="O22" s="54"/>
      <c r="P22" s="25"/>
      <c r="Q22" s="53"/>
      <c r="T22" s="24"/>
      <c r="U22" s="24"/>
      <c r="V22" s="25"/>
    </row>
    <row r="23" spans="1:22" ht="15.75" customHeight="1">
      <c r="A23" s="10" t="s">
        <v>78</v>
      </c>
      <c r="B23" s="10"/>
      <c r="C23" s="28">
        <v>5062</v>
      </c>
      <c r="D23" s="19"/>
      <c r="E23" s="57">
        <v>11745</v>
      </c>
      <c r="F23" s="10"/>
      <c r="G23" s="58">
        <v>15568</v>
      </c>
      <c r="H23" s="10"/>
      <c r="I23" s="58">
        <f>18082-3170</f>
        <v>14912</v>
      </c>
      <c r="O23" s="25"/>
      <c r="P23" s="25"/>
      <c r="Q23" s="53"/>
      <c r="T23" s="105"/>
      <c r="U23" s="55"/>
      <c r="V23" s="25"/>
    </row>
    <row r="24" spans="1:22" ht="15.75" customHeight="1">
      <c r="A24" s="10"/>
      <c r="B24" s="10"/>
      <c r="C24" s="24"/>
      <c r="D24" s="59"/>
      <c r="E24" s="56"/>
      <c r="F24" s="60"/>
      <c r="G24" s="24"/>
      <c r="H24" s="60"/>
      <c r="I24" s="24"/>
      <c r="O24" s="54"/>
      <c r="P24" s="25"/>
      <c r="Q24" s="61"/>
      <c r="T24" s="24"/>
      <c r="U24" s="24"/>
      <c r="V24" s="25"/>
    </row>
    <row r="25" spans="1:22" ht="15.75" customHeight="1">
      <c r="A25" s="14" t="s">
        <v>69</v>
      </c>
      <c r="B25" s="10"/>
      <c r="C25" s="24">
        <f>SUM(C19:C23)</f>
        <v>2823</v>
      </c>
      <c r="D25" s="24"/>
      <c r="E25" s="24">
        <f>SUM(E19:E23)</f>
        <v>6599</v>
      </c>
      <c r="F25" s="10"/>
      <c r="G25" s="24">
        <f>SUM(G19:G23)</f>
        <v>6446</v>
      </c>
      <c r="H25" s="10"/>
      <c r="I25" s="24">
        <f>SUM(I19:I23)</f>
        <v>-1976</v>
      </c>
      <c r="O25" s="25"/>
      <c r="P25" s="25"/>
      <c r="Q25" s="62"/>
      <c r="T25" s="105"/>
      <c r="U25" s="24"/>
      <c r="V25" s="25"/>
    </row>
    <row r="26" spans="1:22" ht="15.75" customHeight="1">
      <c r="A26" s="14"/>
      <c r="B26" s="10"/>
      <c r="C26" s="53"/>
      <c r="D26" s="53"/>
      <c r="E26" s="53"/>
      <c r="F26" s="10"/>
      <c r="G26" s="55"/>
      <c r="H26" s="10"/>
      <c r="I26" s="55"/>
      <c r="O26" s="25"/>
      <c r="P26" s="25"/>
      <c r="Q26" s="53"/>
      <c r="T26" s="55"/>
      <c r="U26" s="55"/>
      <c r="V26" s="25"/>
    </row>
    <row r="27" spans="1:22" ht="15.75" customHeight="1">
      <c r="A27" s="10" t="s">
        <v>28</v>
      </c>
      <c r="B27" s="10"/>
      <c r="C27" s="28">
        <v>-768</v>
      </c>
      <c r="D27" s="24"/>
      <c r="E27" s="57">
        <v>-3227</v>
      </c>
      <c r="F27" s="10"/>
      <c r="G27" s="58">
        <v>-1895</v>
      </c>
      <c r="H27" s="10"/>
      <c r="I27" s="58">
        <v>-6921</v>
      </c>
      <c r="O27" s="25"/>
      <c r="P27" s="25"/>
      <c r="Q27" s="53"/>
      <c r="T27" s="105"/>
      <c r="U27" s="55"/>
      <c r="V27" s="25"/>
    </row>
    <row r="28" spans="1:22" ht="15.75" customHeight="1">
      <c r="A28" s="10"/>
      <c r="B28" s="10"/>
      <c r="C28" s="53"/>
      <c r="D28" s="53"/>
      <c r="E28" s="53"/>
      <c r="F28" s="10"/>
      <c r="G28" s="55"/>
      <c r="H28" s="10"/>
      <c r="I28" s="55"/>
      <c r="O28" s="25"/>
      <c r="P28" s="25"/>
      <c r="Q28" s="53"/>
      <c r="T28" s="55"/>
      <c r="U28" s="55"/>
      <c r="V28" s="25"/>
    </row>
    <row r="29" spans="1:22" ht="15.75" customHeight="1">
      <c r="A29" s="14" t="s">
        <v>70</v>
      </c>
      <c r="B29" s="10"/>
      <c r="C29" s="24">
        <f>SUM(C25:C27)</f>
        <v>2055</v>
      </c>
      <c r="D29" s="24"/>
      <c r="E29" s="24">
        <f>SUM(E25:E27)</f>
        <v>3372</v>
      </c>
      <c r="F29" s="10"/>
      <c r="G29" s="24">
        <f>SUM(G25:G27)</f>
        <v>4551</v>
      </c>
      <c r="H29" s="10"/>
      <c r="I29" s="24">
        <f>SUM(I25:I27)</f>
        <v>-8897</v>
      </c>
      <c r="O29" s="54"/>
      <c r="P29" s="25"/>
      <c r="Q29" s="53"/>
      <c r="T29" s="105"/>
      <c r="U29" s="24"/>
      <c r="V29" s="25"/>
    </row>
    <row r="30" spans="1:22" ht="15.75" customHeight="1">
      <c r="A30" s="10"/>
      <c r="B30" s="10"/>
      <c r="C30" s="53"/>
      <c r="D30" s="53"/>
      <c r="E30" s="53"/>
      <c r="F30" s="10"/>
      <c r="G30" s="55"/>
      <c r="H30" s="10"/>
      <c r="I30" s="55"/>
      <c r="O30" s="25"/>
      <c r="P30" s="25"/>
      <c r="Q30" s="53"/>
      <c r="T30" s="55"/>
      <c r="U30" s="55"/>
      <c r="V30" s="25"/>
    </row>
    <row r="31" spans="1:22" ht="15.75" customHeight="1">
      <c r="A31" s="10" t="s">
        <v>18</v>
      </c>
      <c r="B31" s="10"/>
      <c r="C31" s="58">
        <v>-614</v>
      </c>
      <c r="E31" s="57">
        <v>997</v>
      </c>
      <c r="F31" s="10"/>
      <c r="G31" s="58">
        <v>-5007</v>
      </c>
      <c r="H31" s="10"/>
      <c r="I31" s="58">
        <v>5219</v>
      </c>
      <c r="O31" s="25"/>
      <c r="P31" s="25"/>
      <c r="Q31" s="53"/>
      <c r="T31" s="105"/>
      <c r="U31" s="55"/>
      <c r="V31" s="25"/>
    </row>
    <row r="32" spans="2:22" ht="15.75" customHeight="1">
      <c r="B32" s="10"/>
      <c r="C32" s="24"/>
      <c r="D32" s="24"/>
      <c r="E32" s="53"/>
      <c r="F32" s="10"/>
      <c r="G32" s="24"/>
      <c r="H32" s="10"/>
      <c r="I32" s="24"/>
      <c r="O32" s="54"/>
      <c r="P32" s="25"/>
      <c r="Q32" s="53"/>
      <c r="T32" s="24"/>
      <c r="U32" s="24"/>
      <c r="V32" s="25"/>
    </row>
    <row r="33" spans="1:22" ht="15.75" customHeight="1" thickBot="1">
      <c r="A33" s="14" t="s">
        <v>98</v>
      </c>
      <c r="B33" s="10"/>
      <c r="C33" s="82">
        <f>SUM(C29:C31)</f>
        <v>1441</v>
      </c>
      <c r="D33" s="24"/>
      <c r="E33" s="82">
        <f>SUM(E29:E31)</f>
        <v>4369</v>
      </c>
      <c r="F33" s="10"/>
      <c r="G33" s="82">
        <f>SUM(G29:G31)</f>
        <v>-456</v>
      </c>
      <c r="H33" s="10"/>
      <c r="I33" s="82">
        <f>SUM(I29:I31)</f>
        <v>-3678</v>
      </c>
      <c r="O33" s="54"/>
      <c r="P33" s="25"/>
      <c r="Q33" s="53"/>
      <c r="T33" s="105"/>
      <c r="U33" s="24"/>
      <c r="V33" s="25"/>
    </row>
    <row r="34" spans="3:22" ht="15.75" customHeight="1">
      <c r="C34" s="24"/>
      <c r="D34" s="24"/>
      <c r="E34" s="24"/>
      <c r="F34" s="24"/>
      <c r="G34" s="24"/>
      <c r="H34" s="24"/>
      <c r="I34" s="24"/>
      <c r="T34" s="24"/>
      <c r="U34" s="24"/>
      <c r="V34" s="25"/>
    </row>
    <row r="35" spans="1:22" ht="15.75" customHeight="1">
      <c r="A35" s="10" t="s">
        <v>71</v>
      </c>
      <c r="B35" s="10"/>
      <c r="C35" s="64">
        <f>C33/802845*100</f>
        <v>0.1794867004216256</v>
      </c>
      <c r="D35" s="24"/>
      <c r="E35" s="65">
        <v>0.54</v>
      </c>
      <c r="F35" s="51"/>
      <c r="G35" s="63">
        <f>G33/802842*100</f>
        <v>-0.056798224308145316</v>
      </c>
      <c r="H35" s="51"/>
      <c r="I35" s="63">
        <v>-0.52</v>
      </c>
      <c r="O35" s="25"/>
      <c r="P35" s="25"/>
      <c r="Q35" s="53"/>
      <c r="T35" s="106"/>
      <c r="U35" s="63"/>
      <c r="V35" s="25"/>
    </row>
    <row r="36" spans="1:22" ht="9" customHeight="1">
      <c r="A36" s="10"/>
      <c r="B36" s="10"/>
      <c r="C36" s="64"/>
      <c r="D36" s="24"/>
      <c r="E36" s="65"/>
      <c r="F36" s="51"/>
      <c r="G36" s="63"/>
      <c r="H36" s="51"/>
      <c r="I36" s="63"/>
      <c r="O36" s="25"/>
      <c r="P36" s="25"/>
      <c r="Q36" s="53"/>
      <c r="U36" s="63"/>
      <c r="V36" s="25"/>
    </row>
    <row r="37" spans="1:22" ht="15.75" customHeight="1">
      <c r="A37" s="10" t="s">
        <v>40</v>
      </c>
      <c r="B37" s="10"/>
      <c r="C37" s="110">
        <v>0.15</v>
      </c>
      <c r="D37" s="54"/>
      <c r="E37" s="107">
        <v>0.46</v>
      </c>
      <c r="F37" s="51"/>
      <c r="G37" s="107" t="s">
        <v>3</v>
      </c>
      <c r="H37" s="51"/>
      <c r="I37" s="107" t="s">
        <v>3</v>
      </c>
      <c r="O37" s="25"/>
      <c r="P37" s="25"/>
      <c r="Q37" s="54"/>
      <c r="U37" s="66"/>
      <c r="V37" s="25"/>
    </row>
    <row r="38" spans="1:22" ht="15.75" customHeight="1">
      <c r="A38" s="10"/>
      <c r="B38" s="10"/>
      <c r="C38" s="24"/>
      <c r="D38" s="24"/>
      <c r="E38" s="24"/>
      <c r="F38" s="24"/>
      <c r="G38" s="24"/>
      <c r="H38" s="24"/>
      <c r="I38" s="24"/>
      <c r="O38" s="25"/>
      <c r="P38" s="25"/>
      <c r="Q38" s="67"/>
      <c r="T38" s="24"/>
      <c r="U38" s="24"/>
      <c r="V38" s="25"/>
    </row>
    <row r="39" spans="1:21" ht="15.75" customHeight="1">
      <c r="A39" s="10"/>
      <c r="B39" s="10"/>
      <c r="C39" s="24"/>
      <c r="D39" s="24"/>
      <c r="E39" s="24"/>
      <c r="F39" s="24"/>
      <c r="G39" s="24"/>
      <c r="H39" s="24"/>
      <c r="I39" s="24"/>
      <c r="O39" s="25"/>
      <c r="P39" s="25"/>
      <c r="Q39" s="67"/>
      <c r="T39" s="24"/>
      <c r="U39" s="25"/>
    </row>
    <row r="40" spans="1:21" ht="15.75" customHeight="1">
      <c r="A40" s="10"/>
      <c r="B40" s="10"/>
      <c r="C40" s="24"/>
      <c r="D40" s="24"/>
      <c r="E40" s="24"/>
      <c r="F40" s="24"/>
      <c r="G40" s="24"/>
      <c r="H40" s="24"/>
      <c r="I40" s="24"/>
      <c r="O40" s="25"/>
      <c r="P40" s="25"/>
      <c r="Q40" s="68"/>
      <c r="T40" s="24"/>
      <c r="U40" s="25"/>
    </row>
    <row r="41" ht="15.75" customHeight="1">
      <c r="U41" s="25"/>
    </row>
    <row r="42" spans="1:21" ht="15.75" customHeight="1">
      <c r="A42" s="10"/>
      <c r="B42" s="10"/>
      <c r="C42" s="69"/>
      <c r="D42" s="69"/>
      <c r="E42" s="69"/>
      <c r="F42" s="69"/>
      <c r="G42" s="69"/>
      <c r="H42" s="69"/>
      <c r="I42" s="69"/>
      <c r="O42" s="25"/>
      <c r="P42" s="25"/>
      <c r="Q42" s="68"/>
      <c r="T42" s="68"/>
      <c r="U42" s="25"/>
    </row>
    <row r="43" spans="15:21" ht="15.75" customHeight="1">
      <c r="O43" s="25"/>
      <c r="P43" s="25"/>
      <c r="Q43" s="25"/>
      <c r="U43" s="25"/>
    </row>
    <row r="44" spans="15:21" ht="15.75" customHeight="1">
      <c r="O44" s="25"/>
      <c r="P44" s="25"/>
      <c r="Q44" s="25"/>
      <c r="U44" s="25"/>
    </row>
    <row r="45" spans="15:21" ht="15.75" customHeight="1">
      <c r="O45" s="25"/>
      <c r="P45" s="25"/>
      <c r="Q45" s="25"/>
      <c r="U45" s="25"/>
    </row>
    <row r="46" spans="15:21" ht="15.75" customHeight="1">
      <c r="O46" s="25"/>
      <c r="P46" s="25"/>
      <c r="Q46" s="25"/>
      <c r="U46" s="25"/>
    </row>
    <row r="47" spans="15:21" ht="15.75" customHeight="1">
      <c r="O47" s="25"/>
      <c r="P47" s="25"/>
      <c r="Q47" s="25"/>
      <c r="U47" s="25"/>
    </row>
    <row r="48" spans="3:21" ht="15.75" customHeight="1">
      <c r="C48" s="11"/>
      <c r="D48" s="14"/>
      <c r="E48" s="11"/>
      <c r="O48" s="25"/>
      <c r="P48" s="25"/>
      <c r="Q48" s="25"/>
      <c r="U48" s="25"/>
    </row>
    <row r="49" spans="3:21" ht="15.75" customHeight="1">
      <c r="C49" s="37"/>
      <c r="D49" s="14"/>
      <c r="E49" s="37"/>
      <c r="O49" s="25"/>
      <c r="P49" s="25"/>
      <c r="Q49" s="25"/>
      <c r="U49" s="25"/>
    </row>
    <row r="50" spans="3:21" ht="15.75" customHeight="1">
      <c r="C50" s="37"/>
      <c r="D50" s="14"/>
      <c r="E50" s="37"/>
      <c r="O50" s="25"/>
      <c r="P50" s="25"/>
      <c r="Q50" s="25"/>
      <c r="U50" s="25"/>
    </row>
    <row r="51" spans="3:21" ht="15.75" customHeight="1">
      <c r="C51" s="37"/>
      <c r="D51" s="14"/>
      <c r="E51" s="37"/>
      <c r="O51" s="25"/>
      <c r="P51" s="25"/>
      <c r="Q51" s="25"/>
      <c r="U51" s="25"/>
    </row>
    <row r="52" spans="3:21" ht="15.75" customHeight="1">
      <c r="C52" s="13"/>
      <c r="D52" s="14"/>
      <c r="E52" s="13"/>
      <c r="O52" s="25"/>
      <c r="P52" s="25"/>
      <c r="Q52" s="25"/>
      <c r="U52" s="25"/>
    </row>
    <row r="53" spans="15:21" ht="15.75" customHeight="1">
      <c r="O53" s="25"/>
      <c r="P53" s="25"/>
      <c r="Q53" s="25"/>
      <c r="U53" s="25"/>
    </row>
    <row r="54" spans="15:21" ht="15.75" customHeight="1">
      <c r="O54" s="25"/>
      <c r="P54" s="25"/>
      <c r="Q54" s="25"/>
      <c r="U54" s="25"/>
    </row>
    <row r="55" spans="15:21" ht="15.75" customHeight="1">
      <c r="O55" s="25"/>
      <c r="P55" s="25"/>
      <c r="Q55" s="25"/>
      <c r="U55" s="25"/>
    </row>
    <row r="56" spans="15:21" ht="15.75" customHeight="1">
      <c r="O56" s="25"/>
      <c r="P56" s="25"/>
      <c r="Q56" s="25"/>
      <c r="U56" s="25"/>
    </row>
    <row r="57" ht="15.75" customHeight="1">
      <c r="U57" s="25"/>
    </row>
    <row r="58" ht="15.75" customHeight="1">
      <c r="U58" s="25"/>
    </row>
    <row r="59" ht="15.75" customHeight="1">
      <c r="U59" s="25"/>
    </row>
    <row r="60" ht="15.75" customHeight="1">
      <c r="U60" s="25"/>
    </row>
    <row r="61" ht="15.75" customHeight="1">
      <c r="U61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workbookViewId="0" topLeftCell="B17">
      <selection activeCell="M17" sqref="M17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89" t="s">
        <v>41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9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84" t="s">
        <v>38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4" t="s">
        <v>90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42</v>
      </c>
      <c r="K6" s="37"/>
      <c r="L6" s="37"/>
      <c r="M6" s="37"/>
    </row>
    <row r="7" spans="2:13" ht="12.75">
      <c r="B7" s="37" t="s">
        <v>29</v>
      </c>
      <c r="C7" s="37"/>
      <c r="D7" s="37" t="s">
        <v>31</v>
      </c>
      <c r="E7" s="37"/>
      <c r="F7" s="37" t="s">
        <v>30</v>
      </c>
      <c r="G7" s="90"/>
      <c r="H7" s="37" t="s">
        <v>32</v>
      </c>
      <c r="I7" s="37"/>
      <c r="J7" s="37" t="s">
        <v>33</v>
      </c>
      <c r="K7" s="37"/>
      <c r="L7" s="37"/>
      <c r="M7" s="37"/>
    </row>
    <row r="8" spans="2:14" ht="12.75">
      <c r="B8" s="13" t="s">
        <v>30</v>
      </c>
      <c r="C8" s="13"/>
      <c r="D8" s="13" t="s">
        <v>35</v>
      </c>
      <c r="E8" s="13"/>
      <c r="F8" s="13" t="s">
        <v>34</v>
      </c>
      <c r="G8" s="91"/>
      <c r="H8" s="13" t="s">
        <v>47</v>
      </c>
      <c r="I8" s="13"/>
      <c r="J8" s="13" t="s">
        <v>34</v>
      </c>
      <c r="K8" s="13"/>
      <c r="L8" s="13" t="s">
        <v>68</v>
      </c>
      <c r="M8" s="13"/>
      <c r="N8" s="13" t="s">
        <v>36</v>
      </c>
    </row>
    <row r="9" ht="6.75" customHeight="1"/>
    <row r="10" spans="2:14" ht="12.75">
      <c r="B10" s="37" t="s">
        <v>1</v>
      </c>
      <c r="C10" s="37"/>
      <c r="D10" s="37" t="s">
        <v>1</v>
      </c>
      <c r="E10" s="37"/>
      <c r="F10" s="37" t="s">
        <v>1</v>
      </c>
      <c r="G10" s="90"/>
      <c r="H10" s="37" t="s">
        <v>1</v>
      </c>
      <c r="I10" s="37"/>
      <c r="J10" s="37" t="s">
        <v>1</v>
      </c>
      <c r="K10" s="37"/>
      <c r="L10" s="37" t="s">
        <v>1</v>
      </c>
      <c r="M10" s="37"/>
      <c r="N10" s="37" t="s">
        <v>1</v>
      </c>
    </row>
    <row r="11" spans="1:14" ht="12.75">
      <c r="A11" s="72" t="s">
        <v>77</v>
      </c>
      <c r="B11" s="37"/>
      <c r="C11" s="37"/>
      <c r="D11" s="37"/>
      <c r="E11" s="37"/>
      <c r="F11" s="37"/>
      <c r="G11" s="90"/>
      <c r="H11" s="37"/>
      <c r="I11" s="37"/>
      <c r="J11" s="37"/>
      <c r="K11" s="37"/>
      <c r="L11" s="37"/>
      <c r="M11" s="37"/>
      <c r="N11" s="37"/>
    </row>
    <row r="12" spans="1:14" ht="12.75">
      <c r="A12" s="88" t="s">
        <v>49</v>
      </c>
      <c r="B12" s="92">
        <v>401420</v>
      </c>
      <c r="C12" s="83"/>
      <c r="D12" s="92">
        <v>142301</v>
      </c>
      <c r="E12" s="83"/>
      <c r="F12" s="92">
        <f>F49</f>
        <v>10417</v>
      </c>
      <c r="G12" s="83"/>
      <c r="H12" s="92">
        <v>-97917</v>
      </c>
      <c r="I12" s="83"/>
      <c r="J12" s="92">
        <f>J49</f>
        <v>2471</v>
      </c>
      <c r="K12" s="83"/>
      <c r="L12" s="92">
        <f>L49</f>
        <v>75921</v>
      </c>
      <c r="M12" s="83"/>
      <c r="N12" s="92">
        <f>SUM(B12:L12)</f>
        <v>534613</v>
      </c>
    </row>
    <row r="13" spans="1:14" ht="12.75">
      <c r="A13" s="88" t="s">
        <v>50</v>
      </c>
      <c r="B13" s="93">
        <v>0</v>
      </c>
      <c r="C13" s="83"/>
      <c r="D13" s="93">
        <v>0</v>
      </c>
      <c r="E13" s="83"/>
      <c r="F13" s="93">
        <v>0</v>
      </c>
      <c r="G13" s="83"/>
      <c r="H13" s="93">
        <v>-10865</v>
      </c>
      <c r="I13" s="83"/>
      <c r="J13" s="93">
        <v>0</v>
      </c>
      <c r="K13" s="83"/>
      <c r="L13" s="93">
        <v>0</v>
      </c>
      <c r="M13" s="83"/>
      <c r="N13" s="93">
        <f>SUM(B13:J13)</f>
        <v>-10865</v>
      </c>
    </row>
    <row r="14" spans="1:14" ht="12.75">
      <c r="A14" s="88" t="s">
        <v>51</v>
      </c>
      <c r="B14" s="85">
        <f>SUM(B12:B13)</f>
        <v>401420</v>
      </c>
      <c r="C14" s="83"/>
      <c r="D14" s="85">
        <f>SUM(D12:D13)</f>
        <v>142301</v>
      </c>
      <c r="E14" s="83"/>
      <c r="F14" s="85">
        <f>SUM(F12:F13)</f>
        <v>10417</v>
      </c>
      <c r="G14" s="83"/>
      <c r="H14" s="85">
        <f>SUM(H12:H13)</f>
        <v>-108782</v>
      </c>
      <c r="I14" s="83"/>
      <c r="J14" s="85">
        <f>SUM(J12:J13)</f>
        <v>2471</v>
      </c>
      <c r="K14" s="83"/>
      <c r="L14" s="85">
        <f>SUM(L12:L13)</f>
        <v>75921</v>
      </c>
      <c r="M14" s="83"/>
      <c r="N14" s="85">
        <f>SUM(N12:N13)</f>
        <v>523748</v>
      </c>
    </row>
    <row r="15" spans="1:14" ht="12.75">
      <c r="A15" s="72"/>
      <c r="B15" s="85"/>
      <c r="C15" s="83"/>
      <c r="D15" s="85"/>
      <c r="E15" s="85"/>
      <c r="F15" s="85"/>
      <c r="G15" s="83"/>
      <c r="H15" s="85"/>
      <c r="I15" s="85"/>
      <c r="J15" s="85"/>
      <c r="K15" s="85"/>
      <c r="L15" s="85"/>
      <c r="M15" s="85"/>
      <c r="N15" s="85"/>
    </row>
    <row r="16" spans="1:14" ht="12.75">
      <c r="A16" s="5" t="s">
        <v>83</v>
      </c>
      <c r="B16" s="85">
        <v>3</v>
      </c>
      <c r="C16" s="83"/>
      <c r="D16" s="85">
        <v>0</v>
      </c>
      <c r="E16" s="85"/>
      <c r="F16" s="85">
        <v>0</v>
      </c>
      <c r="G16" s="83"/>
      <c r="H16" s="85">
        <v>0</v>
      </c>
      <c r="I16" s="85"/>
      <c r="J16" s="85">
        <v>0</v>
      </c>
      <c r="K16" s="85"/>
      <c r="L16" s="85">
        <v>-3</v>
      </c>
      <c r="M16" s="85"/>
      <c r="N16" s="85">
        <f>SUM(B16:L16)</f>
        <v>0</v>
      </c>
    </row>
    <row r="17" spans="1:14" ht="12.75">
      <c r="A17" s="72"/>
      <c r="B17" s="85"/>
      <c r="C17" s="83"/>
      <c r="D17" s="85"/>
      <c r="E17" s="85"/>
      <c r="F17" s="85"/>
      <c r="G17" s="83"/>
      <c r="H17" s="85"/>
      <c r="I17" s="85"/>
      <c r="J17" s="85"/>
      <c r="K17" s="85"/>
      <c r="L17" s="85"/>
      <c r="M17" s="85"/>
      <c r="N17" s="85"/>
    </row>
    <row r="18" spans="1:14" ht="12.75">
      <c r="A18" s="5" t="s">
        <v>84</v>
      </c>
      <c r="B18" s="85">
        <v>0</v>
      </c>
      <c r="C18" s="83"/>
      <c r="D18" s="85">
        <v>-32</v>
      </c>
      <c r="E18" s="85"/>
      <c r="F18" s="85">
        <v>0</v>
      </c>
      <c r="G18" s="83"/>
      <c r="H18" s="85">
        <v>0</v>
      </c>
      <c r="I18" s="85"/>
      <c r="J18" s="85">
        <v>0</v>
      </c>
      <c r="K18" s="85"/>
      <c r="L18" s="85">
        <v>0</v>
      </c>
      <c r="M18" s="85"/>
      <c r="N18" s="85">
        <f>SUM(B18:L18)</f>
        <v>-32</v>
      </c>
    </row>
    <row r="19" spans="1:14" ht="11.25" customHeight="1">
      <c r="A19" s="72"/>
      <c r="B19" s="85"/>
      <c r="C19" s="83"/>
      <c r="D19" s="85"/>
      <c r="E19" s="85"/>
      <c r="F19" s="85"/>
      <c r="G19" s="83"/>
      <c r="H19" s="85"/>
      <c r="I19" s="85"/>
      <c r="J19" s="85"/>
      <c r="K19" s="85"/>
      <c r="L19" s="85"/>
      <c r="M19" s="85"/>
      <c r="N19" s="85"/>
    </row>
    <row r="20" spans="1:14" ht="12.75">
      <c r="A20" s="5" t="s">
        <v>37</v>
      </c>
      <c r="B20" s="19">
        <v>0</v>
      </c>
      <c r="C20" s="24"/>
      <c r="D20" s="19">
        <v>0</v>
      </c>
      <c r="E20" s="19"/>
      <c r="F20" s="19">
        <v>0</v>
      </c>
      <c r="G20" s="24"/>
      <c r="H20" s="19">
        <v>0</v>
      </c>
      <c r="I20" s="19"/>
      <c r="J20" s="19">
        <v>-95</v>
      </c>
      <c r="K20" s="19"/>
      <c r="L20" s="19">
        <v>0</v>
      </c>
      <c r="M20" s="19"/>
      <c r="N20" s="85">
        <f>SUM(B20:L20)</f>
        <v>-95</v>
      </c>
    </row>
    <row r="21" spans="2:14" ht="11.25" customHeight="1">
      <c r="B21" s="19"/>
      <c r="C21" s="24"/>
      <c r="D21" s="19"/>
      <c r="E21" s="24"/>
      <c r="F21" s="19"/>
      <c r="G21" s="24"/>
      <c r="H21" s="19"/>
      <c r="I21" s="19"/>
      <c r="J21" s="69"/>
      <c r="K21" s="69"/>
      <c r="L21" s="69"/>
      <c r="M21" s="69"/>
      <c r="N21" s="19"/>
    </row>
    <row r="22" spans="1:14" ht="12.75">
      <c r="A22" s="5" t="s">
        <v>95</v>
      </c>
      <c r="B22" s="19">
        <v>0</v>
      </c>
      <c r="C22" s="24"/>
      <c r="D22" s="19">
        <v>0</v>
      </c>
      <c r="E22" s="24"/>
      <c r="F22" s="19">
        <v>0</v>
      </c>
      <c r="G22" s="24"/>
      <c r="H22" s="19">
        <v>-456</v>
      </c>
      <c r="I22" s="19"/>
      <c r="J22" s="19">
        <v>0</v>
      </c>
      <c r="K22" s="19"/>
      <c r="L22" s="19">
        <v>0</v>
      </c>
      <c r="M22" s="19"/>
      <c r="N22" s="85">
        <f>SUM(B22:L22)</f>
        <v>-456</v>
      </c>
    </row>
    <row r="23" spans="2:14" ht="12" customHeight="1">
      <c r="B23" s="28"/>
      <c r="C23" s="24"/>
      <c r="D23" s="28"/>
      <c r="E23" s="24"/>
      <c r="F23" s="28"/>
      <c r="G23" s="24"/>
      <c r="H23" s="28"/>
      <c r="I23" s="24"/>
      <c r="J23" s="86"/>
      <c r="K23" s="25"/>
      <c r="L23" s="86"/>
      <c r="M23" s="25"/>
      <c r="N23" s="86"/>
    </row>
    <row r="24" spans="1:14" ht="12.75">
      <c r="A24" s="72" t="s">
        <v>96</v>
      </c>
      <c r="B24" s="87">
        <f>SUM(B14:B22)</f>
        <v>401423</v>
      </c>
      <c r="C24" s="83"/>
      <c r="D24" s="87">
        <f>SUM(D14:D22)</f>
        <v>142269</v>
      </c>
      <c r="E24" s="83"/>
      <c r="F24" s="87">
        <f>SUM(F14:F22)</f>
        <v>10417</v>
      </c>
      <c r="G24" s="83"/>
      <c r="H24" s="87">
        <f>SUM(H14:H22)</f>
        <v>-109238</v>
      </c>
      <c r="I24" s="83"/>
      <c r="J24" s="87">
        <f>SUM(J14:J22)</f>
        <v>2376</v>
      </c>
      <c r="K24" s="83"/>
      <c r="L24" s="87">
        <f>SUM(L14:L22)</f>
        <v>75918</v>
      </c>
      <c r="M24" s="83"/>
      <c r="N24" s="87">
        <f>SUM(N14:N22)</f>
        <v>523165</v>
      </c>
    </row>
    <row r="25" spans="2:14" ht="11.25" customHeight="1">
      <c r="B25" s="37"/>
      <c r="C25" s="90"/>
      <c r="D25" s="37"/>
      <c r="E25" s="90"/>
      <c r="F25" s="37"/>
      <c r="G25" s="90"/>
      <c r="H25" s="37"/>
      <c r="I25" s="90"/>
      <c r="J25" s="37"/>
      <c r="K25" s="90"/>
      <c r="L25" s="37"/>
      <c r="M25" s="90"/>
      <c r="N25" s="37"/>
    </row>
    <row r="26" spans="1:13" ht="12.75">
      <c r="A26" s="72" t="s">
        <v>65</v>
      </c>
      <c r="C26" s="25"/>
      <c r="E26" s="25"/>
      <c r="I26" s="25"/>
      <c r="K26" s="25"/>
      <c r="M26" s="25"/>
    </row>
    <row r="27" spans="1:14" ht="12.75">
      <c r="A27" s="88" t="s">
        <v>49</v>
      </c>
      <c r="B27" s="92">
        <v>323196</v>
      </c>
      <c r="C27" s="83"/>
      <c r="D27" s="92">
        <v>143212</v>
      </c>
      <c r="E27" s="83"/>
      <c r="F27" s="92">
        <v>10417</v>
      </c>
      <c r="G27" s="83"/>
      <c r="H27" s="92">
        <v>-98377</v>
      </c>
      <c r="I27" s="83"/>
      <c r="J27" s="92">
        <v>2854</v>
      </c>
      <c r="K27" s="83"/>
      <c r="L27" s="92">
        <v>0</v>
      </c>
      <c r="M27" s="83"/>
      <c r="N27" s="92">
        <f>SUM(B27:J27)</f>
        <v>381302</v>
      </c>
    </row>
    <row r="28" spans="1:14" ht="12.75">
      <c r="A28" s="88" t="s">
        <v>50</v>
      </c>
      <c r="B28" s="93">
        <v>0</v>
      </c>
      <c r="C28" s="83"/>
      <c r="D28" s="93">
        <v>0</v>
      </c>
      <c r="E28" s="83"/>
      <c r="F28" s="93">
        <v>0</v>
      </c>
      <c r="G28" s="83"/>
      <c r="H28" s="93">
        <v>-7695</v>
      </c>
      <c r="I28" s="83"/>
      <c r="J28" s="93">
        <v>0</v>
      </c>
      <c r="K28" s="83"/>
      <c r="L28" s="93">
        <v>0</v>
      </c>
      <c r="M28" s="83"/>
      <c r="N28" s="93">
        <f>SUM(B28:J28)</f>
        <v>-7695</v>
      </c>
    </row>
    <row r="29" spans="1:14" ht="12.75">
      <c r="A29" s="88" t="s">
        <v>51</v>
      </c>
      <c r="B29" s="85">
        <f aca="true" t="shared" si="0" ref="B29:N29">SUM(B27:B28)</f>
        <v>323196</v>
      </c>
      <c r="C29" s="83"/>
      <c r="D29" s="85">
        <f t="shared" si="0"/>
        <v>143212</v>
      </c>
      <c r="E29" s="83"/>
      <c r="F29" s="85">
        <f>SUM(F27:F28)</f>
        <v>10417</v>
      </c>
      <c r="G29" s="83"/>
      <c r="H29" s="85">
        <f t="shared" si="0"/>
        <v>-106072</v>
      </c>
      <c r="I29" s="83"/>
      <c r="J29" s="85">
        <f t="shared" si="0"/>
        <v>2854</v>
      </c>
      <c r="K29" s="83"/>
      <c r="L29" s="85">
        <f t="shared" si="0"/>
        <v>0</v>
      </c>
      <c r="M29" s="83"/>
      <c r="N29" s="85">
        <f t="shared" si="0"/>
        <v>373607</v>
      </c>
    </row>
    <row r="30" spans="2:14" ht="12" customHeight="1">
      <c r="B30" s="19"/>
      <c r="C30" s="24"/>
      <c r="D30" s="19"/>
      <c r="E30" s="24"/>
      <c r="F30" s="19"/>
      <c r="G30" s="24"/>
      <c r="H30" s="19"/>
      <c r="I30" s="24"/>
      <c r="J30" s="69"/>
      <c r="K30" s="68"/>
      <c r="L30" s="69"/>
      <c r="M30" s="68"/>
      <c r="N30" s="19"/>
    </row>
    <row r="31" spans="1:14" ht="12" customHeight="1">
      <c r="A31" s="5" t="s">
        <v>86</v>
      </c>
      <c r="B31" s="19">
        <v>78145</v>
      </c>
      <c r="C31" s="24"/>
      <c r="D31" s="19">
        <v>0</v>
      </c>
      <c r="E31" s="24"/>
      <c r="F31" s="19">
        <v>0</v>
      </c>
      <c r="G31" s="24"/>
      <c r="H31" s="19">
        <v>0</v>
      </c>
      <c r="I31" s="24"/>
      <c r="J31" s="19">
        <v>0</v>
      </c>
      <c r="K31" s="19"/>
      <c r="L31" s="19">
        <v>0</v>
      </c>
      <c r="M31" s="68"/>
      <c r="N31" s="19">
        <f>SUM(B31:L31)</f>
        <v>78145</v>
      </c>
    </row>
    <row r="32" spans="2:14" ht="12" customHeight="1">
      <c r="B32" s="19"/>
      <c r="C32" s="24"/>
      <c r="D32" s="19"/>
      <c r="E32" s="24"/>
      <c r="F32" s="19"/>
      <c r="G32" s="24"/>
      <c r="H32" s="19"/>
      <c r="I32" s="24"/>
      <c r="J32" s="69"/>
      <c r="K32" s="68"/>
      <c r="L32" s="69"/>
      <c r="M32" s="68"/>
      <c r="N32" s="19"/>
    </row>
    <row r="33" spans="1:14" ht="12" customHeight="1">
      <c r="A33" s="5" t="s">
        <v>84</v>
      </c>
      <c r="B33" s="19">
        <v>0</v>
      </c>
      <c r="C33" s="24"/>
      <c r="D33" s="19">
        <v>-911</v>
      </c>
      <c r="E33" s="24"/>
      <c r="F33" s="19">
        <v>0</v>
      </c>
      <c r="G33" s="24"/>
      <c r="H33" s="19">
        <v>0</v>
      </c>
      <c r="I33" s="24"/>
      <c r="J33" s="19">
        <v>0</v>
      </c>
      <c r="K33" s="19"/>
      <c r="L33" s="19">
        <v>0</v>
      </c>
      <c r="M33" s="68"/>
      <c r="N33" s="19">
        <f>SUM(B33:L33)</f>
        <v>-911</v>
      </c>
    </row>
    <row r="34" spans="2:14" ht="12" customHeight="1">
      <c r="B34" s="19"/>
      <c r="C34" s="24"/>
      <c r="D34" s="19"/>
      <c r="E34" s="24"/>
      <c r="F34" s="19"/>
      <c r="G34" s="24"/>
      <c r="H34" s="19"/>
      <c r="I34" s="24"/>
      <c r="J34" s="19"/>
      <c r="K34" s="68"/>
      <c r="L34" s="69"/>
      <c r="M34" s="68"/>
      <c r="N34" s="19"/>
    </row>
    <row r="35" spans="1:14" ht="12" customHeight="1">
      <c r="A35" s="5" t="s">
        <v>88</v>
      </c>
      <c r="B35" s="19">
        <v>0</v>
      </c>
      <c r="C35" s="24"/>
      <c r="D35" s="19">
        <v>0</v>
      </c>
      <c r="E35" s="24"/>
      <c r="F35" s="19">
        <v>0</v>
      </c>
      <c r="G35" s="24"/>
      <c r="H35" s="19">
        <v>0</v>
      </c>
      <c r="I35" s="24"/>
      <c r="J35" s="19">
        <v>0</v>
      </c>
      <c r="K35" s="68"/>
      <c r="L35" s="69">
        <v>76000</v>
      </c>
      <c r="M35" s="68"/>
      <c r="N35" s="19">
        <f>SUM(B35:L35)</f>
        <v>76000</v>
      </c>
    </row>
    <row r="36" spans="2:14" ht="12" customHeight="1">
      <c r="B36" s="19"/>
      <c r="C36" s="24"/>
      <c r="D36" s="19"/>
      <c r="E36" s="24"/>
      <c r="F36" s="19"/>
      <c r="G36" s="24"/>
      <c r="H36" s="19"/>
      <c r="I36" s="24"/>
      <c r="J36" s="19"/>
      <c r="K36" s="68"/>
      <c r="L36" s="69"/>
      <c r="M36" s="68"/>
      <c r="N36" s="19"/>
    </row>
    <row r="37" spans="1:14" ht="12" customHeight="1">
      <c r="A37" s="5" t="s">
        <v>83</v>
      </c>
      <c r="B37" s="19">
        <v>79</v>
      </c>
      <c r="C37" s="24"/>
      <c r="D37" s="19"/>
      <c r="E37" s="24"/>
      <c r="F37" s="19"/>
      <c r="G37" s="24"/>
      <c r="H37" s="19"/>
      <c r="I37" s="24"/>
      <c r="J37" s="19"/>
      <c r="K37" s="68"/>
      <c r="L37" s="69">
        <v>-79</v>
      </c>
      <c r="M37" s="68"/>
      <c r="N37" s="19">
        <f>SUM(B37:L37)</f>
        <v>0</v>
      </c>
    </row>
    <row r="38" spans="2:14" ht="12" customHeight="1">
      <c r="B38" s="19"/>
      <c r="C38" s="24"/>
      <c r="D38" s="19"/>
      <c r="E38" s="24"/>
      <c r="F38" s="19"/>
      <c r="G38" s="24"/>
      <c r="H38" s="19"/>
      <c r="I38" s="24"/>
      <c r="J38" s="69"/>
      <c r="K38" s="68"/>
      <c r="L38" s="69"/>
      <c r="M38" s="68"/>
      <c r="N38" s="19"/>
    </row>
    <row r="39" spans="1:14" ht="12.75">
      <c r="A39" s="5" t="s">
        <v>37</v>
      </c>
      <c r="B39" s="19">
        <v>0</v>
      </c>
      <c r="C39" s="24"/>
      <c r="D39" s="19">
        <v>0</v>
      </c>
      <c r="E39" s="24"/>
      <c r="F39" s="19">
        <v>0</v>
      </c>
      <c r="G39" s="24"/>
      <c r="H39" s="19">
        <v>0</v>
      </c>
      <c r="I39" s="24"/>
      <c r="J39" s="19">
        <v>-383</v>
      </c>
      <c r="K39" s="24"/>
      <c r="L39" s="19">
        <v>0</v>
      </c>
      <c r="M39" s="24"/>
      <c r="N39" s="19">
        <f>SUM(B39:L39)</f>
        <v>-383</v>
      </c>
    </row>
    <row r="40" spans="2:14" ht="12.75">
      <c r="B40" s="19"/>
      <c r="C40" s="24"/>
      <c r="D40" s="19"/>
      <c r="E40" s="24"/>
      <c r="F40" s="19"/>
      <c r="G40" s="24"/>
      <c r="H40" s="19"/>
      <c r="I40" s="24"/>
      <c r="J40" s="19"/>
      <c r="K40" s="24"/>
      <c r="L40" s="19"/>
      <c r="M40" s="24"/>
      <c r="N40" s="19"/>
    </row>
    <row r="41" spans="1:14" ht="12.75">
      <c r="A41" s="5" t="s">
        <v>82</v>
      </c>
      <c r="B41" s="19">
        <v>0</v>
      </c>
      <c r="C41" s="24"/>
      <c r="D41" s="19">
        <v>0</v>
      </c>
      <c r="E41" s="24"/>
      <c r="F41" s="19">
        <v>0</v>
      </c>
      <c r="G41" s="24"/>
      <c r="H41" s="19">
        <v>1300</v>
      </c>
      <c r="I41" s="24"/>
      <c r="J41" s="19">
        <v>0</v>
      </c>
      <c r="K41" s="24"/>
      <c r="L41" s="19">
        <v>0</v>
      </c>
      <c r="M41" s="24"/>
      <c r="N41" s="19">
        <f>SUM(B41:L41)</f>
        <v>1300</v>
      </c>
    </row>
    <row r="42" spans="2:14" ht="12.75">
      <c r="B42" s="19"/>
      <c r="C42" s="24"/>
      <c r="D42" s="19"/>
      <c r="E42" s="24"/>
      <c r="F42" s="19"/>
      <c r="G42" s="24"/>
      <c r="H42" s="19"/>
      <c r="I42" s="24"/>
      <c r="J42" s="19"/>
      <c r="K42" s="24"/>
      <c r="L42" s="19"/>
      <c r="M42" s="24"/>
      <c r="N42" s="19"/>
    </row>
    <row r="43" spans="1:14" ht="12.75">
      <c r="A43" s="5" t="s">
        <v>87</v>
      </c>
      <c r="B43" s="19">
        <v>0</v>
      </c>
      <c r="C43" s="24"/>
      <c r="D43" s="19">
        <v>0</v>
      </c>
      <c r="E43" s="24"/>
      <c r="F43" s="19">
        <v>0</v>
      </c>
      <c r="G43" s="24"/>
      <c r="H43" s="19">
        <v>-332</v>
      </c>
      <c r="I43" s="24"/>
      <c r="J43" s="19">
        <v>0</v>
      </c>
      <c r="K43" s="24"/>
      <c r="L43" s="19">
        <v>0</v>
      </c>
      <c r="M43" s="24"/>
      <c r="N43" s="19">
        <f>SUM(B43:L43)</f>
        <v>-332</v>
      </c>
    </row>
    <row r="44" spans="2:14" ht="12" customHeight="1">
      <c r="B44" s="19"/>
      <c r="C44" s="24"/>
      <c r="D44" s="19"/>
      <c r="E44" s="24"/>
      <c r="F44" s="19"/>
      <c r="G44" s="24"/>
      <c r="H44" s="19"/>
      <c r="I44" s="24"/>
      <c r="J44" s="69"/>
      <c r="K44" s="68"/>
      <c r="L44" s="69"/>
      <c r="M44" s="68"/>
      <c r="N44" s="19"/>
    </row>
    <row r="45" spans="1:14" ht="12.75">
      <c r="A45" s="5" t="s">
        <v>93</v>
      </c>
      <c r="B45" s="92">
        <v>0</v>
      </c>
      <c r="C45" s="83"/>
      <c r="D45" s="92">
        <v>0</v>
      </c>
      <c r="E45" s="83"/>
      <c r="F45" s="92">
        <v>0</v>
      </c>
      <c r="G45" s="83"/>
      <c r="H45" s="92">
        <v>-508</v>
      </c>
      <c r="I45" s="83"/>
      <c r="J45" s="92">
        <v>0</v>
      </c>
      <c r="K45" s="83"/>
      <c r="L45" s="92">
        <v>0</v>
      </c>
      <c r="M45" s="83"/>
      <c r="N45" s="92">
        <f>SUM(B45:J45)</f>
        <v>-508</v>
      </c>
    </row>
    <row r="46" spans="1:14" ht="12.75">
      <c r="A46" s="88" t="s">
        <v>50</v>
      </c>
      <c r="B46" s="93"/>
      <c r="C46" s="83"/>
      <c r="D46" s="93"/>
      <c r="E46" s="83"/>
      <c r="F46" s="93"/>
      <c r="G46" s="83"/>
      <c r="H46" s="93">
        <v>-3170</v>
      </c>
      <c r="I46" s="83"/>
      <c r="J46" s="93"/>
      <c r="K46" s="83"/>
      <c r="L46" s="93"/>
      <c r="M46" s="83"/>
      <c r="N46" s="93">
        <f>SUM(B46:J46)</f>
        <v>-3170</v>
      </c>
    </row>
    <row r="47" spans="2:14" ht="12.75">
      <c r="B47" s="85">
        <f>SUM(B45:B46)</f>
        <v>0</v>
      </c>
      <c r="C47" s="83"/>
      <c r="D47" s="85">
        <f>SUM(D45:D46)</f>
        <v>0</v>
      </c>
      <c r="E47" s="83"/>
      <c r="F47" s="85">
        <f>SUM(F45:F46)</f>
        <v>0</v>
      </c>
      <c r="G47" s="83"/>
      <c r="H47" s="85">
        <f>SUM(H45:H46)</f>
        <v>-3678</v>
      </c>
      <c r="I47" s="83"/>
      <c r="J47" s="85">
        <f>SUM(J45:J46)</f>
        <v>0</v>
      </c>
      <c r="K47" s="83"/>
      <c r="L47" s="85">
        <f>SUM(L45:L46)</f>
        <v>0</v>
      </c>
      <c r="M47" s="83"/>
      <c r="N47" s="85">
        <f>SUM(N45:N46)</f>
        <v>-3678</v>
      </c>
    </row>
    <row r="48" spans="2:14" ht="11.25" customHeight="1">
      <c r="B48" s="28"/>
      <c r="C48" s="24"/>
      <c r="D48" s="28"/>
      <c r="E48" s="24"/>
      <c r="F48" s="28"/>
      <c r="G48" s="24"/>
      <c r="H48" s="28"/>
      <c r="I48" s="24"/>
      <c r="J48" s="86"/>
      <c r="K48" s="25"/>
      <c r="L48" s="86"/>
      <c r="M48" s="25"/>
      <c r="N48" s="86"/>
    </row>
    <row r="49" spans="1:14" ht="12.75">
      <c r="A49" s="72" t="s">
        <v>94</v>
      </c>
      <c r="B49" s="87">
        <f>SUM(B29:B48)</f>
        <v>401420</v>
      </c>
      <c r="C49" s="83"/>
      <c r="D49" s="87">
        <f>SUM(D29:D48)</f>
        <v>142301</v>
      </c>
      <c r="E49" s="83"/>
      <c r="F49" s="87">
        <f>SUM(F29:F48)</f>
        <v>10417</v>
      </c>
      <c r="G49" s="83"/>
      <c r="H49" s="87">
        <f>H29+H41+H43+H47</f>
        <v>-108782</v>
      </c>
      <c r="I49" s="83"/>
      <c r="J49" s="87">
        <f>SUM(J29:J48)</f>
        <v>2471</v>
      </c>
      <c r="K49" s="83"/>
      <c r="L49" s="87">
        <f>SUM(L29:L48)</f>
        <v>75921</v>
      </c>
      <c r="M49" s="83"/>
      <c r="N49" s="87">
        <f>N29+N31+N33+N35+N39+N41+N43+N47</f>
        <v>523748</v>
      </c>
    </row>
    <row r="50" spans="2:14" ht="12.75">
      <c r="B50" s="19"/>
      <c r="C50" s="24"/>
      <c r="D50" s="19"/>
      <c r="E50" s="24"/>
      <c r="F50" s="19"/>
      <c r="G50" s="24"/>
      <c r="H50" s="19"/>
      <c r="I50" s="24"/>
      <c r="J50" s="19"/>
      <c r="K50" s="24"/>
      <c r="L50" s="19"/>
      <c r="M50" s="24"/>
      <c r="N50" s="19"/>
    </row>
    <row r="51" spans="2:14" ht="12.75">
      <c r="B51" s="19"/>
      <c r="C51" s="19"/>
      <c r="D51" s="19"/>
      <c r="E51" s="24"/>
      <c r="F51" s="19"/>
      <c r="G51" s="24"/>
      <c r="H51" s="19"/>
      <c r="I51" s="24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24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24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24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24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  <row r="133" spans="2:14" ht="12.75">
      <c r="B133" s="19"/>
      <c r="C133" s="19"/>
      <c r="D133" s="19"/>
      <c r="E133" s="19"/>
      <c r="F133" s="19"/>
      <c r="G133" s="24"/>
      <c r="H133" s="19"/>
      <c r="I133" s="19"/>
      <c r="J133" s="19"/>
      <c r="K133" s="19"/>
      <c r="L133" s="19"/>
      <c r="M133" s="19"/>
      <c r="N133" s="19"/>
    </row>
    <row r="134" spans="2:14" ht="12.75">
      <c r="B134" s="19"/>
      <c r="C134" s="19"/>
      <c r="D134" s="19"/>
      <c r="E134" s="19"/>
      <c r="F134" s="19"/>
      <c r="G134" s="24"/>
      <c r="H134" s="19"/>
      <c r="I134" s="19"/>
      <c r="J134" s="19"/>
      <c r="K134" s="19"/>
      <c r="L134" s="19"/>
      <c r="M134" s="19"/>
      <c r="N134" s="19"/>
    </row>
    <row r="135" spans="2:14" ht="12.75">
      <c r="B135" s="19"/>
      <c r="C135" s="19"/>
      <c r="D135" s="19"/>
      <c r="E135" s="19"/>
      <c r="F135" s="19"/>
      <c r="G135" s="24"/>
      <c r="H135" s="19"/>
      <c r="I135" s="19"/>
      <c r="J135" s="19"/>
      <c r="K135" s="19"/>
      <c r="L135" s="19"/>
      <c r="M135" s="19"/>
      <c r="N135" s="19"/>
    </row>
    <row r="136" spans="2:14" ht="12.75">
      <c r="B136" s="19"/>
      <c r="C136" s="19"/>
      <c r="D136" s="19"/>
      <c r="E136" s="19"/>
      <c r="F136" s="19"/>
      <c r="G136" s="24"/>
      <c r="H136" s="19"/>
      <c r="I136" s="19"/>
      <c r="J136" s="19"/>
      <c r="K136" s="19"/>
      <c r="L136" s="19"/>
      <c r="M136" s="19"/>
      <c r="N136" s="19"/>
    </row>
    <row r="137" spans="2:14" ht="12.75">
      <c r="B137" s="19"/>
      <c r="C137" s="19"/>
      <c r="D137" s="19"/>
      <c r="E137" s="19"/>
      <c r="F137" s="19"/>
      <c r="G137" s="24"/>
      <c r="H137" s="19"/>
      <c r="I137" s="19"/>
      <c r="J137" s="19"/>
      <c r="K137" s="19"/>
      <c r="L137" s="19"/>
      <c r="M137" s="19"/>
      <c r="N137" s="19"/>
    </row>
    <row r="138" spans="2:14" ht="12.75">
      <c r="B138" s="19"/>
      <c r="C138" s="19"/>
      <c r="D138" s="19"/>
      <c r="E138" s="19"/>
      <c r="F138" s="19"/>
      <c r="G138" s="24"/>
      <c r="H138" s="19"/>
      <c r="I138" s="19"/>
      <c r="J138" s="19"/>
      <c r="K138" s="19"/>
      <c r="L138" s="19"/>
      <c r="M138" s="19"/>
      <c r="N138" s="19"/>
    </row>
    <row r="139" spans="2:14" ht="12.75">
      <c r="B139" s="19"/>
      <c r="C139" s="19"/>
      <c r="D139" s="19"/>
      <c r="E139" s="19"/>
      <c r="F139" s="19"/>
      <c r="G139" s="24"/>
      <c r="H139" s="19"/>
      <c r="I139" s="19"/>
      <c r="J139" s="19"/>
      <c r="K139" s="19"/>
      <c r="L139" s="19"/>
      <c r="M139" s="19"/>
      <c r="N139" s="19"/>
    </row>
    <row r="140" spans="2:14" ht="12.75">
      <c r="B140" s="19"/>
      <c r="C140" s="19"/>
      <c r="D140" s="19"/>
      <c r="E140" s="19"/>
      <c r="F140" s="19"/>
      <c r="G140" s="24"/>
      <c r="H140" s="19"/>
      <c r="I140" s="19"/>
      <c r="J140" s="19"/>
      <c r="K140" s="19"/>
      <c r="L140" s="19"/>
      <c r="M140" s="19"/>
      <c r="N140" s="19"/>
    </row>
    <row r="141" spans="2:14" ht="12.75">
      <c r="B141" s="19"/>
      <c r="C141" s="19"/>
      <c r="D141" s="19"/>
      <c r="E141" s="19"/>
      <c r="F141" s="19"/>
      <c r="G141" s="24"/>
      <c r="H141" s="19"/>
      <c r="I141" s="19"/>
      <c r="J141" s="19"/>
      <c r="K141" s="19"/>
      <c r="L141" s="19"/>
      <c r="M141" s="19"/>
      <c r="N141" s="19"/>
    </row>
    <row r="142" spans="2:14" ht="12.75">
      <c r="B142" s="19"/>
      <c r="C142" s="19"/>
      <c r="D142" s="19"/>
      <c r="E142" s="19"/>
      <c r="F142" s="19"/>
      <c r="G142" s="24"/>
      <c r="H142" s="19"/>
      <c r="I142" s="19"/>
      <c r="J142" s="19"/>
      <c r="K142" s="19"/>
      <c r="L142" s="19"/>
      <c r="M142" s="19"/>
      <c r="N142" s="19"/>
    </row>
    <row r="143" spans="2:14" ht="12.75">
      <c r="B143" s="19"/>
      <c r="C143" s="19"/>
      <c r="D143" s="19"/>
      <c r="E143" s="19"/>
      <c r="F143" s="19"/>
      <c r="G143" s="24"/>
      <c r="H143" s="19"/>
      <c r="I143" s="19"/>
      <c r="J143" s="19"/>
      <c r="K143" s="19"/>
      <c r="L143" s="19"/>
      <c r="M143" s="19"/>
      <c r="N143" s="19"/>
    </row>
    <row r="144" spans="2:14" ht="12.75">
      <c r="B144" s="19"/>
      <c r="C144" s="19"/>
      <c r="D144" s="19"/>
      <c r="E144" s="19"/>
      <c r="F144" s="19"/>
      <c r="G144" s="24"/>
      <c r="H144" s="19"/>
      <c r="I144" s="19"/>
      <c r="J144" s="19"/>
      <c r="K144" s="19"/>
      <c r="L144" s="19"/>
      <c r="M144" s="19"/>
      <c r="N144" s="19"/>
    </row>
    <row r="145" spans="2:14" ht="12.75">
      <c r="B145" s="19"/>
      <c r="C145" s="19"/>
      <c r="D145" s="19"/>
      <c r="E145" s="19"/>
      <c r="F145" s="19"/>
      <c r="G145" s="24"/>
      <c r="H145" s="19"/>
      <c r="I145" s="19"/>
      <c r="J145" s="19"/>
      <c r="K145" s="19"/>
      <c r="L145" s="19"/>
      <c r="M145" s="19"/>
      <c r="N145" s="19"/>
    </row>
  </sheetData>
  <mergeCells count="1">
    <mergeCell ref="A2:N2"/>
  </mergeCells>
  <printOptions/>
  <pageMargins left="1" right="0.5" top="0.25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5">
      <selection activeCell="F9" sqref="F9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22" t="s">
        <v>43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9.75" customHeight="1">
      <c r="A2" s="123" t="s">
        <v>2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9.75" customHeight="1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12.75">
      <c r="A4" s="121" t="s">
        <v>64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2.75">
      <c r="A5" s="121" t="s">
        <v>90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8" ht="12.75">
      <c r="A6" s="72"/>
      <c r="H6" s="5"/>
    </row>
    <row r="8" spans="8:10" ht="15">
      <c r="H8" s="119" t="s">
        <v>66</v>
      </c>
      <c r="I8" s="120"/>
      <c r="J8" s="120"/>
    </row>
    <row r="9" spans="8:10" ht="15">
      <c r="H9" s="111"/>
      <c r="I9" s="112"/>
      <c r="J9" s="113" t="s">
        <v>92</v>
      </c>
    </row>
    <row r="10" spans="8:10" s="16" customFormat="1" ht="12.75">
      <c r="H10" s="13" t="s">
        <v>91</v>
      </c>
      <c r="I10" s="5"/>
      <c r="J10" s="13" t="s">
        <v>73</v>
      </c>
    </row>
    <row r="11" spans="8:10" s="16" customFormat="1" ht="6" customHeight="1">
      <c r="H11" s="94"/>
      <c r="I11" s="37"/>
      <c r="J11" s="94"/>
    </row>
    <row r="12" spans="8:10" s="16" customFormat="1" ht="12.75">
      <c r="H12" s="95" t="s">
        <v>1</v>
      </c>
      <c r="I12" s="37"/>
      <c r="J12" s="95" t="s">
        <v>1</v>
      </c>
    </row>
    <row r="13" spans="8:10" s="16" customFormat="1" ht="12.75">
      <c r="H13" s="95"/>
      <c r="I13" s="37"/>
      <c r="J13" s="95"/>
    </row>
    <row r="14" spans="1:10" ht="12.75">
      <c r="A14" s="5" t="s">
        <v>85</v>
      </c>
      <c r="H14" s="24">
        <v>-34866</v>
      </c>
      <c r="J14" s="24">
        <v>-21813</v>
      </c>
    </row>
    <row r="15" spans="8:10" ht="12.75">
      <c r="H15" s="24"/>
      <c r="J15" s="24"/>
    </row>
    <row r="16" spans="1:10" ht="12.75">
      <c r="A16" s="5" t="s">
        <v>99</v>
      </c>
      <c r="H16" s="24">
        <v>34042</v>
      </c>
      <c r="J16" s="24">
        <v>966</v>
      </c>
    </row>
    <row r="17" spans="8:10" ht="12.75">
      <c r="H17" s="24"/>
      <c r="J17" s="24"/>
    </row>
    <row r="18" spans="1:10" ht="12.75">
      <c r="A18" s="5" t="s">
        <v>100</v>
      </c>
      <c r="H18" s="28">
        <v>-12785</v>
      </c>
      <c r="J18" s="28">
        <v>-9073</v>
      </c>
    </row>
    <row r="19" ht="12.75">
      <c r="J19" s="19"/>
    </row>
    <row r="20" spans="1:10" ht="12.75">
      <c r="A20" s="5" t="s">
        <v>79</v>
      </c>
      <c r="H20" s="24">
        <f>SUM(H14:H18)</f>
        <v>-13609</v>
      </c>
      <c r="I20" s="25"/>
      <c r="J20" s="24">
        <f>SUM(J14:J18)</f>
        <v>-29920</v>
      </c>
    </row>
    <row r="21" ht="12.75">
      <c r="J21" s="19"/>
    </row>
    <row r="22" spans="1:10" ht="12.75">
      <c r="A22" s="5" t="s">
        <v>75</v>
      </c>
      <c r="H22" s="24">
        <v>-57127</v>
      </c>
      <c r="J22" s="24">
        <v>-27207</v>
      </c>
    </row>
    <row r="23" spans="5:10" ht="12.75" customHeight="1">
      <c r="E23" s="5" t="s">
        <v>44</v>
      </c>
      <c r="H23" s="24"/>
      <c r="J23" s="24"/>
    </row>
    <row r="24" spans="1:10" ht="16.5" customHeight="1" thickBot="1">
      <c r="A24" s="5" t="s">
        <v>74</v>
      </c>
      <c r="H24" s="100">
        <f>H20+H22</f>
        <v>-70736</v>
      </c>
      <c r="J24" s="100">
        <f>J20+J22</f>
        <v>-57127</v>
      </c>
    </row>
    <row r="25" ht="13.5" thickTop="1">
      <c r="J25" s="19"/>
    </row>
    <row r="26" spans="3:11" ht="12.75">
      <c r="C26" s="96"/>
      <c r="D26" s="25"/>
      <c r="E26" s="25"/>
      <c r="F26" s="25"/>
      <c r="G26" s="25"/>
      <c r="H26" s="24"/>
      <c r="I26" s="25"/>
      <c r="J26" s="24"/>
      <c r="K26" s="25"/>
    </row>
    <row r="27" spans="1:11" ht="12.75">
      <c r="A27" s="99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97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2005-05-27T04:37:23Z</cp:lastPrinted>
  <dcterms:created xsi:type="dcterms:W3CDTF">2001-05-25T06:37:15Z</dcterms:created>
  <dcterms:modified xsi:type="dcterms:W3CDTF">2005-05-27T06:00:33Z</dcterms:modified>
  <cp:category/>
  <cp:version/>
  <cp:contentType/>
  <cp:contentStatus/>
</cp:coreProperties>
</file>