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5220" tabRatio="768" activeTab="2"/>
  </bookViews>
  <sheets>
    <sheet name="income" sheetId="1" r:id="rId1"/>
    <sheet name="BS" sheetId="2" r:id="rId2"/>
    <sheet name="note" sheetId="3" r:id="rId3"/>
  </sheets>
  <definedNames>
    <definedName name="_xlnm.Print_Area" localSheetId="1">'BS'!$A$1:$H$58</definedName>
    <definedName name="_xlnm.Print_Area" localSheetId="0">'income'!$A$1:$K$74</definedName>
    <definedName name="_xlnm.Print_Area" localSheetId="2">'note'!$A:$I</definedName>
    <definedName name="_xlnm.Print_Titles" localSheetId="0">'income'!$6:$14</definedName>
  </definedNames>
  <calcPr fullCalcOnLoad="1"/>
</workbook>
</file>

<file path=xl/sharedStrings.xml><?xml version="1.0" encoding="utf-8"?>
<sst xmlns="http://schemas.openxmlformats.org/spreadsheetml/2006/main" count="255" uniqueCount="198">
  <si>
    <t xml:space="preserve">Other bank guarantees and </t>
  </si>
  <si>
    <t xml:space="preserve">  performance bonds</t>
  </si>
  <si>
    <t>(b)</t>
  </si>
  <si>
    <t>(i)</t>
  </si>
  <si>
    <t>(ii)</t>
  </si>
  <si>
    <t xml:space="preserve">  -  unsecured</t>
  </si>
  <si>
    <t>Profit/(Loss)</t>
  </si>
  <si>
    <t>Total Assets</t>
  </si>
  <si>
    <t>Revenue</t>
  </si>
  <si>
    <t>Before Taxation</t>
  </si>
  <si>
    <t>Employed</t>
  </si>
  <si>
    <t>Properties</t>
  </si>
  <si>
    <t xml:space="preserve">Infrastructure </t>
  </si>
  <si>
    <t>Financial services</t>
  </si>
  <si>
    <t>Textile</t>
  </si>
  <si>
    <t>Others</t>
  </si>
  <si>
    <t>Adjustment relating to :-</t>
  </si>
  <si>
    <t>Share of turnover of associated companies</t>
  </si>
  <si>
    <t>Total</t>
  </si>
  <si>
    <t>RM'000</t>
  </si>
  <si>
    <t>Current taxation</t>
  </si>
  <si>
    <t>Transfer from deferred taxation</t>
  </si>
  <si>
    <t>Share in taxation of associated companies</t>
  </si>
  <si>
    <t xml:space="preserve">Effective tax charge </t>
  </si>
  <si>
    <t>Notes on the Financial Statements</t>
  </si>
  <si>
    <t>6a)</t>
  </si>
  <si>
    <t>Current Quarter</t>
  </si>
  <si>
    <t>Year-to-date</t>
  </si>
  <si>
    <t>6b)</t>
  </si>
  <si>
    <t>Notes (continued)</t>
  </si>
  <si>
    <t>Total investment at cost</t>
  </si>
  <si>
    <t>Total investment at carrying value/book value</t>
  </si>
  <si>
    <t>(after provision for diminution in value)</t>
  </si>
  <si>
    <t>Total investment at market value</t>
  </si>
  <si>
    <t>Changes</t>
  </si>
  <si>
    <t>a)</t>
  </si>
  <si>
    <t>b)</t>
  </si>
  <si>
    <t>c)</t>
  </si>
  <si>
    <t>d)</t>
  </si>
  <si>
    <t>Claims of compensation for abortive</t>
  </si>
  <si>
    <t xml:space="preserve">  work rendered to MBJB project</t>
  </si>
  <si>
    <t xml:space="preserve">  in Johor Bahru</t>
  </si>
  <si>
    <t>e)</t>
  </si>
  <si>
    <t>An arbitrator award on the settlement</t>
  </si>
  <si>
    <t xml:space="preserve">  of a claim for the air conditioning</t>
  </si>
  <si>
    <t xml:space="preserve">  work to a subsidiary company</t>
  </si>
  <si>
    <t>ARAB MALAYSIAN DEVELOPMENT BERHAD</t>
  </si>
  <si>
    <t>(Company No : 6386-K)</t>
  </si>
  <si>
    <t xml:space="preserve">QUARTERLY REPORT ON CONSOLIDATED RESULTS </t>
  </si>
  <si>
    <t>AUDITED</t>
  </si>
  <si>
    <t>PRECEDING</t>
  </si>
  <si>
    <t>YEAR</t>
  </si>
  <si>
    <t>CURRENT</t>
  </si>
  <si>
    <t>CORRES-</t>
  </si>
  <si>
    <t>PONDING</t>
  </si>
  <si>
    <t>QUARTER</t>
  </si>
  <si>
    <t>TO DATE</t>
  </si>
  <si>
    <t>31.03.2001</t>
  </si>
  <si>
    <t>1(a)</t>
  </si>
  <si>
    <t xml:space="preserve"> </t>
  </si>
  <si>
    <t>Investment income</t>
  </si>
  <si>
    <t>(c)</t>
  </si>
  <si>
    <t xml:space="preserve">Other income </t>
  </si>
  <si>
    <t>2(a)</t>
  </si>
  <si>
    <t>Less: Finance cost</t>
  </si>
  <si>
    <t>Less: Depreciation and amortisation</t>
  </si>
  <si>
    <t>(d)</t>
  </si>
  <si>
    <t>Add: Exceptional gain</t>
  </si>
  <si>
    <t>(e)</t>
  </si>
  <si>
    <t>(f)</t>
  </si>
  <si>
    <t>(g)</t>
  </si>
  <si>
    <t>(h)</t>
  </si>
  <si>
    <t>Income tax</t>
  </si>
  <si>
    <t xml:space="preserve">(i) </t>
  </si>
  <si>
    <t>Less minority interests</t>
  </si>
  <si>
    <t>(j)</t>
  </si>
  <si>
    <t>Pre-acquisition profit/(loss)</t>
  </si>
  <si>
    <t>(k)</t>
  </si>
  <si>
    <t>(l)</t>
  </si>
  <si>
    <t>Extraordinary items</t>
  </si>
  <si>
    <t>(iii)</t>
  </si>
  <si>
    <t>(m)</t>
  </si>
  <si>
    <t>3(a)</t>
  </si>
  <si>
    <t>N/A</t>
  </si>
  <si>
    <t>CONSOLIDATED  BALANCE SHEET</t>
  </si>
  <si>
    <t>UNAUDITED</t>
  </si>
  <si>
    <t>AS AT</t>
  </si>
  <si>
    <t>END OF</t>
  </si>
  <si>
    <t>FINANCIAL</t>
  </si>
  <si>
    <t>YEAR END</t>
  </si>
  <si>
    <t>Property, plant and equipment</t>
  </si>
  <si>
    <t>Investment property</t>
  </si>
  <si>
    <t>Investment in associated companies</t>
  </si>
  <si>
    <t xml:space="preserve">Long term investments </t>
  </si>
  <si>
    <t>Real property assets</t>
  </si>
  <si>
    <t>Intangible Assets</t>
  </si>
  <si>
    <t>Other long term assets</t>
  </si>
  <si>
    <t>Current Assets</t>
  </si>
  <si>
    <t>Development properties</t>
  </si>
  <si>
    <t>Inventories</t>
  </si>
  <si>
    <t>Cash and bank balances</t>
  </si>
  <si>
    <t>Current Liabilities</t>
  </si>
  <si>
    <t>Short term borrowings</t>
  </si>
  <si>
    <t>Provision for taxation</t>
  </si>
  <si>
    <t>Dividend payable</t>
  </si>
  <si>
    <t>Net Current Assets</t>
  </si>
  <si>
    <t>Shareholders' Funds</t>
  </si>
  <si>
    <t>Share Capital</t>
  </si>
  <si>
    <t>Reserves</t>
  </si>
  <si>
    <t>Share premium</t>
  </si>
  <si>
    <t>Capital reserve</t>
  </si>
  <si>
    <t>Minority Interests</t>
  </si>
  <si>
    <t>5.5% ICULS 1995/2002</t>
  </si>
  <si>
    <t>Long Term Borrowings</t>
  </si>
  <si>
    <t>Other Long Term liabilities</t>
  </si>
  <si>
    <t>Deferred taxation</t>
  </si>
  <si>
    <t>Net Tangible Assets Per Share (RM)</t>
  </si>
  <si>
    <t>Secured</t>
  </si>
  <si>
    <t>Unsecured</t>
  </si>
  <si>
    <t>Long term borrowings</t>
  </si>
  <si>
    <t>Grand Total</t>
  </si>
  <si>
    <t>Additional taxation in respect of prior</t>
  </si>
  <si>
    <t xml:space="preserve">  years claimed by the Inland Revenue</t>
  </si>
  <si>
    <t xml:space="preserve">  Board under appeal</t>
  </si>
  <si>
    <t>Total profit on disposal of quoted securities</t>
  </si>
  <si>
    <t>(net of provision for write-down)</t>
  </si>
  <si>
    <t>The Group has diversified interests and operations. There were no apparent cyclical or seasonal factors which had significantly affected the Group's overall operations.</t>
  </si>
  <si>
    <t>There were no financial instruments with off balance sheet risk.</t>
  </si>
  <si>
    <t>The breakdown of tax charge for the quarter and financial year-to-date :-</t>
  </si>
  <si>
    <t>&gt;100%</t>
  </si>
  <si>
    <t>The purchase had resulted in increasing the Company's effective equity interest in AMBCC from 30% to 48%.</t>
  </si>
  <si>
    <t xml:space="preserve">Other than the foregoing, there were no other issuance and repayment of debt and equity securities, share buy backs, share cancellations, share held as treasury shares or resale of treasury shares. </t>
  </si>
  <si>
    <t>As there was no profit forecast announced earlier, the comparison of results is not applicable.</t>
  </si>
  <si>
    <t>Total sale proceeds from quoted investments</t>
  </si>
  <si>
    <t>Letters of credit and guarantees</t>
  </si>
  <si>
    <t xml:space="preserve">On 28th May 2001, the Company and its subsidiary company, namely Arab-Malaysian Best &amp; Crompton Sdn. Bhd. ("AMBC") entered into a Sale of Shares agreement whereby the Company agreed to purchase from AMBC 114,000 ordinary shares of RM1.00 each representing 38% equity interest in AMBC Controls Sdn. Bhd. ("AMBCC"), a subsidiary company of AMBC for a total consideration of RM560,000. </t>
  </si>
  <si>
    <t>Add: minority interests</t>
  </si>
  <si>
    <t>Deferred income</t>
  </si>
  <si>
    <t>Trade receivables</t>
  </si>
  <si>
    <t>Others receivables</t>
  </si>
  <si>
    <t>Trade payables</t>
  </si>
  <si>
    <t>Other payables</t>
  </si>
  <si>
    <t>Travel and Leisure</t>
  </si>
  <si>
    <t>Engineering and Construction</t>
  </si>
  <si>
    <t>Extraordinary items attributable to members of the Company</t>
  </si>
  <si>
    <t>Fully diluted</t>
  </si>
  <si>
    <t>(based on ordinary shares - sen)</t>
  </si>
  <si>
    <t>Basic</t>
  </si>
  <si>
    <t>Contingent liabilities made up to a date not earlier than 7 days from the date of announcement.</t>
  </si>
  <si>
    <t>The group registered a gain on sale and leaseback of an investment property in a subsidiary company amounted to RM8,748,612 under an Ijarah Lease Financing arrangement amounted to RM46 million which was concluded in October 2001. The gain arose therefrom is amortised over the lease period of 7 years. Apart from the above, there were no profits/(losses) registered on sale of unquoted investments and/or properties for the current quarter and financial year-to-date.</t>
  </si>
  <si>
    <t>There was no exceptional item for the quarter and financial year-to-date other than those disclosed under Note 7.</t>
  </si>
  <si>
    <t>26.2.2002</t>
  </si>
  <si>
    <t>31.3.2002</t>
  </si>
  <si>
    <t>31.3.2001</t>
  </si>
  <si>
    <t>AS AT 31 MARCH 2002</t>
  </si>
  <si>
    <t>FOR THE FINANCIAL YEAR ENDED 31 MARCH 2002</t>
  </si>
  <si>
    <t>There was no extraordinary item for the quarter and financial year-to-date ended 31 March 2002.</t>
  </si>
  <si>
    <t>Particulars of purchase or disposal of quoted securities for the current quarter and financial year-to-date ended 31 March 2002.</t>
  </si>
  <si>
    <t>Investments in quoted shares as at 31 March 2002:-</t>
  </si>
  <si>
    <t>Group borrowings and debt securities as at 31 March 2002 are as follows:-</t>
  </si>
  <si>
    <t>No dividend is recommended for the quarter ended 31 March 2002.</t>
  </si>
  <si>
    <t>&lt;---------- UNAUDITED ----------&gt;</t>
  </si>
  <si>
    <t>Profit before finance cost, depreciation and amortisation, exceptional items, income tax, minority interests and extraordinary items</t>
  </si>
  <si>
    <t>Over provision in respect of prior period/year</t>
  </si>
  <si>
    <t>Segment analysis for the financial year ended 31 March 2002.</t>
  </si>
  <si>
    <t>reported</t>
  </si>
  <si>
    <t>Effects of</t>
  </si>
  <si>
    <t>change in</t>
  </si>
  <si>
    <t>accounting policy</t>
  </si>
  <si>
    <t>As restated</t>
  </si>
  <si>
    <t>Group's retained profit/(accumulated losses)</t>
  </si>
  <si>
    <t>- Balance as at 31.3.2000</t>
  </si>
  <si>
    <t>- Dividend</t>
  </si>
  <si>
    <t>- Balance as at 31.3.2001</t>
  </si>
  <si>
    <t>as at 31.3.2001</t>
  </si>
  <si>
    <t xml:space="preserve">During the financial year, 60,675,871 ordinary shares @ 50 sen each were issued pursuant to the conversion of RM145,613,148 nominal value of Irredeemable Convertible Unsecured Loan Stocks 1995/2002. </t>
  </si>
  <si>
    <t>Total of purchases of quoted investment</t>
  </si>
  <si>
    <t>Carrying cost of Associated Companies</t>
  </si>
  <si>
    <t xml:space="preserve">The Group incurred a tax charge despite a loss position for the financial year-to-date mainly due to the absence of Group relief for losses suffered by certain subsidiary companies and share of taxation of certain associated companies.  </t>
  </si>
  <si>
    <t>RESTATED</t>
  </si>
  <si>
    <t xml:space="preserve">There was no corporate proposals announced but has not yet completed. </t>
  </si>
  <si>
    <t xml:space="preserve">There were no material litigation at the date of issue of this quarterly report apart from those disclosed under Note 11(d). </t>
  </si>
  <si>
    <t>Loss before income tax, minority interests and extraordinary items</t>
  </si>
  <si>
    <t>Net Loss from ordinary activities attributable to members of the Company</t>
  </si>
  <si>
    <t>Net Loss attributable to members of the Company</t>
  </si>
  <si>
    <t>(Loss) per share based on 2(m) above after deducting any provision for preference dividend, if any :-</t>
  </si>
  <si>
    <t>Accumulated losses</t>
  </si>
  <si>
    <t>Share of Profit(Loss) of associated companies</t>
  </si>
  <si>
    <t>Loss after income tax before deducting minority interests</t>
  </si>
  <si>
    <t>- Net profit/(loss) for the year ended 31.3.2001</t>
  </si>
  <si>
    <t>The Group has a negative tax charge for the quarter due to write back of deferred taxation provided for in an associated company in consistent with the change in accounting policies.</t>
  </si>
  <si>
    <t>The Group reported a higher pre-tax loss for the quarter as compared with preceding quarter mainly due to an adjustment of the Group's share of results of an associated company arising from the Group's early adoption of the borrowing costs' standard (MASB 27) issued by the Malaysian Accounting Standard Board which becomes operative on 1st July 2002. The full financial effect is noted under Note 1.</t>
  </si>
  <si>
    <t>There were no material events subsequent to the end of 31 March 2002 reported on that have not been reflected in the financial statement for the said period, made up to a date not earlier than 7 days from the date of issue of this quarterly report.</t>
  </si>
  <si>
    <t>24.5.2002</t>
  </si>
  <si>
    <t>The Group registered a pre-tax loss of RM15,158K and RM17,592K for the current quarter and financial year-to-date ended 31 March 2002 respectively. Its performances were affected by the operation losses and those financial adjustments as highlighted in Note 1 and 15 in certain associated companies, lower government orders for textile products combined with the unfavourable trading conditions experienced in Property, Travel and Tourism division. Engineering &amp; Construction and Finance division remained profitable.</t>
  </si>
  <si>
    <t>Under the present competitive environment, management will continue to explore new business opportunities and at the same time, strengthen its current business through improved operational efficiency and cost control. Trading conditions and the business environment are expected to remain challenging for the Group. Barring any unforeseen circumstances, the Group expects to improve on its performance in the coming financial year.</t>
  </si>
  <si>
    <t xml:space="preserve">All significant accounting policies applied and methods of computation used are consistent with those applied in the financial statements for the financial year ended 31 March 2001. However, the Group has decided to adopt early the borrowing costs' standard (MASB 27) issued by the Malaysian Accounting Standard Board which becomes operative on 1st July 2002. The early adoption resulted in an adjustment of the Group's share of results of an associated Group of companies, namely Kesas Holdings Berhad group (Kesas). The application of MASB 27 to the financial statement of Kesas would constitute a change in accounting policy where the effects of the change are required to be applied restrospectively. The change in accounting policy has the effect of increasing the Group's net loss for the current financial year by RM8,371,299 and its restrospective effects to the Group's financial statements are as follow:- </t>
  </si>
  <si>
    <t xml:space="preserve">As previously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</si>
</sst>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quot;-&quot;"/>
    <numFmt numFmtId="179" formatCode="#,##0_);[Red]\(#,##0\);&quot;-&quot;"/>
    <numFmt numFmtId="180" formatCode="#,##0_);[Red]\(#,##0\);&quot; &quot;"/>
    <numFmt numFmtId="181" formatCode="#,##0_);[Red]\(#,##0\);\ &quot; &quot;"/>
    <numFmt numFmtId="182" formatCode="_(* #,##0.0_);_(* \(#,##0.0\);_(* &quot;-&quot;??_);_(@_)"/>
    <numFmt numFmtId="183" formatCode="_(* #,##0_);_(* \(#,##0\);_(* &quot;-&quot;??_);_(@_)"/>
    <numFmt numFmtId="184" formatCode="_(* #,##0\ \ \ _);_(* \(#,##0\);_(* &quot;-&quot;_);_(@_)"/>
    <numFmt numFmtId="185" formatCode="_(* #,##0\ \ \ \ _);_(* \(#,##0\);_(* &quot;-&quot;_);_(@_)"/>
    <numFmt numFmtId="186" formatCode="\1\9\9\8"/>
    <numFmt numFmtId="187" formatCode="0\1\-0\4\-\1\9\9\7"/>
    <numFmt numFmtId="188" formatCode="\3\1\-0\3\-\1\9\9\8"/>
    <numFmt numFmtId="189" formatCode="\-"/>
    <numFmt numFmtId="190" formatCode="\1\2\-\1\3"/>
    <numFmt numFmtId="191" formatCode="\1\-\7"/>
    <numFmt numFmtId="192" formatCode="dd/mm/yyyy"/>
    <numFmt numFmtId="193" formatCode="0_);\(0\)"/>
    <numFmt numFmtId="194" formatCode="#,##0.0_);\(#,##0.0\)"/>
    <numFmt numFmtId="195" formatCode="#,##0.000_);\(#,##0.000\)"/>
    <numFmt numFmtId="196" formatCode="dd\-mmm\-yy_)"/>
    <numFmt numFmtId="197" formatCode="hh:mm:ss\ AM/PM_)"/>
    <numFmt numFmtId="198" formatCode="_(* #,##0.0000_);_(* \(#,##0.0000\);_(* &quot;-&quot;????_);_(@_)"/>
  </numFmts>
  <fonts count="11">
    <font>
      <sz val="11"/>
      <name val="Times New Roman"/>
      <family val="0"/>
    </font>
    <font>
      <b/>
      <sz val="11"/>
      <name val="Times New Roman"/>
      <family val="0"/>
    </font>
    <font>
      <i/>
      <sz val="11"/>
      <name val="Times New Roman"/>
      <family val="0"/>
    </font>
    <font>
      <b/>
      <i/>
      <sz val="11"/>
      <name val="Times New Roman"/>
      <family val="0"/>
    </font>
    <font>
      <b/>
      <sz val="12"/>
      <name val="Times New Roman"/>
      <family val="1"/>
    </font>
    <font>
      <sz val="12"/>
      <name val="Times New Roman"/>
      <family val="1"/>
    </font>
    <font>
      <u val="single"/>
      <sz val="12"/>
      <name val="Times New Roman"/>
      <family val="1"/>
    </font>
    <font>
      <b/>
      <u val="single"/>
      <sz val="12"/>
      <name val="Times New Roman"/>
      <family val="1"/>
    </font>
    <font>
      <b/>
      <i/>
      <sz val="12"/>
      <name val="Times New Roman"/>
      <family val="0"/>
    </font>
    <font>
      <i/>
      <sz val="12"/>
      <name val="Times New Roman"/>
      <family val="1"/>
    </font>
    <font>
      <b/>
      <u val="single"/>
      <sz val="11"/>
      <name val="Times New Roman"/>
      <family val="1"/>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style="double">
        <color indexed="8"/>
      </bottom>
    </border>
    <border>
      <left style="thin"/>
      <right style="thin"/>
      <top style="thin"/>
      <bottom style="thin"/>
    </border>
    <border>
      <left>
        <color indexed="63"/>
      </left>
      <right style="thin"/>
      <top>
        <color indexed="63"/>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5" fillId="0" borderId="0" applyFill="0" applyBorder="0" applyAlignment="0" applyProtection="0"/>
    <xf numFmtId="37" fontId="5" fillId="0" borderId="0" applyFill="0" applyBorder="0" applyProtection="0">
      <alignment horizontal="center" vertical="center"/>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4">
    <xf numFmtId="37" fontId="0" fillId="0" borderId="0" xfId="0" applyAlignment="1">
      <alignment/>
    </xf>
    <xf numFmtId="37" fontId="5" fillId="0" borderId="0" xfId="0" applyFont="1" applyAlignment="1">
      <alignment horizontal="centerContinuous"/>
    </xf>
    <xf numFmtId="37" fontId="5" fillId="0" borderId="0" xfId="0" applyFont="1" applyAlignment="1">
      <alignment/>
    </xf>
    <xf numFmtId="37" fontId="4" fillId="0" borderId="0" xfId="0" applyFont="1" applyAlignment="1">
      <alignment/>
    </xf>
    <xf numFmtId="37" fontId="5" fillId="0" borderId="0" xfId="0" applyFont="1" applyAlignment="1" quotePrefix="1">
      <alignment horizontal="left"/>
    </xf>
    <xf numFmtId="37" fontId="6" fillId="0" borderId="0" xfId="0" applyFont="1" applyAlignment="1">
      <alignment horizontal="center"/>
    </xf>
    <xf numFmtId="37" fontId="6" fillId="0" borderId="0" xfId="0" applyFont="1" applyAlignment="1">
      <alignment/>
    </xf>
    <xf numFmtId="37" fontId="5" fillId="0" borderId="0" xfId="0" applyFont="1" applyAlignment="1">
      <alignment horizontal="center"/>
    </xf>
    <xf numFmtId="183" fontId="5" fillId="0" borderId="0" xfId="0" applyNumberFormat="1" applyFont="1" applyAlignment="1">
      <alignment/>
    </xf>
    <xf numFmtId="183" fontId="5" fillId="0" borderId="0" xfId="15" applyNumberFormat="1" applyFont="1" applyAlignment="1">
      <alignment/>
    </xf>
    <xf numFmtId="183" fontId="5" fillId="0" borderId="1" xfId="15" applyNumberFormat="1" applyFont="1" applyBorder="1" applyAlignment="1">
      <alignment/>
    </xf>
    <xf numFmtId="183" fontId="5" fillId="0" borderId="0" xfId="15" applyNumberFormat="1" applyFont="1" applyBorder="1" applyAlignment="1">
      <alignment/>
    </xf>
    <xf numFmtId="183" fontId="5" fillId="0" borderId="2" xfId="15" applyNumberFormat="1" applyFont="1" applyBorder="1" applyAlignment="1">
      <alignment/>
    </xf>
    <xf numFmtId="37" fontId="5" fillId="0" borderId="0" xfId="0" applyFont="1" applyBorder="1" applyAlignment="1">
      <alignment/>
    </xf>
    <xf numFmtId="37" fontId="5" fillId="0" borderId="0" xfId="0" applyFont="1" applyBorder="1" applyAlignment="1">
      <alignment horizontal="centerContinuous"/>
    </xf>
    <xf numFmtId="37" fontId="6" fillId="0" borderId="0" xfId="0" applyFont="1" applyAlignment="1">
      <alignment horizontal="centerContinuous"/>
    </xf>
    <xf numFmtId="37" fontId="5" fillId="0" borderId="0" xfId="0" applyFont="1" applyAlignment="1">
      <alignment horizontal="left"/>
    </xf>
    <xf numFmtId="37" fontId="5" fillId="0" borderId="0" xfId="0" applyFont="1" applyAlignment="1">
      <alignment/>
    </xf>
    <xf numFmtId="183" fontId="5" fillId="0" borderId="0" xfId="15" applyNumberFormat="1" applyFont="1" applyBorder="1" applyAlignment="1">
      <alignment horizontal="center"/>
    </xf>
    <xf numFmtId="183" fontId="5" fillId="0" borderId="1" xfId="15" applyNumberFormat="1" applyFont="1" applyBorder="1" applyAlignment="1">
      <alignment horizontal="center"/>
    </xf>
    <xf numFmtId="37" fontId="5" fillId="0" borderId="0" xfId="0" applyFont="1" applyBorder="1" applyAlignment="1">
      <alignment horizontal="center"/>
    </xf>
    <xf numFmtId="37" fontId="7" fillId="0" borderId="0" xfId="0" applyFont="1" applyAlignment="1">
      <alignment/>
    </xf>
    <xf numFmtId="37" fontId="4" fillId="0" borderId="0" xfId="0" applyFont="1" applyAlignment="1">
      <alignment/>
    </xf>
    <xf numFmtId="37" fontId="6" fillId="0" borderId="0" xfId="0" applyFont="1" applyBorder="1" applyAlignment="1">
      <alignment horizontal="center"/>
    </xf>
    <xf numFmtId="183" fontId="6" fillId="0" borderId="0" xfId="15" applyNumberFormat="1" applyFont="1" applyBorder="1" applyAlignment="1">
      <alignment horizontal="center"/>
    </xf>
    <xf numFmtId="37" fontId="0" fillId="0" borderId="0" xfId="0" applyAlignment="1">
      <alignment horizontal="center"/>
    </xf>
    <xf numFmtId="37" fontId="4" fillId="0" borderId="0" xfId="0" applyFont="1" applyAlignment="1" quotePrefix="1">
      <alignment horizontal="left"/>
    </xf>
    <xf numFmtId="37" fontId="5" fillId="0" borderId="0" xfId="0" applyFont="1" applyBorder="1" applyAlignment="1">
      <alignment/>
    </xf>
    <xf numFmtId="37" fontId="0" fillId="0" borderId="0" xfId="0" applyBorder="1" applyAlignment="1">
      <alignment/>
    </xf>
    <xf numFmtId="41" fontId="5" fillId="0" borderId="0" xfId="0" applyNumberFormat="1" applyFont="1" applyAlignment="1">
      <alignment/>
    </xf>
    <xf numFmtId="41" fontId="5" fillId="0" borderId="0" xfId="0" applyNumberFormat="1" applyFont="1" applyBorder="1" applyAlignment="1">
      <alignment/>
    </xf>
    <xf numFmtId="37" fontId="5" fillId="0" borderId="1" xfId="0" applyFont="1" applyBorder="1" applyAlignment="1">
      <alignment/>
    </xf>
    <xf numFmtId="37" fontId="5" fillId="0" borderId="2" xfId="0" applyFont="1" applyBorder="1" applyAlignment="1">
      <alignment/>
    </xf>
    <xf numFmtId="183" fontId="5" fillId="0" borderId="0" xfId="15" applyNumberFormat="1" applyFont="1" applyBorder="1" applyAlignment="1">
      <alignment horizontal="right"/>
    </xf>
    <xf numFmtId="37" fontId="5" fillId="0" borderId="3" xfId="0" applyFont="1" applyBorder="1" applyAlignment="1">
      <alignment/>
    </xf>
    <xf numFmtId="14" fontId="6" fillId="0" borderId="0" xfId="0" applyNumberFormat="1" applyFont="1" applyAlignment="1" quotePrefix="1">
      <alignment/>
    </xf>
    <xf numFmtId="41" fontId="5" fillId="0" borderId="1" xfId="0" applyNumberFormat="1" applyFont="1" applyBorder="1" applyAlignment="1">
      <alignment/>
    </xf>
    <xf numFmtId="41" fontId="5" fillId="0" borderId="0" xfId="0" applyNumberFormat="1" applyFont="1" applyAlignment="1">
      <alignment horizontal="right"/>
    </xf>
    <xf numFmtId="41" fontId="5" fillId="0" borderId="1" xfId="0" applyNumberFormat="1" applyFont="1" applyBorder="1" applyAlignment="1">
      <alignment horizontal="right"/>
    </xf>
    <xf numFmtId="183" fontId="5" fillId="0" borderId="0" xfId="0" applyNumberFormat="1" applyFont="1" applyAlignment="1">
      <alignment horizontal="right"/>
    </xf>
    <xf numFmtId="41" fontId="0" fillId="0" borderId="0" xfId="0" applyNumberFormat="1" applyAlignment="1">
      <alignment/>
    </xf>
    <xf numFmtId="37" fontId="5" fillId="0" borderId="0" xfId="0" applyFont="1" applyAlignment="1">
      <alignment horizontal="right"/>
    </xf>
    <xf numFmtId="37" fontId="6" fillId="0" borderId="0" xfId="0" applyFont="1" applyBorder="1" applyAlignment="1">
      <alignment horizontal="centerContinuous"/>
    </xf>
    <xf numFmtId="183" fontId="5" fillId="0" borderId="0" xfId="0" applyNumberFormat="1" applyFont="1" applyBorder="1" applyAlignment="1" quotePrefix="1">
      <alignment/>
    </xf>
    <xf numFmtId="37" fontId="5" fillId="0" borderId="0" xfId="0" applyFont="1" applyAlignment="1" quotePrefix="1">
      <alignment horizontal="right"/>
    </xf>
    <xf numFmtId="41" fontId="0" fillId="0" borderId="1" xfId="0" applyNumberFormat="1" applyBorder="1" applyAlignment="1">
      <alignment/>
    </xf>
    <xf numFmtId="37" fontId="5" fillId="0" borderId="0" xfId="0" applyFont="1" applyBorder="1" applyAlignment="1">
      <alignment horizontal="right"/>
    </xf>
    <xf numFmtId="37" fontId="4" fillId="0" borderId="0" xfId="0" applyFont="1" applyAlignment="1" applyProtection="1">
      <alignment horizontal="centerContinuous"/>
      <protection/>
    </xf>
    <xf numFmtId="37" fontId="5" fillId="0" borderId="0" xfId="0" applyFont="1" applyAlignment="1" applyProtection="1">
      <alignment horizontal="centerContinuous"/>
      <protection/>
    </xf>
    <xf numFmtId="37" fontId="5" fillId="0" borderId="0" xfId="0" applyNumberFormat="1" applyFont="1" applyAlignment="1" applyProtection="1">
      <alignment/>
      <protection/>
    </xf>
    <xf numFmtId="37" fontId="4" fillId="0" borderId="0" xfId="0" applyNumberFormat="1" applyFont="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
      <protection/>
    </xf>
    <xf numFmtId="37" fontId="5" fillId="0" borderId="0" xfId="0" applyFont="1" applyAlignment="1" applyProtection="1">
      <alignment/>
      <protection/>
    </xf>
    <xf numFmtId="37" fontId="5" fillId="0" borderId="0" xfId="0" applyNumberFormat="1" applyFont="1" applyAlignment="1" applyProtection="1">
      <alignment/>
      <protection/>
    </xf>
    <xf numFmtId="37" fontId="4" fillId="0" borderId="0" xfId="0" applyNumberFormat="1" applyFont="1" applyAlignment="1" applyProtection="1">
      <alignment horizontal="center"/>
      <protection/>
    </xf>
    <xf numFmtId="37" fontId="4" fillId="0" borderId="0" xfId="0" applyFont="1" applyAlignment="1" applyProtection="1">
      <alignment/>
      <protection/>
    </xf>
    <xf numFmtId="37" fontId="4" fillId="0" borderId="0" xfId="0" applyFont="1" applyAlignment="1">
      <alignment horizontal="center"/>
    </xf>
    <xf numFmtId="37" fontId="7" fillId="0" borderId="0" xfId="0" applyFont="1" applyAlignment="1">
      <alignment horizontal="center"/>
    </xf>
    <xf numFmtId="37" fontId="5" fillId="0" borderId="0" xfId="0" applyFont="1" applyAlignment="1" applyProtection="1">
      <alignment/>
      <protection/>
    </xf>
    <xf numFmtId="196" fontId="5" fillId="0" borderId="0" xfId="0" applyNumberFormat="1" applyFont="1" applyBorder="1" applyAlignment="1" applyProtection="1">
      <alignment/>
      <protection/>
    </xf>
    <xf numFmtId="197" fontId="5" fillId="0" borderId="0" xfId="0" applyNumberFormat="1" applyFont="1" applyBorder="1" applyAlignment="1" applyProtection="1">
      <alignment/>
      <protection/>
    </xf>
    <xf numFmtId="37" fontId="8" fillId="0" borderId="0" xfId="0" applyFont="1" applyAlignment="1" applyProtection="1">
      <alignment horizontal="center"/>
      <protection/>
    </xf>
    <xf numFmtId="37" fontId="4" fillId="0" borderId="0" xfId="0" applyFont="1" applyAlignment="1">
      <alignment/>
    </xf>
    <xf numFmtId="37" fontId="5" fillId="0" borderId="0" xfId="0" applyFont="1" applyAlignment="1">
      <alignment horizontal="center"/>
    </xf>
    <xf numFmtId="37" fontId="5" fillId="0" borderId="0" xfId="0" applyFont="1" applyAlignment="1" applyProtection="1">
      <alignment/>
      <protection/>
    </xf>
    <xf numFmtId="37" fontId="5" fillId="0" borderId="0" xfId="0" applyNumberFormat="1" applyFont="1" applyAlignment="1" applyProtection="1">
      <alignment horizontal="center"/>
      <protection/>
    </xf>
    <xf numFmtId="183" fontId="5" fillId="0" borderId="0" xfId="15" applyNumberFormat="1" applyFont="1" applyAlignment="1">
      <alignment/>
    </xf>
    <xf numFmtId="183" fontId="5" fillId="0" borderId="0" xfId="15" applyNumberFormat="1" applyFont="1" applyBorder="1" applyAlignment="1">
      <alignment/>
    </xf>
    <xf numFmtId="37" fontId="9" fillId="0" borderId="0" xfId="0" applyFont="1" applyAlignment="1">
      <alignment/>
    </xf>
    <xf numFmtId="37" fontId="9" fillId="0" borderId="0" xfId="0" applyFont="1" applyBorder="1" applyAlignment="1">
      <alignment/>
    </xf>
    <xf numFmtId="183" fontId="5" fillId="0" borderId="4" xfId="15" applyNumberFormat="1" applyFont="1" applyBorder="1" applyAlignment="1">
      <alignment/>
    </xf>
    <xf numFmtId="183" fontId="5" fillId="0" borderId="5" xfId="15" applyNumberFormat="1" applyFont="1" applyBorder="1" applyAlignment="1">
      <alignment/>
    </xf>
    <xf numFmtId="198" fontId="5" fillId="0" borderId="6" xfId="15" applyNumberFormat="1" applyFont="1" applyBorder="1" applyAlignment="1">
      <alignment/>
    </xf>
    <xf numFmtId="43" fontId="5" fillId="0" borderId="0" xfId="15" applyNumberFormat="1" applyFont="1" applyBorder="1" applyAlignment="1">
      <alignment/>
    </xf>
    <xf numFmtId="38" fontId="5" fillId="0" borderId="1" xfId="0" applyNumberFormat="1" applyFont="1" applyBorder="1" applyAlignment="1">
      <alignment/>
    </xf>
    <xf numFmtId="38" fontId="5" fillId="0" borderId="0" xfId="0" applyNumberFormat="1" applyFont="1" applyAlignment="1">
      <alignment/>
    </xf>
    <xf numFmtId="183" fontId="5" fillId="0" borderId="1" xfId="15" applyNumberFormat="1" applyFont="1" applyBorder="1" applyAlignment="1">
      <alignment/>
    </xf>
    <xf numFmtId="38" fontId="5" fillId="0" borderId="0" xfId="0" applyNumberFormat="1" applyFont="1" applyAlignment="1">
      <alignment/>
    </xf>
    <xf numFmtId="38" fontId="5" fillId="0" borderId="1" xfId="0" applyNumberFormat="1" applyFont="1" applyBorder="1" applyAlignment="1">
      <alignment/>
    </xf>
    <xf numFmtId="38" fontId="5" fillId="0" borderId="0" xfId="0" applyNumberFormat="1" applyFont="1" applyBorder="1" applyAlignment="1">
      <alignment/>
    </xf>
    <xf numFmtId="38" fontId="5" fillId="0" borderId="0" xfId="0" applyNumberFormat="1" applyFont="1" applyBorder="1" applyAlignment="1">
      <alignment/>
    </xf>
    <xf numFmtId="37" fontId="0" fillId="0" borderId="0" xfId="0" applyBorder="1" applyAlignment="1">
      <alignment horizontal="center"/>
    </xf>
    <xf numFmtId="37" fontId="5" fillId="0" borderId="0" xfId="0" applyFont="1" applyAlignment="1">
      <alignment horizontal="justify" vertical="top" wrapText="1"/>
    </xf>
    <xf numFmtId="37" fontId="5" fillId="0" borderId="0" xfId="15" applyAlignment="1">
      <alignment/>
    </xf>
    <xf numFmtId="37" fontId="5" fillId="0" borderId="0" xfId="0" applyFont="1" applyBorder="1" applyAlignment="1">
      <alignment horizontal="center" vertical="top" wrapText="1"/>
    </xf>
    <xf numFmtId="37" fontId="5" fillId="0" borderId="0" xfId="0" applyFont="1" applyAlignment="1">
      <alignment vertical="top"/>
    </xf>
    <xf numFmtId="37" fontId="0" fillId="0" borderId="0" xfId="0" applyAlignment="1">
      <alignment horizontal="justify" vertical="top" wrapText="1"/>
    </xf>
    <xf numFmtId="37" fontId="5" fillId="0" borderId="0" xfId="0" applyFont="1" applyBorder="1" applyAlignment="1">
      <alignment horizontal="right"/>
    </xf>
    <xf numFmtId="37" fontId="1" fillId="0" borderId="0" xfId="0" applyFont="1" applyAlignment="1" applyProtection="1">
      <alignment horizontal="centerContinuous"/>
      <protection/>
    </xf>
    <xf numFmtId="37" fontId="0" fillId="0" borderId="0" xfId="0" applyFont="1" applyAlignment="1" applyProtection="1">
      <alignment horizontal="centerContinuous"/>
      <protection/>
    </xf>
    <xf numFmtId="37" fontId="0" fillId="0" borderId="0" xfId="0" applyNumberFormat="1" applyFont="1" applyAlignment="1" applyProtection="1">
      <alignment/>
      <protection/>
    </xf>
    <xf numFmtId="37" fontId="0" fillId="0" borderId="0" xfId="0" applyFont="1" applyAlignment="1">
      <alignment/>
    </xf>
    <xf numFmtId="37" fontId="0" fillId="0" borderId="0" xfId="0" applyFont="1" applyAlignment="1">
      <alignment horizontal="centerContinuous"/>
    </xf>
    <xf numFmtId="37" fontId="1" fillId="0" borderId="0" xfId="0" applyNumberFormat="1" applyFont="1" applyAlignment="1" applyProtection="1">
      <alignmen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0" fillId="0" borderId="0" xfId="0" applyFont="1" applyAlignment="1" applyProtection="1">
      <alignment/>
      <protection/>
    </xf>
    <xf numFmtId="37" fontId="1" fillId="0" borderId="0" xfId="0" applyNumberFormat="1" applyFont="1" applyAlignment="1" applyProtection="1">
      <alignment horizontal="centerContinuous"/>
      <protection/>
    </xf>
    <xf numFmtId="37" fontId="0" fillId="0" borderId="0" xfId="0" applyFont="1" applyAlignment="1">
      <alignment horizontal="center"/>
    </xf>
    <xf numFmtId="37" fontId="0" fillId="0" borderId="0" xfId="0"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1" fillId="0" borderId="0" xfId="0" applyFont="1" applyAlignment="1">
      <alignment horizontal="center"/>
    </xf>
    <xf numFmtId="37" fontId="10" fillId="0" borderId="0" xfId="0" applyFont="1" applyAlignment="1">
      <alignment horizontal="center"/>
    </xf>
    <xf numFmtId="37" fontId="10" fillId="0" borderId="0" xfId="0" applyNumberFormat="1" applyFont="1" applyAlignment="1" applyProtection="1">
      <alignment horizontal="centerContinuous"/>
      <protection/>
    </xf>
    <xf numFmtId="37" fontId="1" fillId="0" borderId="0" xfId="0" applyFont="1" applyBorder="1" applyAlignment="1">
      <alignment horizontal="center"/>
    </xf>
    <xf numFmtId="37" fontId="0" fillId="0" borderId="0" xfId="0" applyFont="1" applyBorder="1" applyAlignment="1">
      <alignment/>
    </xf>
    <xf numFmtId="37" fontId="10" fillId="0" borderId="0" xfId="0" applyNumberFormat="1" applyFont="1" applyBorder="1" applyAlignment="1" applyProtection="1">
      <alignment horizontal="centerContinuous"/>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centerContinuous"/>
      <protection/>
    </xf>
    <xf numFmtId="37" fontId="0" fillId="0" borderId="0" xfId="0" applyNumberFormat="1" applyFont="1" applyBorder="1" applyAlignment="1" applyProtection="1">
      <alignment horizontal="center"/>
      <protection/>
    </xf>
    <xf numFmtId="183" fontId="0" fillId="0" borderId="1" xfId="15" applyNumberFormat="1" applyFont="1" applyBorder="1" applyAlignment="1">
      <alignment/>
    </xf>
    <xf numFmtId="183" fontId="0" fillId="0" borderId="0" xfId="15" applyNumberFormat="1" applyFont="1" applyBorder="1" applyAlignment="1">
      <alignment/>
    </xf>
    <xf numFmtId="183" fontId="0" fillId="0" borderId="1" xfId="15" applyNumberFormat="1" applyFont="1" applyBorder="1" applyAlignment="1" applyProtection="1">
      <alignment horizontal="right"/>
      <protection/>
    </xf>
    <xf numFmtId="37" fontId="0" fillId="0" borderId="0" xfId="0" applyFont="1" applyBorder="1" applyAlignment="1" applyProtection="1">
      <alignment/>
      <protection/>
    </xf>
    <xf numFmtId="37" fontId="0" fillId="0" borderId="1" xfId="0" applyNumberFormat="1" applyFont="1" applyBorder="1" applyAlignment="1" applyProtection="1">
      <alignment/>
      <protection/>
    </xf>
    <xf numFmtId="37" fontId="0" fillId="0" borderId="1" xfId="0" applyNumberFormat="1" applyFont="1" applyBorder="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Border="1" applyAlignment="1">
      <alignment/>
    </xf>
    <xf numFmtId="183" fontId="0" fillId="0" borderId="0" xfId="0" applyNumberFormat="1" applyFont="1" applyBorder="1" applyAlignment="1" applyProtection="1">
      <alignment horizontal="right"/>
      <protection/>
    </xf>
    <xf numFmtId="37" fontId="0" fillId="0" borderId="0" xfId="0" applyNumberFormat="1" applyFont="1" applyAlignment="1" applyProtection="1">
      <alignment/>
      <protection/>
    </xf>
    <xf numFmtId="37" fontId="0" fillId="0" borderId="0" xfId="0" applyFont="1" applyAlignment="1">
      <alignment horizontal="right"/>
    </xf>
    <xf numFmtId="41" fontId="0" fillId="0" borderId="1" xfId="15" applyNumberFormat="1" applyFont="1" applyBorder="1" applyAlignment="1" applyProtection="1">
      <alignment/>
      <protection/>
    </xf>
    <xf numFmtId="37" fontId="0" fillId="0" borderId="0" xfId="15" applyFont="1" applyAlignment="1">
      <alignment/>
    </xf>
    <xf numFmtId="41" fontId="0" fillId="0" borderId="0" xfId="15" applyNumberFormat="1" applyFont="1" applyBorder="1" applyAlignment="1" applyProtection="1">
      <alignment/>
      <protection/>
    </xf>
    <xf numFmtId="37" fontId="0" fillId="0" borderId="1" xfId="0" applyNumberFormat="1" applyFont="1" applyBorder="1" applyAlignment="1" applyProtection="1">
      <alignment horizontal="right"/>
      <protection/>
    </xf>
    <xf numFmtId="183" fontId="0" fillId="0" borderId="0" xfId="0" applyNumberFormat="1" applyFont="1" applyAlignment="1" applyProtection="1">
      <alignment horizontal="right"/>
      <protection/>
    </xf>
    <xf numFmtId="183" fontId="1" fillId="0" borderId="0" xfId="15" applyNumberFormat="1" applyFont="1" applyBorder="1" applyAlignment="1">
      <alignment/>
    </xf>
    <xf numFmtId="37" fontId="1" fillId="0" borderId="0" xfId="0" applyFont="1" applyAlignment="1" applyProtection="1">
      <alignment/>
      <protection/>
    </xf>
    <xf numFmtId="37" fontId="1" fillId="0" borderId="0" xfId="0" applyNumberFormat="1" applyFont="1" applyBorder="1" applyAlignment="1" applyProtection="1">
      <alignment/>
      <protection/>
    </xf>
    <xf numFmtId="183" fontId="0" fillId="0" borderId="0" xfId="15" applyNumberFormat="1" applyFont="1" applyAlignment="1">
      <alignment/>
    </xf>
    <xf numFmtId="37" fontId="0" fillId="0" borderId="0" xfId="0" applyNumberFormat="1" applyFont="1" applyAlignment="1" applyProtection="1">
      <alignment horizontal="right"/>
      <protection/>
    </xf>
    <xf numFmtId="37" fontId="0" fillId="0" borderId="0" xfId="0" applyNumberFormat="1" applyFont="1" applyBorder="1" applyAlignment="1" applyProtection="1">
      <alignment horizontal="right"/>
      <protection/>
    </xf>
    <xf numFmtId="183" fontId="0" fillId="0" borderId="0" xfId="15" applyNumberFormat="1" applyFont="1" applyAlignment="1" applyProtection="1">
      <alignment/>
      <protection/>
    </xf>
    <xf numFmtId="38" fontId="0" fillId="0" borderId="0" xfId="15" applyNumberFormat="1" applyFont="1" applyBorder="1" applyAlignment="1">
      <alignment/>
    </xf>
    <xf numFmtId="38" fontId="0" fillId="0" borderId="0" xfId="0" applyNumberFormat="1" applyFont="1" applyAlignment="1" applyProtection="1">
      <alignment/>
      <protection/>
    </xf>
    <xf numFmtId="38" fontId="0" fillId="0" borderId="0" xfId="15" applyNumberFormat="1" applyFont="1" applyBorder="1" applyAlignment="1" applyProtection="1">
      <alignment/>
      <protection/>
    </xf>
    <xf numFmtId="183" fontId="0" fillId="0" borderId="0" xfId="15" applyNumberFormat="1" applyFont="1" applyAlignment="1" applyProtection="1">
      <alignment horizontal="right"/>
      <protection/>
    </xf>
    <xf numFmtId="37" fontId="0" fillId="0" borderId="0" xfId="15" applyFont="1" applyAlignment="1" applyProtection="1">
      <alignment/>
      <protection/>
    </xf>
    <xf numFmtId="37" fontId="0" fillId="0" borderId="0" xfId="15" applyFont="1" applyBorder="1" applyAlignment="1" applyProtection="1">
      <alignment/>
      <protection/>
    </xf>
    <xf numFmtId="37" fontId="0" fillId="0" borderId="7" xfId="0" applyNumberFormat="1" applyFont="1" applyBorder="1" applyAlignment="1" applyProtection="1">
      <alignment/>
      <protection/>
    </xf>
    <xf numFmtId="37" fontId="0" fillId="0" borderId="0" xfId="0" applyNumberFormat="1" applyFont="1" applyBorder="1" applyAlignment="1" applyProtection="1">
      <alignment/>
      <protection/>
    </xf>
    <xf numFmtId="37" fontId="1" fillId="0" borderId="0" xfId="0" applyFont="1" applyAlignment="1" applyProtection="1">
      <alignment wrapText="1"/>
      <protection/>
    </xf>
    <xf numFmtId="183" fontId="0" fillId="0" borderId="7" xfId="0" applyNumberFormat="1" applyFont="1" applyBorder="1" applyAlignment="1" applyProtection="1">
      <alignment horizontal="right"/>
      <protection/>
    </xf>
    <xf numFmtId="37" fontId="0" fillId="0" borderId="0" xfId="0" applyFont="1" applyAlignment="1" applyProtection="1">
      <alignment horizontal="center"/>
      <protection/>
    </xf>
    <xf numFmtId="37" fontId="0" fillId="0" borderId="8" xfId="0" applyNumberFormat="1" applyFont="1" applyBorder="1" applyAlignment="1">
      <alignment/>
    </xf>
    <xf numFmtId="183" fontId="0" fillId="0" borderId="0" xfId="0" applyNumberFormat="1" applyFont="1" applyBorder="1" applyAlignment="1">
      <alignment horizontal="right"/>
    </xf>
    <xf numFmtId="183" fontId="0" fillId="0" borderId="0" xfId="15" applyNumberFormat="1" applyFont="1" applyBorder="1" applyAlignment="1" applyProtection="1">
      <alignment/>
      <protection/>
    </xf>
    <xf numFmtId="37" fontId="0" fillId="0" borderId="0" xfId="15" applyFont="1" applyBorder="1" applyAlignment="1">
      <alignment/>
    </xf>
    <xf numFmtId="183" fontId="0" fillId="0" borderId="0" xfId="15" applyNumberFormat="1" applyFont="1" applyBorder="1" applyAlignment="1" applyProtection="1">
      <alignment horizontal="right"/>
      <protection/>
    </xf>
    <xf numFmtId="183" fontId="0" fillId="0" borderId="0" xfId="0" applyNumberFormat="1" applyFont="1" applyAlignment="1">
      <alignment horizontal="right"/>
    </xf>
    <xf numFmtId="37" fontId="0" fillId="0" borderId="0" xfId="0" applyFont="1" applyAlignment="1" applyProtection="1">
      <alignment horizontal="right"/>
      <protection/>
    </xf>
    <xf numFmtId="37" fontId="1" fillId="0" borderId="9" xfId="0" applyNumberFormat="1" applyFont="1" applyBorder="1" applyAlignment="1" applyProtection="1">
      <alignment/>
      <protection/>
    </xf>
    <xf numFmtId="183" fontId="1" fillId="0" borderId="0" xfId="0" applyNumberFormat="1" applyFont="1" applyBorder="1" applyAlignment="1" applyProtection="1">
      <alignment horizontal="right"/>
      <protection/>
    </xf>
    <xf numFmtId="183" fontId="0" fillId="0" borderId="0" xfId="0" applyNumberFormat="1" applyFont="1" applyAlignment="1">
      <alignment/>
    </xf>
    <xf numFmtId="43" fontId="0" fillId="0" borderId="0" xfId="15" applyNumberFormat="1" applyFont="1" applyBorder="1" applyAlignment="1">
      <alignment/>
    </xf>
    <xf numFmtId="40" fontId="0" fillId="0" borderId="0" xfId="0" applyNumberFormat="1" applyFont="1" applyAlignment="1" applyProtection="1" quotePrefix="1">
      <alignment horizontal="right"/>
      <protection/>
    </xf>
    <xf numFmtId="39" fontId="0" fillId="0" borderId="0" xfId="0" applyNumberFormat="1" applyFont="1" applyBorder="1" applyAlignment="1">
      <alignment/>
    </xf>
    <xf numFmtId="40" fontId="0" fillId="0" borderId="0" xfId="0" applyNumberFormat="1" applyFont="1" applyBorder="1" applyAlignment="1" applyProtection="1" quotePrefix="1">
      <alignment horizontal="right"/>
      <protection/>
    </xf>
    <xf numFmtId="37" fontId="0" fillId="0" borderId="0" xfId="0" applyFont="1" applyAlignment="1" applyProtection="1" quotePrefix="1">
      <alignment horizontal="right"/>
      <protection/>
    </xf>
    <xf numFmtId="37" fontId="0" fillId="0" borderId="0" xfId="0" applyFont="1" applyBorder="1" applyAlignment="1" applyProtection="1" quotePrefix="1">
      <alignment horizontal="right"/>
      <protection/>
    </xf>
    <xf numFmtId="39" fontId="0" fillId="0" borderId="0" xfId="0" applyNumberFormat="1" applyFont="1" applyBorder="1" applyAlignment="1" applyProtection="1">
      <alignment horizontal="right"/>
      <protection/>
    </xf>
    <xf numFmtId="37" fontId="0" fillId="0" borderId="0" xfId="15" applyFont="1" applyAlignment="1">
      <alignment horizontal="right"/>
    </xf>
    <xf numFmtId="41" fontId="0" fillId="0" borderId="0" xfId="0" applyNumberFormat="1" applyBorder="1" applyAlignment="1">
      <alignment/>
    </xf>
    <xf numFmtId="41" fontId="5" fillId="0" borderId="0" xfId="15" applyNumberFormat="1" applyAlignment="1">
      <alignment horizontal="right"/>
    </xf>
    <xf numFmtId="183" fontId="5" fillId="0" borderId="3" xfId="15" applyNumberFormat="1" applyFont="1" applyBorder="1" applyAlignment="1">
      <alignment/>
    </xf>
    <xf numFmtId="37" fontId="5" fillId="0" borderId="0" xfId="0" applyFont="1" applyAlignment="1">
      <alignment horizontal="right" vertical="center"/>
    </xf>
    <xf numFmtId="37" fontId="0" fillId="0" borderId="0" xfId="0" applyFont="1" applyBorder="1" applyAlignment="1" applyProtection="1">
      <alignment horizontal="centerContinuous"/>
      <protection/>
    </xf>
    <xf numFmtId="37" fontId="0" fillId="0" borderId="0" xfId="0" applyFont="1" applyBorder="1" applyAlignment="1">
      <alignment horizontal="centerContinuous"/>
    </xf>
    <xf numFmtId="37" fontId="1"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horizontal="centerContinuous"/>
      <protection/>
    </xf>
    <xf numFmtId="37" fontId="3" fillId="0" borderId="0" xfId="0"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3" fillId="0" borderId="0" xfId="0" applyFont="1" applyBorder="1" applyAlignment="1" applyProtection="1">
      <alignment horizontal="left"/>
      <protection/>
    </xf>
    <xf numFmtId="37" fontId="0" fillId="0" borderId="0" xfId="0" applyAlignment="1" quotePrefix="1">
      <alignment horizontal="justify" vertical="top" wrapText="1"/>
    </xf>
    <xf numFmtId="37" fontId="0" fillId="0" borderId="0" xfId="0" applyAlignment="1">
      <alignment horizontal="right" vertical="top" wrapText="1"/>
    </xf>
    <xf numFmtId="37" fontId="0" fillId="0" borderId="0" xfId="0" applyBorder="1" applyAlignment="1">
      <alignment horizontal="right" vertical="top" wrapText="1"/>
    </xf>
    <xf numFmtId="37" fontId="4" fillId="0" borderId="0" xfId="0" applyFont="1" applyAlignment="1" applyProtection="1">
      <alignment/>
      <protection/>
    </xf>
    <xf numFmtId="37" fontId="3" fillId="2" borderId="10" xfId="0" applyFont="1" applyFill="1" applyBorder="1" applyAlignment="1" applyProtection="1">
      <alignment horizontal="centerContinuous"/>
      <protection/>
    </xf>
    <xf numFmtId="37" fontId="8" fillId="2" borderId="10" xfId="0" applyFont="1" applyFill="1" applyBorder="1" applyAlignment="1" applyProtection="1">
      <alignment horizontal="centerContinuous"/>
      <protection/>
    </xf>
    <xf numFmtId="37" fontId="4" fillId="0" borderId="11" xfId="0" applyFont="1" applyBorder="1" applyAlignment="1" applyProtection="1">
      <alignment horizontal="centerContinuous"/>
      <protection/>
    </xf>
    <xf numFmtId="37" fontId="4" fillId="0" borderId="0" xfId="0" applyFont="1" applyBorder="1" applyAlignment="1" applyProtection="1">
      <alignment horizontal="center"/>
      <protection/>
    </xf>
    <xf numFmtId="37" fontId="3" fillId="2" borderId="10" xfId="0" applyFont="1" applyFill="1" applyBorder="1" applyAlignment="1" applyProtection="1">
      <alignment horizontal="center"/>
      <protection/>
    </xf>
    <xf numFmtId="37" fontId="5" fillId="0" borderId="0" xfId="0" applyFont="1" applyAlignment="1">
      <alignment horizontal="center" vertical="top" wrapText="1"/>
    </xf>
    <xf numFmtId="37" fontId="6" fillId="0" borderId="0" xfId="0" applyFont="1" applyAlignment="1">
      <alignment horizontal="center" vertical="top" wrapText="1"/>
    </xf>
    <xf numFmtId="37" fontId="5" fillId="0" borderId="0" xfId="0" applyFont="1" applyAlignment="1" quotePrefix="1">
      <alignment horizontal="justify" vertical="top" wrapText="1"/>
    </xf>
    <xf numFmtId="37" fontId="5" fillId="0" borderId="0" xfId="0" applyFont="1" applyAlignment="1">
      <alignment horizontal="right" vertical="top" wrapText="1"/>
    </xf>
    <xf numFmtId="37" fontId="5" fillId="0" borderId="1" xfId="0" applyFont="1" applyBorder="1" applyAlignment="1">
      <alignment horizontal="right" vertical="top" wrapText="1"/>
    </xf>
    <xf numFmtId="37" fontId="5" fillId="0" borderId="3" xfId="0" applyFont="1" applyBorder="1" applyAlignment="1">
      <alignment horizontal="right" vertical="top" wrapText="1"/>
    </xf>
    <xf numFmtId="37" fontId="5" fillId="0" borderId="0" xfId="0" applyFont="1" applyBorder="1" applyAlignment="1">
      <alignment horizontal="right" vertical="top" wrapText="1"/>
    </xf>
    <xf numFmtId="37" fontId="5" fillId="0" borderId="2" xfId="0" applyFont="1" applyBorder="1" applyAlignment="1">
      <alignment horizontal="right" vertical="top" wrapText="1"/>
    </xf>
    <xf numFmtId="37" fontId="1" fillId="0" borderId="0" xfId="0" applyFont="1" applyAlignment="1" applyProtection="1">
      <alignment horizontal="justify" vertical="center" wrapText="1"/>
      <protection/>
    </xf>
    <xf numFmtId="37" fontId="0" fillId="0" borderId="0" xfId="0" applyAlignment="1">
      <alignment horizontal="justify" vertical="center" wrapText="1"/>
    </xf>
    <xf numFmtId="37" fontId="0" fillId="0" borderId="0" xfId="0" applyFont="1" applyAlignment="1" applyProtection="1">
      <alignment horizontal="justify" vertical="top" wrapText="1"/>
      <protection/>
    </xf>
    <xf numFmtId="37" fontId="0" fillId="0" borderId="0" xfId="0" applyFont="1" applyAlignment="1">
      <alignment horizontal="justify" vertical="top" wrapText="1"/>
    </xf>
    <xf numFmtId="37" fontId="0" fillId="0" borderId="0" xfId="0" applyFont="1" applyAlignment="1" applyProtection="1">
      <alignment wrapText="1"/>
      <protection/>
    </xf>
    <xf numFmtId="37" fontId="1" fillId="0" borderId="0" xfId="0" applyFont="1" applyAlignment="1" applyProtection="1">
      <alignment horizontal="justify" vertical="top" wrapText="1"/>
      <protection/>
    </xf>
    <xf numFmtId="37" fontId="3" fillId="0" borderId="0" xfId="0" applyFont="1" applyBorder="1" applyAlignment="1" applyProtection="1">
      <alignment horizontal="center" wrapText="1"/>
      <protection/>
    </xf>
    <xf numFmtId="37" fontId="5" fillId="0" borderId="0" xfId="0" applyFont="1" applyAlignment="1">
      <alignment horizontal="justify" vertical="top" wrapText="1"/>
    </xf>
    <xf numFmtId="37" fontId="0" fillId="0" borderId="0" xfId="0" applyAlignment="1">
      <alignment horizontal="justify" vertical="top" wrapText="1"/>
    </xf>
    <xf numFmtId="37" fontId="5" fillId="0" borderId="0" xfId="0" applyFont="1" applyAlignment="1" quotePrefix="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895350</xdr:colOff>
      <xdr:row>0</xdr:row>
      <xdr:rowOff>0</xdr:rowOff>
    </xdr:to>
    <xdr:sp>
      <xdr:nvSpPr>
        <xdr:cNvPr id="1" name="Text 1"/>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directors have pleasure in submitting their report and the audited financial statements of the Group and of the Company for the year ended 31st March 2001.</a:t>
          </a:r>
        </a:p>
      </xdr:txBody>
    </xdr:sp>
    <xdr:clientData/>
  </xdr:twoCellAnchor>
  <xdr:twoCellAnchor>
    <xdr:from>
      <xdr:col>0</xdr:col>
      <xdr:colOff>0</xdr:colOff>
      <xdr:row>0</xdr:row>
      <xdr:rowOff>0</xdr:rowOff>
    </xdr:from>
    <xdr:to>
      <xdr:col>8</xdr:col>
      <xdr:colOff>895350</xdr:colOff>
      <xdr:row>0</xdr:row>
      <xdr:rowOff>0</xdr:rowOff>
    </xdr:to>
    <xdr:sp>
      <xdr:nvSpPr>
        <xdr:cNvPr id="2" name="Text 2"/>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during the financial year comprised the manufacture of textile products and those of an investment holding company. The principal activities of the subsidiary and associated companies are set out in Notes 38 and 39 to the financial statements respectively. 
</a:t>
          </a:r>
        </a:p>
      </xdr:txBody>
    </xdr:sp>
    <xdr:clientData/>
  </xdr:twoCellAnchor>
  <xdr:twoCellAnchor>
    <xdr:from>
      <xdr:col>0</xdr:col>
      <xdr:colOff>0</xdr:colOff>
      <xdr:row>0</xdr:row>
      <xdr:rowOff>0</xdr:rowOff>
    </xdr:from>
    <xdr:to>
      <xdr:col>8</xdr:col>
      <xdr:colOff>895350</xdr:colOff>
      <xdr:row>0</xdr:row>
      <xdr:rowOff>0</xdr:rowOff>
    </xdr:to>
    <xdr:sp>
      <xdr:nvSpPr>
        <xdr:cNvPr id="3" name="Text 3"/>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material transfers made to or from reserves or provisions accounts during the financial year ended 31st March 2001 other than as disclosed in the financial statements.</a:t>
          </a:r>
        </a:p>
      </xdr:txBody>
    </xdr:sp>
    <xdr:clientData/>
  </xdr:twoCellAnchor>
  <xdr:twoCellAnchor>
    <xdr:from>
      <xdr:col>0</xdr:col>
      <xdr:colOff>0</xdr:colOff>
      <xdr:row>0</xdr:row>
      <xdr:rowOff>0</xdr:rowOff>
    </xdr:from>
    <xdr:to>
      <xdr:col>8</xdr:col>
      <xdr:colOff>895350</xdr:colOff>
      <xdr:row>0</xdr:row>
      <xdr:rowOff>0</xdr:rowOff>
    </xdr:to>
    <xdr:sp>
      <xdr:nvSpPr>
        <xdr:cNvPr id="4" name="Text 4"/>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Since the end of the previous financial year, a first and final dividend of 1% less tax at 28% amounting to RM2,108,579 in respect of the year ended 31st March 2000 was paid on 20th October 2000 and has been dealt with in the Directors' Report of that year.</a:t>
          </a:r>
        </a:p>
      </xdr:txBody>
    </xdr:sp>
    <xdr:clientData/>
  </xdr:twoCellAnchor>
  <xdr:twoCellAnchor>
    <xdr:from>
      <xdr:col>0</xdr:col>
      <xdr:colOff>0</xdr:colOff>
      <xdr:row>0</xdr:row>
      <xdr:rowOff>0</xdr:rowOff>
    </xdr:from>
    <xdr:to>
      <xdr:col>9</xdr:col>
      <xdr:colOff>0</xdr:colOff>
      <xdr:row>0</xdr:row>
      <xdr:rowOff>0</xdr:rowOff>
    </xdr:to>
    <xdr:sp>
      <xdr:nvSpPr>
        <xdr:cNvPr id="5" name="Text 7"/>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names of the directors in office since the date of the last Directors' Report and at the date of this report are :-</a:t>
          </a:r>
        </a:p>
      </xdr:txBody>
    </xdr:sp>
    <xdr:clientData/>
  </xdr:twoCellAnchor>
  <xdr:twoCellAnchor>
    <xdr:from>
      <xdr:col>0</xdr:col>
      <xdr:colOff>0</xdr:colOff>
      <xdr:row>0</xdr:row>
      <xdr:rowOff>0</xdr:rowOff>
    </xdr:from>
    <xdr:to>
      <xdr:col>9</xdr:col>
      <xdr:colOff>0</xdr:colOff>
      <xdr:row>0</xdr:row>
      <xdr:rowOff>0</xdr:rowOff>
    </xdr:to>
    <xdr:sp>
      <xdr:nvSpPr>
        <xdr:cNvPr id="6" name="Text 10"/>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Particulars of directors' interest in shares, options over shares under ESOS and 5.5% Irredeemable Convertible Unsecured Loan Stocks 1995/2002 in the Company as shown in the Registers are as follows :-</a:t>
          </a:r>
        </a:p>
      </xdr:txBody>
    </xdr:sp>
    <xdr:clientData/>
  </xdr:twoCellAnchor>
  <xdr:twoCellAnchor>
    <xdr:from>
      <xdr:col>0</xdr:col>
      <xdr:colOff>9525</xdr:colOff>
      <xdr:row>0</xdr:row>
      <xdr:rowOff>0</xdr:rowOff>
    </xdr:from>
    <xdr:to>
      <xdr:col>9</xdr:col>
      <xdr:colOff>0</xdr:colOff>
      <xdr:row>0</xdr:row>
      <xdr:rowOff>0</xdr:rowOff>
    </xdr:to>
    <xdr:sp>
      <xdr:nvSpPr>
        <xdr:cNvPr id="7" name="Text 16"/>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Before the financial statements of the Group and of the Company were made out, the directors took reasonable steps :-</a:t>
          </a:r>
        </a:p>
      </xdr:txBody>
    </xdr:sp>
    <xdr:clientData/>
  </xdr:twoCellAnchor>
  <xdr:twoCellAnchor>
    <xdr:from>
      <xdr:col>1</xdr:col>
      <xdr:colOff>9525</xdr:colOff>
      <xdr:row>0</xdr:row>
      <xdr:rowOff>0</xdr:rowOff>
    </xdr:from>
    <xdr:to>
      <xdr:col>9</xdr:col>
      <xdr:colOff>0</xdr:colOff>
      <xdr:row>0</xdr:row>
      <xdr:rowOff>0</xdr:rowOff>
    </xdr:to>
    <xdr:sp>
      <xdr:nvSpPr>
        <xdr:cNvPr id="8" name="Text 17"/>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to ascertain that proper action had been taken in relation to the writing off of bad debts and the making of provision for doubtful debts and satisfied themselves that all known bad debts had been written off and that adequate provision had been made for doubtful debts; and                     </a:t>
          </a:r>
        </a:p>
      </xdr:txBody>
    </xdr:sp>
    <xdr:clientData/>
  </xdr:twoCellAnchor>
  <xdr:twoCellAnchor>
    <xdr:from>
      <xdr:col>1</xdr:col>
      <xdr:colOff>9525</xdr:colOff>
      <xdr:row>0</xdr:row>
      <xdr:rowOff>0</xdr:rowOff>
    </xdr:from>
    <xdr:to>
      <xdr:col>9</xdr:col>
      <xdr:colOff>0</xdr:colOff>
      <xdr:row>0</xdr:row>
      <xdr:rowOff>0</xdr:rowOff>
    </xdr:to>
    <xdr:sp>
      <xdr:nvSpPr>
        <xdr:cNvPr id="9" name="Text 18"/>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to ensure that any current assets which were unlikely to realise their  values as shown in the accounting records in the ordinary course of business have been written down to an amount which they might be expected so to realise.</a:t>
          </a:r>
        </a:p>
      </xdr:txBody>
    </xdr:sp>
    <xdr:clientData/>
  </xdr:twoCellAnchor>
  <xdr:twoCellAnchor>
    <xdr:from>
      <xdr:col>1</xdr:col>
      <xdr:colOff>9525</xdr:colOff>
      <xdr:row>0</xdr:row>
      <xdr:rowOff>0</xdr:rowOff>
    </xdr:from>
    <xdr:to>
      <xdr:col>9</xdr:col>
      <xdr:colOff>0</xdr:colOff>
      <xdr:row>0</xdr:row>
      <xdr:rowOff>0</xdr:rowOff>
    </xdr:to>
    <xdr:sp>
      <xdr:nvSpPr>
        <xdr:cNvPr id="10" name="Text 29"/>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financial statements are prepared under the historical cost convention modified to include the revaluation of certain properties and comply with applicable approved Accounting Standards of Malaysian Accounting Standards Board.</a:t>
          </a:r>
        </a:p>
      </xdr:txBody>
    </xdr:sp>
    <xdr:clientData/>
  </xdr:twoCellAnchor>
  <xdr:twoCellAnchor>
    <xdr:from>
      <xdr:col>1</xdr:col>
      <xdr:colOff>9525</xdr:colOff>
      <xdr:row>0</xdr:row>
      <xdr:rowOff>0</xdr:rowOff>
    </xdr:from>
    <xdr:to>
      <xdr:col>9</xdr:col>
      <xdr:colOff>0</xdr:colOff>
      <xdr:row>0</xdr:row>
      <xdr:rowOff>0</xdr:rowOff>
    </xdr:to>
    <xdr:sp>
      <xdr:nvSpPr>
        <xdr:cNvPr id="11" name="Text 31"/>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associated company is a company, not being a subsidiary company in which the Group has not less than 20% of the equity and in which the Group exercises significant influence over the financial and operating policies of the company.</a:t>
          </a:r>
        </a:p>
      </xdr:txBody>
    </xdr:sp>
    <xdr:clientData/>
  </xdr:twoCellAnchor>
  <xdr:twoCellAnchor>
    <xdr:from>
      <xdr:col>1</xdr:col>
      <xdr:colOff>9525</xdr:colOff>
      <xdr:row>0</xdr:row>
      <xdr:rowOff>0</xdr:rowOff>
    </xdr:from>
    <xdr:to>
      <xdr:col>8</xdr:col>
      <xdr:colOff>895350</xdr:colOff>
      <xdr:row>0</xdr:row>
      <xdr:rowOff>0</xdr:rowOff>
    </xdr:to>
    <xdr:sp>
      <xdr:nvSpPr>
        <xdr:cNvPr id="12" name="Text 36"/>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Provision is made using the liability method for taxation deferred in respect of all timing differences except where it is reasonably expected that the tax effects of such deferrals will continue in the foreseeable future. Where timing differences result in a debit balance, this is recognised only where there is a reasonable certainty of realisation.</a:t>
          </a:r>
        </a:p>
      </xdr:txBody>
    </xdr:sp>
    <xdr:clientData/>
  </xdr:twoCellAnchor>
  <xdr:twoCellAnchor>
    <xdr:from>
      <xdr:col>0</xdr:col>
      <xdr:colOff>0</xdr:colOff>
      <xdr:row>0</xdr:row>
      <xdr:rowOff>0</xdr:rowOff>
    </xdr:from>
    <xdr:to>
      <xdr:col>9</xdr:col>
      <xdr:colOff>0</xdr:colOff>
      <xdr:row>0</xdr:row>
      <xdr:rowOff>0</xdr:rowOff>
    </xdr:to>
    <xdr:sp>
      <xdr:nvSpPr>
        <xdr:cNvPr id="13" name="Text 62"/>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At an Extraordinary General Meeting held on 21st September 2000, the Company's shareholders approved the establishment of the Arab-Malaysian Development Berhad's Employees' Share Option Scheme 2 ("ESOS 2") which became effective on 30th January 2001.  Options were granted to eligible directors and employees of the Group during the year as follows:-</a:t>
          </a:r>
        </a:p>
      </xdr:txBody>
    </xdr:sp>
    <xdr:clientData/>
  </xdr:twoCellAnchor>
  <xdr:twoCellAnchor>
    <xdr:from>
      <xdr:col>0</xdr:col>
      <xdr:colOff>0</xdr:colOff>
      <xdr:row>0</xdr:row>
      <xdr:rowOff>0</xdr:rowOff>
    </xdr:from>
    <xdr:to>
      <xdr:col>8</xdr:col>
      <xdr:colOff>895350</xdr:colOff>
      <xdr:row>0</xdr:row>
      <xdr:rowOff>0</xdr:rowOff>
    </xdr:to>
    <xdr:sp>
      <xdr:nvSpPr>
        <xdr:cNvPr id="14" name="Text 79"/>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By virtue of his equity interest in the Company, Tan Sri Dato' Azman Hashim is deemed to be interested in the shares of all subsidiary companies that are held by the Company.</a:t>
          </a:r>
        </a:p>
      </xdr:txBody>
    </xdr:sp>
    <xdr:clientData/>
  </xdr:twoCellAnchor>
  <xdr:twoCellAnchor>
    <xdr:from>
      <xdr:col>0</xdr:col>
      <xdr:colOff>0</xdr:colOff>
      <xdr:row>0</xdr:row>
      <xdr:rowOff>0</xdr:rowOff>
    </xdr:from>
    <xdr:to>
      <xdr:col>8</xdr:col>
      <xdr:colOff>895350</xdr:colOff>
      <xdr:row>0</xdr:row>
      <xdr:rowOff>0</xdr:rowOff>
    </xdr:to>
    <xdr:sp>
      <xdr:nvSpPr>
        <xdr:cNvPr id="15" name="Text 80"/>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Other than as disclosed above, no other director in office at the end of the financial year held any interest in shares or option in shares and debentures of the Company and its subsidiary companies. </a:t>
          </a:r>
        </a:p>
      </xdr:txBody>
    </xdr:sp>
    <xdr:clientData/>
  </xdr:twoCellAnchor>
  <xdr:twoCellAnchor>
    <xdr:from>
      <xdr:col>0</xdr:col>
      <xdr:colOff>0</xdr:colOff>
      <xdr:row>0</xdr:row>
      <xdr:rowOff>0</xdr:rowOff>
    </xdr:from>
    <xdr:to>
      <xdr:col>8</xdr:col>
      <xdr:colOff>895350</xdr:colOff>
      <xdr:row>0</xdr:row>
      <xdr:rowOff>0</xdr:rowOff>
    </xdr:to>
    <xdr:sp>
      <xdr:nvSpPr>
        <xdr:cNvPr id="16" name="Text 81"/>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Since the end of the previous financial year, no director has received or become entitled to receive any benefits (other than those disclosed as directors' fees, emoluments and benefits-in-kind in the financial statements) by reason of a contract made by the Company or a related corporation with any director or with a firm of which a director is a member or with a company in which the director has a substantial financial interest other than by virtue of transactions entered into in the ordinary course of business.</a:t>
          </a:r>
        </a:p>
      </xdr:txBody>
    </xdr:sp>
    <xdr:clientData/>
  </xdr:twoCellAnchor>
  <xdr:twoCellAnchor>
    <xdr:from>
      <xdr:col>0</xdr:col>
      <xdr:colOff>0</xdr:colOff>
      <xdr:row>0</xdr:row>
      <xdr:rowOff>0</xdr:rowOff>
    </xdr:from>
    <xdr:to>
      <xdr:col>9</xdr:col>
      <xdr:colOff>0</xdr:colOff>
      <xdr:row>0</xdr:row>
      <xdr:rowOff>0</xdr:rowOff>
    </xdr:to>
    <xdr:sp>
      <xdr:nvSpPr>
        <xdr:cNvPr id="17" name="Text 82"/>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Neither at the end of the financial year nor at any time during the year did there subsist any arrangements of which the Company or a related corporation is a party, whereby the directors might acquire benefits by means of the acquisition of shares in, or debentures of the Company or any other body corporate, other than directors' entitlement to options granted pursuant to the Arab-Malaysian Development Berhad's Employees Shares Option Scheme 2.</a:t>
          </a:r>
        </a:p>
      </xdr:txBody>
    </xdr:sp>
    <xdr:clientData/>
  </xdr:twoCellAnchor>
  <xdr:twoCellAnchor>
    <xdr:from>
      <xdr:col>1</xdr:col>
      <xdr:colOff>9525</xdr:colOff>
      <xdr:row>0</xdr:row>
      <xdr:rowOff>0</xdr:rowOff>
    </xdr:from>
    <xdr:to>
      <xdr:col>9</xdr:col>
      <xdr:colOff>0</xdr:colOff>
      <xdr:row>0</xdr:row>
      <xdr:rowOff>0</xdr:rowOff>
    </xdr:to>
    <xdr:sp>
      <xdr:nvSpPr>
        <xdr:cNvPr id="18" name="Text 83"/>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results of the operations of the Group and of the Company during the financial year have not been substantially affected by any item, transaction or event of a material and unusual nature other than as disclosed in Note 25 to the financial statements under exceptional items;
</a:t>
          </a:r>
        </a:p>
      </xdr:txBody>
    </xdr:sp>
    <xdr:clientData/>
  </xdr:twoCellAnchor>
  <xdr:twoCellAnchor>
    <xdr:from>
      <xdr:col>1</xdr:col>
      <xdr:colOff>9525</xdr:colOff>
      <xdr:row>0</xdr:row>
      <xdr:rowOff>0</xdr:rowOff>
    </xdr:from>
    <xdr:to>
      <xdr:col>9</xdr:col>
      <xdr:colOff>0</xdr:colOff>
      <xdr:row>0</xdr:row>
      <xdr:rowOff>0</xdr:rowOff>
    </xdr:to>
    <xdr:sp>
      <xdr:nvSpPr>
        <xdr:cNvPr id="19" name="Text 84"/>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item, transaction or event of a material and unusual nature has arisen in the interval between the end of the financial year and the date of this report which is likely to affect substantially the results of the operations of the Group and of the Company for the financial year in which this report is made; and</a:t>
          </a:r>
        </a:p>
      </xdr:txBody>
    </xdr:sp>
    <xdr:clientData/>
  </xdr:twoCellAnchor>
  <xdr:twoCellAnchor>
    <xdr:from>
      <xdr:col>1</xdr:col>
      <xdr:colOff>9525</xdr:colOff>
      <xdr:row>0</xdr:row>
      <xdr:rowOff>0</xdr:rowOff>
    </xdr:from>
    <xdr:to>
      <xdr:col>9</xdr:col>
      <xdr:colOff>0</xdr:colOff>
      <xdr:row>0</xdr:row>
      <xdr:rowOff>0</xdr:rowOff>
    </xdr:to>
    <xdr:sp>
      <xdr:nvSpPr>
        <xdr:cNvPr id="20" name="Text 85"/>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contingent or other liability has become enforceable or is likely to become enforceable within the period of twelve months after the end of the financial year which will or may affect the ability of the Group and of the Company to meet their obligations when they fall due.</a:t>
          </a:r>
        </a:p>
      </xdr:txBody>
    </xdr:sp>
    <xdr:clientData/>
  </xdr:twoCellAnchor>
  <xdr:twoCellAnchor>
    <xdr:from>
      <xdr:col>1</xdr:col>
      <xdr:colOff>9525</xdr:colOff>
      <xdr:row>0</xdr:row>
      <xdr:rowOff>0</xdr:rowOff>
    </xdr:from>
    <xdr:to>
      <xdr:col>9</xdr:col>
      <xdr:colOff>0</xdr:colOff>
      <xdr:row>0</xdr:row>
      <xdr:rowOff>0</xdr:rowOff>
    </xdr:to>
    <xdr:sp>
      <xdr:nvSpPr>
        <xdr:cNvPr id="21" name="Text 87"/>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any charge on the assets of the Group and of the Company which has arisen since the end of the financial year which secures the liabilities of any other person; or</a:t>
          </a:r>
        </a:p>
      </xdr:txBody>
    </xdr:sp>
    <xdr:clientData/>
  </xdr:twoCellAnchor>
  <xdr:twoCellAnchor>
    <xdr:from>
      <xdr:col>1</xdr:col>
      <xdr:colOff>9525</xdr:colOff>
      <xdr:row>0</xdr:row>
      <xdr:rowOff>0</xdr:rowOff>
    </xdr:from>
    <xdr:to>
      <xdr:col>9</xdr:col>
      <xdr:colOff>0</xdr:colOff>
      <xdr:row>0</xdr:row>
      <xdr:rowOff>0</xdr:rowOff>
    </xdr:to>
    <xdr:sp>
      <xdr:nvSpPr>
        <xdr:cNvPr id="22" name="Text 88"/>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any contingent liabilities in respect of the Group and of the Company which have arisen since the end of the financial year. </a:t>
          </a:r>
        </a:p>
      </xdr:txBody>
    </xdr:sp>
    <xdr:clientData/>
  </xdr:twoCellAnchor>
  <xdr:twoCellAnchor>
    <xdr:from>
      <xdr:col>1</xdr:col>
      <xdr:colOff>9525</xdr:colOff>
      <xdr:row>0</xdr:row>
      <xdr:rowOff>0</xdr:rowOff>
    </xdr:from>
    <xdr:to>
      <xdr:col>9</xdr:col>
      <xdr:colOff>0</xdr:colOff>
      <xdr:row>0</xdr:row>
      <xdr:rowOff>0</xdr:rowOff>
    </xdr:to>
    <xdr:sp>
      <xdr:nvSpPr>
        <xdr:cNvPr id="23" name="Text 90"/>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significant accounting policies set out below are consistent with those applied in the previous year unless otherwise stated.</a:t>
          </a:r>
        </a:p>
      </xdr:txBody>
    </xdr:sp>
    <xdr:clientData/>
  </xdr:twoCellAnchor>
  <xdr:twoCellAnchor>
    <xdr:from>
      <xdr:col>1</xdr:col>
      <xdr:colOff>9525</xdr:colOff>
      <xdr:row>0</xdr:row>
      <xdr:rowOff>0</xdr:rowOff>
    </xdr:from>
    <xdr:to>
      <xdr:col>9</xdr:col>
      <xdr:colOff>0</xdr:colOff>
      <xdr:row>0</xdr:row>
      <xdr:rowOff>0</xdr:rowOff>
    </xdr:to>
    <xdr:sp>
      <xdr:nvSpPr>
        <xdr:cNvPr id="24" name="Text 91"/>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consolidated financial statements are drawn up based on the acquisition method and include the financial statements of the Company and all its subsidiaries made up to the balance sheet date.  The results of subsidiary companies acquired or disposed of during the year are included in consolidated income statement from the effective date of acquisition or to the date of disposal.  At the date of acquisition, the fair values of net assets of the subsidiary companies are determined and the fair values are reflected  in the consolidated financial statements.</a:t>
          </a:r>
        </a:p>
      </xdr:txBody>
    </xdr:sp>
    <xdr:clientData/>
  </xdr:twoCellAnchor>
  <xdr:twoCellAnchor>
    <xdr:from>
      <xdr:col>1</xdr:col>
      <xdr:colOff>9525</xdr:colOff>
      <xdr:row>0</xdr:row>
      <xdr:rowOff>0</xdr:rowOff>
    </xdr:from>
    <xdr:to>
      <xdr:col>9</xdr:col>
      <xdr:colOff>0</xdr:colOff>
      <xdr:row>0</xdr:row>
      <xdr:rowOff>0</xdr:rowOff>
    </xdr:to>
    <xdr:sp>
      <xdr:nvSpPr>
        <xdr:cNvPr id="25" name="Text 93"/>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excess of the cost of acquisition of subsidiary companies over the fair values of the net assets of the subsidiary companies at the date of acquisition is taken up as goodwill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26" name="Text 94"/>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Investments in subsidiary companies and other investments are stated at cost less provision for diminution in value.</a:t>
          </a:r>
        </a:p>
      </xdr:txBody>
    </xdr:sp>
    <xdr:clientData/>
  </xdr:twoCellAnchor>
  <xdr:twoCellAnchor>
    <xdr:from>
      <xdr:col>1</xdr:col>
      <xdr:colOff>9525</xdr:colOff>
      <xdr:row>0</xdr:row>
      <xdr:rowOff>0</xdr:rowOff>
    </xdr:from>
    <xdr:to>
      <xdr:col>9</xdr:col>
      <xdr:colOff>0</xdr:colOff>
      <xdr:row>0</xdr:row>
      <xdr:rowOff>0</xdr:rowOff>
    </xdr:to>
    <xdr:sp>
      <xdr:nvSpPr>
        <xdr:cNvPr id="27" name="Text 95"/>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Investments are only written down when the directors consider that there is a permanent diminution in the value of the investments.</a:t>
          </a:r>
        </a:p>
      </xdr:txBody>
    </xdr:sp>
    <xdr:clientData/>
  </xdr:twoCellAnchor>
  <xdr:twoCellAnchor>
    <xdr:from>
      <xdr:col>1</xdr:col>
      <xdr:colOff>9525</xdr:colOff>
      <xdr:row>0</xdr:row>
      <xdr:rowOff>0</xdr:rowOff>
    </xdr:from>
    <xdr:to>
      <xdr:col>9</xdr:col>
      <xdr:colOff>0</xdr:colOff>
      <xdr:row>0</xdr:row>
      <xdr:rowOff>0</xdr:rowOff>
    </xdr:to>
    <xdr:sp>
      <xdr:nvSpPr>
        <xdr:cNvPr id="28" name="Text 96"/>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share of profits less losses of the associated companies is included in the consolidated income statement and the Group's share of post-acquisition retained profits and reserves less losses is added to the cost of investment in the consolidated balance sheet. These amounts are taken from the latest audited financial statements of associated companies with the same financial year end as the Group and where the financial year ends are not coterminous, the amounts are taken from unaudited management accounts made up to the financial year end of the Group.  </a:t>
          </a:r>
        </a:p>
      </xdr:txBody>
    </xdr:sp>
    <xdr:clientData/>
  </xdr:twoCellAnchor>
  <xdr:twoCellAnchor>
    <xdr:from>
      <xdr:col>1</xdr:col>
      <xdr:colOff>9525</xdr:colOff>
      <xdr:row>0</xdr:row>
      <xdr:rowOff>0</xdr:rowOff>
    </xdr:from>
    <xdr:to>
      <xdr:col>9</xdr:col>
      <xdr:colOff>0</xdr:colOff>
      <xdr:row>0</xdr:row>
      <xdr:rowOff>0</xdr:rowOff>
    </xdr:to>
    <xdr:sp>
      <xdr:nvSpPr>
        <xdr:cNvPr id="29" name="Text 97"/>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 properties are land and/or buildings that are held as long term investment. These are stated at cost which includes interest on borrowings used to finance the purchase and construction of specific projects and other direct expenditure and related overheads incurred in the process of development.</a:t>
          </a:r>
        </a:p>
      </xdr:txBody>
    </xdr:sp>
    <xdr:clientData/>
  </xdr:twoCellAnchor>
  <xdr:twoCellAnchor>
    <xdr:from>
      <xdr:col>1</xdr:col>
      <xdr:colOff>9525</xdr:colOff>
      <xdr:row>0</xdr:row>
      <xdr:rowOff>0</xdr:rowOff>
    </xdr:from>
    <xdr:to>
      <xdr:col>9</xdr:col>
      <xdr:colOff>0</xdr:colOff>
      <xdr:row>0</xdr:row>
      <xdr:rowOff>0</xdr:rowOff>
    </xdr:to>
    <xdr:sp>
      <xdr:nvSpPr>
        <xdr:cNvPr id="30" name="Text 99"/>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Freehold land and capital work-in-progress are not depreciated. Leasehold land are amortised over their respective lease period.</a:t>
          </a:r>
        </a:p>
      </xdr:txBody>
    </xdr:sp>
    <xdr:clientData/>
  </xdr:twoCellAnchor>
  <xdr:twoCellAnchor>
    <xdr:from>
      <xdr:col>1</xdr:col>
      <xdr:colOff>9525</xdr:colOff>
      <xdr:row>0</xdr:row>
      <xdr:rowOff>0</xdr:rowOff>
    </xdr:from>
    <xdr:to>
      <xdr:col>9</xdr:col>
      <xdr:colOff>0</xdr:colOff>
      <xdr:row>0</xdr:row>
      <xdr:rowOff>0</xdr:rowOff>
    </xdr:to>
    <xdr:sp>
      <xdr:nvSpPr>
        <xdr:cNvPr id="31" name="Text 100"/>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other property, plant and equipment are depreciated on a  straight line basis to write off the cost or valuation of the assets over their estimated useful lives. </a:t>
          </a:r>
        </a:p>
      </xdr:txBody>
    </xdr:sp>
    <xdr:clientData/>
  </xdr:twoCellAnchor>
  <xdr:twoCellAnchor>
    <xdr:from>
      <xdr:col>1</xdr:col>
      <xdr:colOff>266700</xdr:colOff>
      <xdr:row>0</xdr:row>
      <xdr:rowOff>0</xdr:rowOff>
    </xdr:from>
    <xdr:to>
      <xdr:col>9</xdr:col>
      <xdr:colOff>0</xdr:colOff>
      <xdr:row>0</xdr:row>
      <xdr:rowOff>0</xdr:rowOff>
    </xdr:to>
    <xdr:sp>
      <xdr:nvSpPr>
        <xdr:cNvPr id="32" name="Text 101"/>
        <xdr:cNvSpPr txBox="1">
          <a:spLocks noChangeArrowheads="1"/>
        </xdr:cNvSpPr>
      </xdr:nvSpPr>
      <xdr:spPr>
        <a:xfrm>
          <a:off x="581025" y="0"/>
          <a:ext cx="56769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Development properties comprise land and development expenditure and are stated at cost and where appropriate include attributable profits less progress billings and provision for foreseeable losses. Cost includes interest on borrowings used to finance the purchase or construction of specific projects and other direct expenditure and related overheads incurred in the process of development. Costs charged to income statement are in respect of completed properties sold and comprise all direct costs and proportionate land and development costs.  On completion of development, unsold properties are transferred to inventories, classified under completed properties held for sale.</a:t>
          </a:r>
        </a:p>
      </xdr:txBody>
    </xdr:sp>
    <xdr:clientData/>
  </xdr:twoCellAnchor>
  <xdr:twoCellAnchor>
    <xdr:from>
      <xdr:col>1</xdr:col>
      <xdr:colOff>257175</xdr:colOff>
      <xdr:row>0</xdr:row>
      <xdr:rowOff>0</xdr:rowOff>
    </xdr:from>
    <xdr:to>
      <xdr:col>9</xdr:col>
      <xdr:colOff>0</xdr:colOff>
      <xdr:row>0</xdr:row>
      <xdr:rowOff>0</xdr:rowOff>
    </xdr:to>
    <xdr:sp>
      <xdr:nvSpPr>
        <xdr:cNvPr id="33" name="Text 103"/>
        <xdr:cNvSpPr txBox="1">
          <a:spLocks noChangeArrowheads="1"/>
        </xdr:cNvSpPr>
      </xdr:nvSpPr>
      <xdr:spPr>
        <a:xfrm>
          <a:off x="571500" y="0"/>
          <a:ext cx="5686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Completed properties held for sale are stated at the lower of cost and net realisable value. Cost includes cost of land and construction, and interest incurred during construction.</a:t>
          </a:r>
        </a:p>
      </xdr:txBody>
    </xdr:sp>
    <xdr:clientData/>
  </xdr:twoCellAnchor>
  <xdr:twoCellAnchor>
    <xdr:from>
      <xdr:col>1</xdr:col>
      <xdr:colOff>238125</xdr:colOff>
      <xdr:row>0</xdr:row>
      <xdr:rowOff>0</xdr:rowOff>
    </xdr:from>
    <xdr:to>
      <xdr:col>9</xdr:col>
      <xdr:colOff>0</xdr:colOff>
      <xdr:row>0</xdr:row>
      <xdr:rowOff>0</xdr:rowOff>
    </xdr:to>
    <xdr:sp>
      <xdr:nvSpPr>
        <xdr:cNvPr id="34" name="Text 105"/>
        <xdr:cNvSpPr txBox="1">
          <a:spLocks noChangeArrowheads="1"/>
        </xdr:cNvSpPr>
      </xdr:nvSpPr>
      <xdr:spPr>
        <a:xfrm>
          <a:off x="552450" y="0"/>
          <a:ext cx="57054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Manufacturing and trading inventories are stated at lower of cost and net realisable value. Cost is determined on the weighted average cost method. For finished goods and work-in-progress, cost comprises raw materials, labour and overhead costs incurred in bringing the inventories to their existing conditions and location.</a:t>
          </a:r>
        </a:p>
      </xdr:txBody>
    </xdr:sp>
    <xdr:clientData/>
  </xdr:twoCellAnchor>
  <xdr:twoCellAnchor>
    <xdr:from>
      <xdr:col>1</xdr:col>
      <xdr:colOff>9525</xdr:colOff>
      <xdr:row>0</xdr:row>
      <xdr:rowOff>0</xdr:rowOff>
    </xdr:from>
    <xdr:to>
      <xdr:col>8</xdr:col>
      <xdr:colOff>895350</xdr:colOff>
      <xdr:row>0</xdr:row>
      <xdr:rowOff>0</xdr:rowOff>
    </xdr:to>
    <xdr:sp>
      <xdr:nvSpPr>
        <xdr:cNvPr id="35" name="Text 106"/>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Provision for employees' retirement benefits is based on actuarial valuation using the projected unit credit method and is made to cover estimated obligations for payment of retirement benefits to employees upon retirement or termination of employment. </a:t>
          </a:r>
        </a:p>
      </xdr:txBody>
    </xdr:sp>
    <xdr:clientData/>
  </xdr:twoCellAnchor>
  <xdr:twoCellAnchor>
    <xdr:from>
      <xdr:col>1</xdr:col>
      <xdr:colOff>9525</xdr:colOff>
      <xdr:row>0</xdr:row>
      <xdr:rowOff>0</xdr:rowOff>
    </xdr:from>
    <xdr:to>
      <xdr:col>9</xdr:col>
      <xdr:colOff>0</xdr:colOff>
      <xdr:row>0</xdr:row>
      <xdr:rowOff>0</xdr:rowOff>
    </xdr:to>
    <xdr:sp>
      <xdr:nvSpPr>
        <xdr:cNvPr id="36" name="Text 107"/>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construction contracts is recognised based on the policy as disclosed in Note 2(k) above.</a:t>
          </a:r>
        </a:p>
      </xdr:txBody>
    </xdr:sp>
    <xdr:clientData/>
  </xdr:twoCellAnchor>
  <xdr:twoCellAnchor>
    <xdr:from>
      <xdr:col>1</xdr:col>
      <xdr:colOff>9525</xdr:colOff>
      <xdr:row>0</xdr:row>
      <xdr:rowOff>0</xdr:rowOff>
    </xdr:from>
    <xdr:to>
      <xdr:col>9</xdr:col>
      <xdr:colOff>0</xdr:colOff>
      <xdr:row>0</xdr:row>
      <xdr:rowOff>0</xdr:rowOff>
    </xdr:to>
    <xdr:sp>
      <xdr:nvSpPr>
        <xdr:cNvPr id="37" name="Text 108"/>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Ringgit Malaysia at the rates of exchange ruling at the transaction dates or at contracted rates where applicable. Assets and liabilities denominated in foreign currencies are translated at the exchange rates ruling at the balance sheet date or at contracted rates where applicable. All exchange differences are dealt with through the income statements. For consolidation purposes, financial statements in foreign currencies are translated into Ringgit Malaysia at rates of exchange ruling at the balance sheet date. The translation differences arising therefrom are taken to reserves.</a:t>
          </a:r>
        </a:p>
      </xdr:txBody>
    </xdr:sp>
    <xdr:clientData/>
  </xdr:twoCellAnchor>
  <xdr:twoCellAnchor>
    <xdr:from>
      <xdr:col>1</xdr:col>
      <xdr:colOff>9525</xdr:colOff>
      <xdr:row>0</xdr:row>
      <xdr:rowOff>0</xdr:rowOff>
    </xdr:from>
    <xdr:to>
      <xdr:col>9</xdr:col>
      <xdr:colOff>0</xdr:colOff>
      <xdr:row>0</xdr:row>
      <xdr:rowOff>0</xdr:rowOff>
    </xdr:to>
    <xdr:sp>
      <xdr:nvSpPr>
        <xdr:cNvPr id="38" name="Text 109"/>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Interest incurred on borrowings related  to property, plant and equipment under construction is capitalised until the assets are ready for their intended use.</a:t>
          </a:r>
        </a:p>
      </xdr:txBody>
    </xdr:sp>
    <xdr:clientData/>
  </xdr:twoCellAnchor>
  <xdr:twoCellAnchor>
    <xdr:from>
      <xdr:col>1</xdr:col>
      <xdr:colOff>257175</xdr:colOff>
      <xdr:row>0</xdr:row>
      <xdr:rowOff>0</xdr:rowOff>
    </xdr:from>
    <xdr:to>
      <xdr:col>9</xdr:col>
      <xdr:colOff>0</xdr:colOff>
      <xdr:row>0</xdr:row>
      <xdr:rowOff>0</xdr:rowOff>
    </xdr:to>
    <xdr:sp>
      <xdr:nvSpPr>
        <xdr:cNvPr id="39" name="Text 110"/>
        <xdr:cNvSpPr txBox="1">
          <a:spLocks noChangeArrowheads="1"/>
        </xdr:cNvSpPr>
      </xdr:nvSpPr>
      <xdr:spPr>
        <a:xfrm>
          <a:off x="571500" y="0"/>
          <a:ext cx="5686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Assets acquired under hire-purchase arrangement are capitalised as plant and equipment based on the principal sum of the hire-purchase and the corresponding obligations are taken up as hire-purchase creditors.</a:t>
          </a:r>
        </a:p>
      </xdr:txBody>
    </xdr:sp>
    <xdr:clientData/>
  </xdr:twoCellAnchor>
  <xdr:twoCellAnchor>
    <xdr:from>
      <xdr:col>1</xdr:col>
      <xdr:colOff>0</xdr:colOff>
      <xdr:row>0</xdr:row>
      <xdr:rowOff>0</xdr:rowOff>
    </xdr:from>
    <xdr:to>
      <xdr:col>8</xdr:col>
      <xdr:colOff>895350</xdr:colOff>
      <xdr:row>0</xdr:row>
      <xdr:rowOff>0</xdr:rowOff>
    </xdr:to>
    <xdr:sp>
      <xdr:nvSpPr>
        <xdr:cNvPr id="40" name="Text 112"/>
        <xdr:cNvSpPr txBox="1">
          <a:spLocks noChangeArrowheads="1"/>
        </xdr:cNvSpPr>
      </xdr:nvSpPr>
      <xdr:spPr>
        <a:xfrm>
          <a:off x="314325" y="0"/>
          <a:ext cx="5943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an estimated tax credit balance under Section 108 of the Income Tax Act, 1967 of RM7,574,000 (2000 : RM8,394,000) which, subject to agreement with the tax authorities, is available to frank a net dividend of RM19,476,000 (2000 : RM21,584,571) out of the distributable reserves.</a:t>
          </a:r>
        </a:p>
      </xdr:txBody>
    </xdr:sp>
    <xdr:clientData/>
  </xdr:twoCellAnchor>
  <xdr:twoCellAnchor>
    <xdr:from>
      <xdr:col>1</xdr:col>
      <xdr:colOff>0</xdr:colOff>
      <xdr:row>0</xdr:row>
      <xdr:rowOff>0</xdr:rowOff>
    </xdr:from>
    <xdr:to>
      <xdr:col>8</xdr:col>
      <xdr:colOff>895350</xdr:colOff>
      <xdr:row>0</xdr:row>
      <xdr:rowOff>0</xdr:rowOff>
    </xdr:to>
    <xdr:sp>
      <xdr:nvSpPr>
        <xdr:cNvPr id="41" name="Text 113"/>
        <xdr:cNvSpPr txBox="1">
          <a:spLocks noChangeArrowheads="1"/>
        </xdr:cNvSpPr>
      </xdr:nvSpPr>
      <xdr:spPr>
        <a:xfrm>
          <a:off x="314325" y="0"/>
          <a:ext cx="5943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an estimated tax exempt profit of RM62,459,000 (2000 : RM58,489,000) which, subject to agreement with the tax authorities and availability of distributable reserves, is available for distribution as tax exempt dividends.</a:t>
          </a:r>
        </a:p>
      </xdr:txBody>
    </xdr:sp>
    <xdr:clientData/>
  </xdr:twoCellAnchor>
  <xdr:twoCellAnchor>
    <xdr:from>
      <xdr:col>0</xdr:col>
      <xdr:colOff>9525</xdr:colOff>
      <xdr:row>0</xdr:row>
      <xdr:rowOff>0</xdr:rowOff>
    </xdr:from>
    <xdr:to>
      <xdr:col>9</xdr:col>
      <xdr:colOff>0</xdr:colOff>
      <xdr:row>0</xdr:row>
      <xdr:rowOff>0</xdr:rowOff>
    </xdr:to>
    <xdr:sp>
      <xdr:nvSpPr>
        <xdr:cNvPr id="42" name="Text 114"/>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5.5% Irredeemable Convertible Unsecured Loan Stocks 1995/2002 ("ICULS") of RM145,630,348 were issued on 17th February 1995 as rights to shareholders at 100% nominal value on the basis of RM1.00 nominal value of ICULS for every four existing ordinary shares of RM0.50 each held in the Company as at 24th November 1994.</a:t>
          </a:r>
        </a:p>
      </xdr:txBody>
    </xdr:sp>
    <xdr:clientData/>
  </xdr:twoCellAnchor>
  <xdr:twoCellAnchor>
    <xdr:from>
      <xdr:col>0</xdr:col>
      <xdr:colOff>9525</xdr:colOff>
      <xdr:row>0</xdr:row>
      <xdr:rowOff>0</xdr:rowOff>
    </xdr:from>
    <xdr:to>
      <xdr:col>8</xdr:col>
      <xdr:colOff>895350</xdr:colOff>
      <xdr:row>0</xdr:row>
      <xdr:rowOff>0</xdr:rowOff>
    </xdr:to>
    <xdr:sp>
      <xdr:nvSpPr>
        <xdr:cNvPr id="43" name="Text 115"/>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ICULS carry a coupon interest rate of 5.5% per annum payable to registered holders annually in arrears on 31st December in each year, except that the first payment of interest shall be made on 31st December 1995, calculated for the year from the issue date to 31st December 1995 and the last payment of interest shall be made on the maturity date, calculated from 1st January of the year in which the maturity date falls.</a:t>
          </a:r>
        </a:p>
      </xdr:txBody>
    </xdr:sp>
    <xdr:clientData/>
  </xdr:twoCellAnchor>
  <xdr:twoCellAnchor>
    <xdr:from>
      <xdr:col>0</xdr:col>
      <xdr:colOff>9525</xdr:colOff>
      <xdr:row>0</xdr:row>
      <xdr:rowOff>0</xdr:rowOff>
    </xdr:from>
    <xdr:to>
      <xdr:col>8</xdr:col>
      <xdr:colOff>895350</xdr:colOff>
      <xdr:row>0</xdr:row>
      <xdr:rowOff>0</xdr:rowOff>
    </xdr:to>
    <xdr:sp>
      <xdr:nvSpPr>
        <xdr:cNvPr id="44" name="Text 116"/>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ICULS will not be redeemable for cash by the Company and are convertible into ordinary shares at any time after the expiry of one year from the date of issue during the months of January, April, July and October each year until the maturity on 16th February 2002 on the basis of RM2.00 nominal amount of ICULS together with an additional cash payment of RM0.40 for one new ordinary share of RM0.50 each in the Company. At the end of the seventh year of its tenure, any unconverted ICULS will be automatically converted by the Company on the abovementioned terms and conditions.</a:t>
          </a:r>
        </a:p>
      </xdr:txBody>
    </xdr:sp>
    <xdr:clientData/>
  </xdr:twoCellAnchor>
  <xdr:twoCellAnchor>
    <xdr:from>
      <xdr:col>0</xdr:col>
      <xdr:colOff>9525</xdr:colOff>
      <xdr:row>0</xdr:row>
      <xdr:rowOff>0</xdr:rowOff>
    </xdr:from>
    <xdr:to>
      <xdr:col>8</xdr:col>
      <xdr:colOff>895350</xdr:colOff>
      <xdr:row>0</xdr:row>
      <xdr:rowOff>0</xdr:rowOff>
    </xdr:to>
    <xdr:sp>
      <xdr:nvSpPr>
        <xdr:cNvPr id="45" name="Text 117"/>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Unsecured Notes are non-interest bearing unsecured obligations of a subsidiary company, which are issued together with and ancillary to the issue of Marina and Composite Memberships in a proprietary club operated by the subsidiary company.  The Unsecured Notes are constituted by a Malaysian and a Singaporean Trust Deed, both respectively dated 25th March 1996 (in substitution for the respective original Trust Deeds dated 29th March 1994 to incorporate Composite Membership issues).</a:t>
          </a:r>
        </a:p>
      </xdr:txBody>
    </xdr:sp>
    <xdr:clientData/>
  </xdr:twoCellAnchor>
  <xdr:twoCellAnchor>
    <xdr:from>
      <xdr:col>0</xdr:col>
      <xdr:colOff>19050</xdr:colOff>
      <xdr:row>0</xdr:row>
      <xdr:rowOff>0</xdr:rowOff>
    </xdr:from>
    <xdr:to>
      <xdr:col>9</xdr:col>
      <xdr:colOff>0</xdr:colOff>
      <xdr:row>0</xdr:row>
      <xdr:rowOff>0</xdr:rowOff>
    </xdr:to>
    <xdr:sp>
      <xdr:nvSpPr>
        <xdr:cNvPr id="46" name="Text 118"/>
        <xdr:cNvSpPr txBox="1">
          <a:spLocks noChangeArrowheads="1"/>
        </xdr:cNvSpPr>
      </xdr:nvSpPr>
      <xdr:spPr>
        <a:xfrm>
          <a:off x="19050" y="0"/>
          <a:ext cx="62388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Unless earlier redeemed or purchased and cancelled, the Unsecured Notes are repayable as to the principal amount paid-up on 31st December 2053 in respect of Marina Memberships and 31st March 2056 in respect of Composite Memberships.</a:t>
          </a:r>
        </a:p>
      </xdr:txBody>
    </xdr:sp>
    <xdr:clientData/>
  </xdr:twoCellAnchor>
  <xdr:twoCellAnchor>
    <xdr:from>
      <xdr:col>1</xdr:col>
      <xdr:colOff>9525</xdr:colOff>
      <xdr:row>0</xdr:row>
      <xdr:rowOff>0</xdr:rowOff>
    </xdr:from>
    <xdr:to>
      <xdr:col>8</xdr:col>
      <xdr:colOff>895350</xdr:colOff>
      <xdr:row>0</xdr:row>
      <xdr:rowOff>0</xdr:rowOff>
    </xdr:to>
    <xdr:sp>
      <xdr:nvSpPr>
        <xdr:cNvPr id="47" name="Text 119"/>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secured portion of term loans of the Group is attributable to certain subsidiary companies and is secured against the landed properties and floating assets of the subsidiary companies.  The term loans of the Group bear interest rates ranging from 2.85% to 9.50% (2000 : 3.58% to 10.15%) per annum and are repayable over a period of not exceeding eight years.</a:t>
          </a:r>
        </a:p>
      </xdr:txBody>
    </xdr:sp>
    <xdr:clientData/>
  </xdr:twoCellAnchor>
  <xdr:twoCellAnchor>
    <xdr:from>
      <xdr:col>1</xdr:col>
      <xdr:colOff>9525</xdr:colOff>
      <xdr:row>0</xdr:row>
      <xdr:rowOff>0</xdr:rowOff>
    </xdr:from>
    <xdr:to>
      <xdr:col>8</xdr:col>
      <xdr:colOff>895350</xdr:colOff>
      <xdr:row>0</xdr:row>
      <xdr:rowOff>0</xdr:rowOff>
    </xdr:to>
    <xdr:sp>
      <xdr:nvSpPr>
        <xdr:cNvPr id="48" name="Text 122"/>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Company's leasehold land and buildings have been revalued based on a valuation done by a firm of professional valuers using the comparison method in 1985.  The surplus arising from this revaluation was credited to capital reserves.</a:t>
          </a:r>
        </a:p>
      </xdr:txBody>
    </xdr:sp>
    <xdr:clientData/>
  </xdr:twoCellAnchor>
  <xdr:twoCellAnchor>
    <xdr:from>
      <xdr:col>0</xdr:col>
      <xdr:colOff>9525</xdr:colOff>
      <xdr:row>0</xdr:row>
      <xdr:rowOff>0</xdr:rowOff>
    </xdr:from>
    <xdr:to>
      <xdr:col>8</xdr:col>
      <xdr:colOff>895350</xdr:colOff>
      <xdr:row>0</xdr:row>
      <xdr:rowOff>0</xdr:rowOff>
    </xdr:to>
    <xdr:sp>
      <xdr:nvSpPr>
        <xdr:cNvPr id="49" name="Text 123"/>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equity interest in the  subsidiary companies and their respective principal activities are as set out in Note 38 to the financial statements.</a:t>
          </a:r>
        </a:p>
      </xdr:txBody>
    </xdr:sp>
    <xdr:clientData/>
  </xdr:twoCellAnchor>
  <xdr:twoCellAnchor>
    <xdr:from>
      <xdr:col>1</xdr:col>
      <xdr:colOff>9525</xdr:colOff>
      <xdr:row>0</xdr:row>
      <xdr:rowOff>0</xdr:rowOff>
    </xdr:from>
    <xdr:to>
      <xdr:col>8</xdr:col>
      <xdr:colOff>895350</xdr:colOff>
      <xdr:row>0</xdr:row>
      <xdr:rowOff>0</xdr:rowOff>
    </xdr:to>
    <xdr:sp>
      <xdr:nvSpPr>
        <xdr:cNvPr id="50" name="Text 130"/>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financial year end of the direct and indirect associated companies are coterminous with the Company except for the following :-</a:t>
          </a:r>
        </a:p>
      </xdr:txBody>
    </xdr:sp>
    <xdr:clientData/>
  </xdr:twoCellAnchor>
  <xdr:twoCellAnchor>
    <xdr:from>
      <xdr:col>0</xdr:col>
      <xdr:colOff>9525</xdr:colOff>
      <xdr:row>0</xdr:row>
      <xdr:rowOff>0</xdr:rowOff>
    </xdr:from>
    <xdr:to>
      <xdr:col>8</xdr:col>
      <xdr:colOff>895350</xdr:colOff>
      <xdr:row>0</xdr:row>
      <xdr:rowOff>0</xdr:rowOff>
    </xdr:to>
    <xdr:sp>
      <xdr:nvSpPr>
        <xdr:cNvPr id="51" name="Text 133"/>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redemption fund represents a sum set aside by a subsidiary company for the purpose of redeeming the Unsecured Notes as mentioned in Note 7 to the financial statements.  The amount is placed in the name of, operated and administered by the Malaysian trustee in accordance with the provisions of the Malaysian Trust Deed. The quantum to be deposited half-yearly is reviewed with the Trustee periodically and is estimated, together with interest and other income derived, to generate the requisite sum for full redemption of Unsecured Notes issued for Marina and Composite Memberships on the redemption dates of 31st December 2053 and 31st March 2056 respectively.  </a:t>
          </a:r>
        </a:p>
      </xdr:txBody>
    </xdr:sp>
    <xdr:clientData/>
  </xdr:twoCellAnchor>
  <xdr:twoCellAnchor>
    <xdr:from>
      <xdr:col>1</xdr:col>
      <xdr:colOff>9525</xdr:colOff>
      <xdr:row>0</xdr:row>
      <xdr:rowOff>0</xdr:rowOff>
    </xdr:from>
    <xdr:to>
      <xdr:col>8</xdr:col>
      <xdr:colOff>895350</xdr:colOff>
      <xdr:row>0</xdr:row>
      <xdr:rowOff>0</xdr:rowOff>
    </xdr:to>
    <xdr:sp>
      <xdr:nvSpPr>
        <xdr:cNvPr id="52" name="Text 134"/>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above amounts are stated after deducting provision for doubtful debts as follows :-</a:t>
          </a:r>
        </a:p>
      </xdr:txBody>
    </xdr:sp>
    <xdr:clientData/>
  </xdr:twoCellAnchor>
  <xdr:twoCellAnchor>
    <xdr:from>
      <xdr:col>1</xdr:col>
      <xdr:colOff>9525</xdr:colOff>
      <xdr:row>0</xdr:row>
      <xdr:rowOff>0</xdr:rowOff>
    </xdr:from>
    <xdr:to>
      <xdr:col>8</xdr:col>
      <xdr:colOff>895350</xdr:colOff>
      <xdr:row>0</xdr:row>
      <xdr:rowOff>0</xdr:rowOff>
    </xdr:to>
    <xdr:sp>
      <xdr:nvSpPr>
        <xdr:cNvPr id="53" name="Text 135"/>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of the Company is an amount of RM9,599,300 (2000 : RM6,827,262) representing tax recoverable which arose primarily from the tax deducted at source on dividend income under Section 110 of the Income Tax Act, 1967.</a:t>
          </a:r>
        </a:p>
      </xdr:txBody>
    </xdr:sp>
    <xdr:clientData/>
  </xdr:twoCellAnchor>
  <xdr:twoCellAnchor>
    <xdr:from>
      <xdr:col>1</xdr:col>
      <xdr:colOff>9525</xdr:colOff>
      <xdr:row>0</xdr:row>
      <xdr:rowOff>0</xdr:rowOff>
    </xdr:from>
    <xdr:to>
      <xdr:col>8</xdr:col>
      <xdr:colOff>895350</xdr:colOff>
      <xdr:row>0</xdr:row>
      <xdr:rowOff>0</xdr:rowOff>
    </xdr:to>
    <xdr:sp>
      <xdr:nvSpPr>
        <xdr:cNvPr id="54" name="Text 137"/>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deposits with licensed banks include balances amounting to RM60,000 (2000 : RM600,369) which are pledged to banks as securities for term loans and other facilities granted by the banks to certain subsidiary companies.</a:t>
          </a:r>
        </a:p>
      </xdr:txBody>
    </xdr:sp>
    <xdr:clientData/>
  </xdr:twoCellAnchor>
  <xdr:twoCellAnchor>
    <xdr:from>
      <xdr:col>1</xdr:col>
      <xdr:colOff>9525</xdr:colOff>
      <xdr:row>0</xdr:row>
      <xdr:rowOff>0</xdr:rowOff>
    </xdr:from>
    <xdr:to>
      <xdr:col>8</xdr:col>
      <xdr:colOff>895350</xdr:colOff>
      <xdr:row>0</xdr:row>
      <xdr:rowOff>0</xdr:rowOff>
    </xdr:to>
    <xdr:sp>
      <xdr:nvSpPr>
        <xdr:cNvPr id="55" name="Text 138"/>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Cash and bank balances of the Group include balances amounting to RM10,374,108 (2000 : RM3,759,079) which are maintained in designated Housing Development Accounts pursuant to the Housing Developers (Control and Licensing) Act 1966 and Housing Developers Regulations 1991 in connection with property development projects undertaken by certain subsidiary companies.</a:t>
          </a:r>
        </a:p>
      </xdr:txBody>
    </xdr:sp>
    <xdr:clientData/>
  </xdr:twoCellAnchor>
  <xdr:twoCellAnchor>
    <xdr:from>
      <xdr:col>0</xdr:col>
      <xdr:colOff>9525</xdr:colOff>
      <xdr:row>0</xdr:row>
      <xdr:rowOff>0</xdr:rowOff>
    </xdr:from>
    <xdr:to>
      <xdr:col>8</xdr:col>
      <xdr:colOff>895350</xdr:colOff>
      <xdr:row>0</xdr:row>
      <xdr:rowOff>0</xdr:rowOff>
    </xdr:to>
    <xdr:sp>
      <xdr:nvSpPr>
        <xdr:cNvPr id="56" name="Text 139"/>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Bank borrowings of the Group include balances amounting to RM1,075,295 (2000 : RM12,211,814) representing bank borrowings of a subsidiary company which is principally engaged in factoring and confirming activities.</a:t>
          </a:r>
        </a:p>
      </xdr:txBody>
    </xdr:sp>
    <xdr:clientData/>
  </xdr:twoCellAnchor>
  <xdr:twoCellAnchor>
    <xdr:from>
      <xdr:col>0</xdr:col>
      <xdr:colOff>9525</xdr:colOff>
      <xdr:row>0</xdr:row>
      <xdr:rowOff>0</xdr:rowOff>
    </xdr:from>
    <xdr:to>
      <xdr:col>8</xdr:col>
      <xdr:colOff>895350</xdr:colOff>
      <xdr:row>0</xdr:row>
      <xdr:rowOff>0</xdr:rowOff>
    </xdr:to>
    <xdr:sp>
      <xdr:nvSpPr>
        <xdr:cNvPr id="57" name="Text 140"/>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contractual terms and security arrangements of the term loans are detailed in Note 8(a) to the financial statements.</a:t>
          </a:r>
        </a:p>
      </xdr:txBody>
    </xdr:sp>
    <xdr:clientData/>
  </xdr:twoCellAnchor>
  <xdr:twoCellAnchor>
    <xdr:from>
      <xdr:col>0</xdr:col>
      <xdr:colOff>0</xdr:colOff>
      <xdr:row>0</xdr:row>
      <xdr:rowOff>0</xdr:rowOff>
    </xdr:from>
    <xdr:to>
      <xdr:col>8</xdr:col>
      <xdr:colOff>895350</xdr:colOff>
      <xdr:row>0</xdr:row>
      <xdr:rowOff>0</xdr:rowOff>
    </xdr:to>
    <xdr:sp>
      <xdr:nvSpPr>
        <xdr:cNvPr id="58" name="Text 141"/>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secured overdrafts and other bank borrowings of the subsidiary companies are secured by legal charges over the assets of the subsidiary companies concerned.</a:t>
          </a:r>
        </a:p>
      </xdr:txBody>
    </xdr:sp>
    <xdr:clientData/>
  </xdr:twoCellAnchor>
  <xdr:twoCellAnchor>
    <xdr:from>
      <xdr:col>1</xdr:col>
      <xdr:colOff>238125</xdr:colOff>
      <xdr:row>0</xdr:row>
      <xdr:rowOff>0</xdr:rowOff>
    </xdr:from>
    <xdr:to>
      <xdr:col>9</xdr:col>
      <xdr:colOff>0</xdr:colOff>
      <xdr:row>0</xdr:row>
      <xdr:rowOff>0</xdr:rowOff>
    </xdr:to>
    <xdr:sp>
      <xdr:nvSpPr>
        <xdr:cNvPr id="59" name="Text 167"/>
        <xdr:cNvSpPr txBox="1">
          <a:spLocks noChangeArrowheads="1"/>
        </xdr:cNvSpPr>
      </xdr:nvSpPr>
      <xdr:spPr>
        <a:xfrm>
          <a:off x="552450" y="0"/>
          <a:ext cx="57054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interest element is charged to income statements over the period of the hire purchase so as to produce a constant periodic rate of interest on the remaining balance of the liabilities for each period. </a:t>
          </a:r>
        </a:p>
      </xdr:txBody>
    </xdr:sp>
    <xdr:clientData/>
  </xdr:twoCellAnchor>
  <xdr:twoCellAnchor>
    <xdr:from>
      <xdr:col>0</xdr:col>
      <xdr:colOff>0</xdr:colOff>
      <xdr:row>0</xdr:row>
      <xdr:rowOff>0</xdr:rowOff>
    </xdr:from>
    <xdr:to>
      <xdr:col>8</xdr:col>
      <xdr:colOff>895350</xdr:colOff>
      <xdr:row>0</xdr:row>
      <xdr:rowOff>0</xdr:rowOff>
    </xdr:to>
    <xdr:sp>
      <xdr:nvSpPr>
        <xdr:cNvPr id="60" name="Text 175"/>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 accordance with Article 133 of the Company's Article of Association, Dato' Azlan Hashim retires by rotation at the forthcoming Annual General Meeting and being eligible, offers himself for re-election.</a:t>
          </a:r>
        </a:p>
      </xdr:txBody>
    </xdr:sp>
    <xdr:clientData/>
  </xdr:twoCellAnchor>
  <xdr:twoCellAnchor>
    <xdr:from>
      <xdr:col>0</xdr:col>
      <xdr:colOff>0</xdr:colOff>
      <xdr:row>0</xdr:row>
      <xdr:rowOff>0</xdr:rowOff>
    </xdr:from>
    <xdr:to>
      <xdr:col>9</xdr:col>
      <xdr:colOff>0</xdr:colOff>
      <xdr:row>0</xdr:row>
      <xdr:rowOff>0</xdr:rowOff>
    </xdr:to>
    <xdr:sp>
      <xdr:nvSpPr>
        <xdr:cNvPr id="61" name="Text 182"/>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Particulars of directors' interest in ordinary shares, options to subscribe for ordinary shares under ESOS 2 and 5.5% Irredeemable Convertible Unsecured Loan Stocks 1995/2002 in the Company as shown in the Registers as at the end of the financial year are as follows :-</a:t>
          </a:r>
        </a:p>
      </xdr:txBody>
    </xdr:sp>
    <xdr:clientData/>
  </xdr:twoCellAnchor>
  <xdr:twoCellAnchor>
    <xdr:from>
      <xdr:col>1</xdr:col>
      <xdr:colOff>0</xdr:colOff>
      <xdr:row>0</xdr:row>
      <xdr:rowOff>0</xdr:rowOff>
    </xdr:from>
    <xdr:to>
      <xdr:col>8</xdr:col>
      <xdr:colOff>895350</xdr:colOff>
      <xdr:row>0</xdr:row>
      <xdr:rowOff>0</xdr:rowOff>
    </xdr:to>
    <xdr:sp>
      <xdr:nvSpPr>
        <xdr:cNvPr id="62" name="Text 185"/>
        <xdr:cNvSpPr txBox="1">
          <a:spLocks noChangeArrowheads="1"/>
        </xdr:cNvSpPr>
      </xdr:nvSpPr>
      <xdr:spPr>
        <a:xfrm>
          <a:off x="314325" y="0"/>
          <a:ext cx="5943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term loans of the Company bear interest rates ranging from 7.75 % to 9.50 % (2000 : 7.75% to 9.50%) per annum and are repayable over a period of not exceeding four years.</a:t>
          </a:r>
        </a:p>
      </xdr:txBody>
    </xdr:sp>
    <xdr:clientData/>
  </xdr:twoCellAnchor>
  <xdr:twoCellAnchor>
    <xdr:from>
      <xdr:col>1</xdr:col>
      <xdr:colOff>9525</xdr:colOff>
      <xdr:row>0</xdr:row>
      <xdr:rowOff>0</xdr:rowOff>
    </xdr:from>
    <xdr:to>
      <xdr:col>9</xdr:col>
      <xdr:colOff>0</xdr:colOff>
      <xdr:row>0</xdr:row>
      <xdr:rowOff>0</xdr:rowOff>
    </xdr:to>
    <xdr:sp>
      <xdr:nvSpPr>
        <xdr:cNvPr id="63" name="Text 219"/>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under deposits with licensed banks are balances amounting to RM21,980,448 and RM10,320,709 (2000 : RM41,026,296 and RM19,333,866) for the Group and Company respectively which have been placed with a licensed financial institution of which a substantial shareholder of the Company namely Tan Sri Dato Azman Hashim has substantial financial interests.</a:t>
          </a:r>
        </a:p>
      </xdr:txBody>
    </xdr:sp>
    <xdr:clientData/>
  </xdr:twoCellAnchor>
  <xdr:twoCellAnchor>
    <xdr:from>
      <xdr:col>1</xdr:col>
      <xdr:colOff>9525</xdr:colOff>
      <xdr:row>0</xdr:row>
      <xdr:rowOff>0</xdr:rowOff>
    </xdr:from>
    <xdr:to>
      <xdr:col>9</xdr:col>
      <xdr:colOff>0</xdr:colOff>
      <xdr:row>0</xdr:row>
      <xdr:rowOff>0</xdr:rowOff>
    </xdr:to>
    <xdr:sp>
      <xdr:nvSpPr>
        <xdr:cNvPr id="64" name="Text 221"/>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would render the amount written off for bad debts and provision made for doubtful debts in the Group and the Company inadequate to any substantial extent;</a:t>
          </a:r>
        </a:p>
      </xdr:txBody>
    </xdr:sp>
    <xdr:clientData/>
  </xdr:twoCellAnchor>
  <xdr:twoCellAnchor>
    <xdr:from>
      <xdr:col>1</xdr:col>
      <xdr:colOff>9525</xdr:colOff>
      <xdr:row>0</xdr:row>
      <xdr:rowOff>0</xdr:rowOff>
    </xdr:from>
    <xdr:to>
      <xdr:col>9</xdr:col>
      <xdr:colOff>0</xdr:colOff>
      <xdr:row>0</xdr:row>
      <xdr:rowOff>0</xdr:rowOff>
    </xdr:to>
    <xdr:sp>
      <xdr:nvSpPr>
        <xdr:cNvPr id="65" name="Text 222"/>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would render the values of current assets in the financial statements of the Group and of the Company misleading;</a:t>
          </a:r>
        </a:p>
      </xdr:txBody>
    </xdr:sp>
    <xdr:clientData/>
  </xdr:twoCellAnchor>
  <xdr:twoCellAnchor>
    <xdr:from>
      <xdr:col>1</xdr:col>
      <xdr:colOff>9525</xdr:colOff>
      <xdr:row>0</xdr:row>
      <xdr:rowOff>0</xdr:rowOff>
    </xdr:from>
    <xdr:to>
      <xdr:col>9</xdr:col>
      <xdr:colOff>0</xdr:colOff>
      <xdr:row>0</xdr:row>
      <xdr:rowOff>0</xdr:rowOff>
    </xdr:to>
    <xdr:sp>
      <xdr:nvSpPr>
        <xdr:cNvPr id="66" name="Text 223"/>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have arisen which would render adherence to the existing method of valuation of assets or liabilities of the Group and of the Company misleading or inappropriate; and</a:t>
          </a:r>
        </a:p>
      </xdr:txBody>
    </xdr:sp>
    <xdr:clientData/>
  </xdr:twoCellAnchor>
  <xdr:twoCellAnchor>
    <xdr:from>
      <xdr:col>1</xdr:col>
      <xdr:colOff>9525</xdr:colOff>
      <xdr:row>0</xdr:row>
      <xdr:rowOff>0</xdr:rowOff>
    </xdr:from>
    <xdr:to>
      <xdr:col>9</xdr:col>
      <xdr:colOff>0</xdr:colOff>
      <xdr:row>0</xdr:row>
      <xdr:rowOff>0</xdr:rowOff>
    </xdr:to>
    <xdr:sp>
      <xdr:nvSpPr>
        <xdr:cNvPr id="67" name="Text 224"/>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not otherwise dealt with in this report or the financial statements of the Group and of the Company which would render any amount stated in the financial statements misleading.</a:t>
          </a:r>
        </a:p>
      </xdr:txBody>
    </xdr:sp>
    <xdr:clientData/>
  </xdr:twoCellAnchor>
  <xdr:twoCellAnchor>
    <xdr:from>
      <xdr:col>1</xdr:col>
      <xdr:colOff>9525</xdr:colOff>
      <xdr:row>0</xdr:row>
      <xdr:rowOff>0</xdr:rowOff>
    </xdr:from>
    <xdr:to>
      <xdr:col>8</xdr:col>
      <xdr:colOff>895350</xdr:colOff>
      <xdr:row>0</xdr:row>
      <xdr:rowOff>0</xdr:rowOff>
    </xdr:to>
    <xdr:sp>
      <xdr:nvSpPr>
        <xdr:cNvPr id="68" name="Text 235"/>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are balances owing by directors amounting to RM2,317,602 and RM1,507,458 (2000 : RM2,373,873 and RM1,481,826) for the Group and Company respectively representing outstanding housing loans provided to full time working directors of the Group and Company in accordance with the Group's scheme for senior employees.  The amounts are unsecured and are repayable over a period of _____years.  Interest of 4% (2000 : 4%) is charged annually on the outstanding balances.</a:t>
          </a:r>
        </a:p>
      </xdr:txBody>
    </xdr:sp>
    <xdr:clientData/>
  </xdr:twoCellAnchor>
  <xdr:twoCellAnchor>
    <xdr:from>
      <xdr:col>1</xdr:col>
      <xdr:colOff>285750</xdr:colOff>
      <xdr:row>0</xdr:row>
      <xdr:rowOff>0</xdr:rowOff>
    </xdr:from>
    <xdr:to>
      <xdr:col>8</xdr:col>
      <xdr:colOff>895350</xdr:colOff>
      <xdr:row>0</xdr:row>
      <xdr:rowOff>0</xdr:rowOff>
    </xdr:to>
    <xdr:sp>
      <xdr:nvSpPr>
        <xdr:cNvPr id="69" name="Text 250"/>
        <xdr:cNvSpPr txBox="1">
          <a:spLocks noChangeArrowheads="1"/>
        </xdr:cNvSpPr>
      </xdr:nvSpPr>
      <xdr:spPr>
        <a:xfrm>
          <a:off x="600075" y="0"/>
          <a:ext cx="56578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Real property assets consisting of land held for future development are stated at cost of acquisition including all related costs incurred subsequent to the acquisition on activities necessary to prepare the land for its intended use less provision for diminution in value.</a:t>
          </a:r>
        </a:p>
      </xdr:txBody>
    </xdr:sp>
    <xdr:clientData/>
  </xdr:twoCellAnchor>
  <xdr:twoCellAnchor>
    <xdr:from>
      <xdr:col>1</xdr:col>
      <xdr:colOff>276225</xdr:colOff>
      <xdr:row>0</xdr:row>
      <xdr:rowOff>0</xdr:rowOff>
    </xdr:from>
    <xdr:to>
      <xdr:col>8</xdr:col>
      <xdr:colOff>895350</xdr:colOff>
      <xdr:row>0</xdr:row>
      <xdr:rowOff>0</xdr:rowOff>
    </xdr:to>
    <xdr:sp>
      <xdr:nvSpPr>
        <xdr:cNvPr id="70" name="Text 251"/>
        <xdr:cNvSpPr txBox="1">
          <a:spLocks noChangeArrowheads="1"/>
        </xdr:cNvSpPr>
      </xdr:nvSpPr>
      <xdr:spPr>
        <a:xfrm>
          <a:off x="590550" y="0"/>
          <a:ext cx="56673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Such assets are transferred to development properties when significant development work has been undertaken and is expected to be completed within the normal operating cycle.</a:t>
          </a:r>
        </a:p>
      </xdr:txBody>
    </xdr:sp>
    <xdr:clientData/>
  </xdr:twoCellAnchor>
  <xdr:twoCellAnchor>
    <xdr:from>
      <xdr:col>1</xdr:col>
      <xdr:colOff>9525</xdr:colOff>
      <xdr:row>0</xdr:row>
      <xdr:rowOff>0</xdr:rowOff>
    </xdr:from>
    <xdr:to>
      <xdr:col>8</xdr:col>
      <xdr:colOff>895350</xdr:colOff>
      <xdr:row>0</xdr:row>
      <xdr:rowOff>0</xdr:rowOff>
    </xdr:to>
    <xdr:sp>
      <xdr:nvSpPr>
        <xdr:cNvPr id="71" name="Text 254"/>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19th April 1999, as part of a corporate restructuring exercise undertaken by Arab-Malaysian SGB Sdn. Bhd. ('AMSGB'), the Company's equity interest in AMSGB through its wholly owned subsidiary company was reduced to 35.0%.</a:t>
          </a:r>
        </a:p>
      </xdr:txBody>
    </xdr:sp>
    <xdr:clientData/>
  </xdr:twoCellAnchor>
  <xdr:twoCellAnchor>
    <xdr:from>
      <xdr:col>0</xdr:col>
      <xdr:colOff>0</xdr:colOff>
      <xdr:row>0</xdr:row>
      <xdr:rowOff>0</xdr:rowOff>
    </xdr:from>
    <xdr:to>
      <xdr:col>8</xdr:col>
      <xdr:colOff>895350</xdr:colOff>
      <xdr:row>0</xdr:row>
      <xdr:rowOff>0</xdr:rowOff>
    </xdr:to>
    <xdr:sp>
      <xdr:nvSpPr>
        <xdr:cNvPr id="72" name="Text 257"/>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issued and paid-up share capital of the Company was increased from RM292,566,246 to RM292,858,246 through the issue of 584,000 new ordinary shares of RM0.50 each pursuant to options exercised under the Employees' Share Option Scheme (ESOS) as follows :-</a:t>
          </a:r>
        </a:p>
      </xdr:txBody>
    </xdr:sp>
    <xdr:clientData/>
  </xdr:twoCellAnchor>
  <xdr:twoCellAnchor>
    <xdr:from>
      <xdr:col>1</xdr:col>
      <xdr:colOff>9525</xdr:colOff>
      <xdr:row>0</xdr:row>
      <xdr:rowOff>0</xdr:rowOff>
    </xdr:from>
    <xdr:to>
      <xdr:col>9</xdr:col>
      <xdr:colOff>0</xdr:colOff>
      <xdr:row>0</xdr:row>
      <xdr:rowOff>0</xdr:rowOff>
    </xdr:to>
    <xdr:sp>
      <xdr:nvSpPr>
        <xdr:cNvPr id="73" name="Text 258"/>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Cash and cash equivalents comprise cash in hand, bank balances, deposits with licensed banks, bank overdrafts and highly liquid investments that are readily convertible to known amounts of cash and which are subject to an insignificant risk of changes in value.</a:t>
          </a:r>
        </a:p>
      </xdr:txBody>
    </xdr:sp>
    <xdr:clientData/>
  </xdr:twoCellAnchor>
  <xdr:twoCellAnchor>
    <xdr:from>
      <xdr:col>1</xdr:col>
      <xdr:colOff>85725</xdr:colOff>
      <xdr:row>0</xdr:row>
      <xdr:rowOff>0</xdr:rowOff>
    </xdr:from>
    <xdr:to>
      <xdr:col>1</xdr:col>
      <xdr:colOff>1343025</xdr:colOff>
      <xdr:row>0</xdr:row>
      <xdr:rowOff>0</xdr:rowOff>
    </xdr:to>
    <xdr:sp>
      <xdr:nvSpPr>
        <xdr:cNvPr id="74" name="Text 269"/>
        <xdr:cNvSpPr txBox="1">
          <a:spLocks noChangeArrowheads="1"/>
        </xdr:cNvSpPr>
      </xdr:nvSpPr>
      <xdr:spPr>
        <a:xfrm>
          <a:off x="400050" y="0"/>
          <a:ext cx="125730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Retention sums receivable after 12 months</a:t>
          </a:r>
        </a:p>
      </xdr:txBody>
    </xdr:sp>
    <xdr:clientData/>
  </xdr:twoCellAnchor>
  <xdr:twoCellAnchor>
    <xdr:from>
      <xdr:col>0</xdr:col>
      <xdr:colOff>9525</xdr:colOff>
      <xdr:row>0</xdr:row>
      <xdr:rowOff>0</xdr:rowOff>
    </xdr:from>
    <xdr:to>
      <xdr:col>9</xdr:col>
      <xdr:colOff>0</xdr:colOff>
      <xdr:row>0</xdr:row>
      <xdr:rowOff>0</xdr:rowOff>
    </xdr:to>
    <xdr:sp>
      <xdr:nvSpPr>
        <xdr:cNvPr id="75" name="Text 270"/>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Bad debts written off against provision for doubtful debts during the financial year amounted to RM546,605 (2000: RM11,831,354).</a:t>
          </a:r>
        </a:p>
      </xdr:txBody>
    </xdr:sp>
    <xdr:clientData/>
  </xdr:twoCellAnchor>
  <xdr:twoCellAnchor>
    <xdr:from>
      <xdr:col>1</xdr:col>
      <xdr:colOff>9525</xdr:colOff>
      <xdr:row>0</xdr:row>
      <xdr:rowOff>0</xdr:rowOff>
    </xdr:from>
    <xdr:to>
      <xdr:col>8</xdr:col>
      <xdr:colOff>895350</xdr:colOff>
      <xdr:row>0</xdr:row>
      <xdr:rowOff>0</xdr:rowOff>
    </xdr:to>
    <xdr:sp>
      <xdr:nvSpPr>
        <xdr:cNvPr id="76" name="Text 273"/>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1st November 1999, the Company entered into a conditional sale of shares agreement to dispose of the entire interest in Kualiti Alam Holdings Sdn Bhd and which was completed on 4th April 2000.  The gain arising from the disposal to the Group and Company is disclosed in Note 25.</a:t>
          </a:r>
        </a:p>
      </xdr:txBody>
    </xdr:sp>
    <xdr:clientData/>
  </xdr:twoCellAnchor>
  <xdr:twoCellAnchor>
    <xdr:from>
      <xdr:col>0</xdr:col>
      <xdr:colOff>0</xdr:colOff>
      <xdr:row>0</xdr:row>
      <xdr:rowOff>0</xdr:rowOff>
    </xdr:from>
    <xdr:to>
      <xdr:col>8</xdr:col>
      <xdr:colOff>895350</xdr:colOff>
      <xdr:row>0</xdr:row>
      <xdr:rowOff>0</xdr:rowOff>
    </xdr:to>
    <xdr:sp>
      <xdr:nvSpPr>
        <xdr:cNvPr id="77" name="Text 276"/>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have been no significant changes in the nature of these principal activities during the financial year.</a:t>
          </a:r>
        </a:p>
      </xdr:txBody>
    </xdr:sp>
    <xdr:clientData/>
  </xdr:twoCellAnchor>
  <xdr:twoCellAnchor>
    <xdr:from>
      <xdr:col>0</xdr:col>
      <xdr:colOff>0</xdr:colOff>
      <xdr:row>0</xdr:row>
      <xdr:rowOff>0</xdr:rowOff>
    </xdr:from>
    <xdr:to>
      <xdr:col>8</xdr:col>
      <xdr:colOff>895350</xdr:colOff>
      <xdr:row>0</xdr:row>
      <xdr:rowOff>0</xdr:rowOff>
    </xdr:to>
    <xdr:sp>
      <xdr:nvSpPr>
        <xdr:cNvPr id="78" name="Text 278"/>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Scheme is set up for employees' participation in the ordinary share capital of the Company only.</a:t>
          </a:r>
        </a:p>
      </xdr:txBody>
    </xdr:sp>
    <xdr:clientData/>
  </xdr:twoCellAnchor>
  <xdr:twoCellAnchor>
    <xdr:from>
      <xdr:col>0</xdr:col>
      <xdr:colOff>0</xdr:colOff>
      <xdr:row>0</xdr:row>
      <xdr:rowOff>0</xdr:rowOff>
    </xdr:from>
    <xdr:to>
      <xdr:col>8</xdr:col>
      <xdr:colOff>895350</xdr:colOff>
      <xdr:row>0</xdr:row>
      <xdr:rowOff>0</xdr:rowOff>
    </xdr:to>
    <xdr:sp>
      <xdr:nvSpPr>
        <xdr:cNvPr id="79" name="Text 279"/>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total number of shares to be offered under the ESOS 2 shall not exceed 10% of the total number of issued and paid-up ordinary shares of the Company at any point in time during the duration of the Scheme.  At the commencement of the Scheme, the total number of shares available for offer is 58,571,649 ordinary shares of RM0.50 each.</a:t>
          </a:r>
        </a:p>
      </xdr:txBody>
    </xdr:sp>
    <xdr:clientData/>
  </xdr:twoCellAnchor>
  <xdr:twoCellAnchor>
    <xdr:from>
      <xdr:col>0</xdr:col>
      <xdr:colOff>0</xdr:colOff>
      <xdr:row>0</xdr:row>
      <xdr:rowOff>0</xdr:rowOff>
    </xdr:from>
    <xdr:to>
      <xdr:col>8</xdr:col>
      <xdr:colOff>895350</xdr:colOff>
      <xdr:row>0</xdr:row>
      <xdr:rowOff>0</xdr:rowOff>
    </xdr:to>
    <xdr:sp>
      <xdr:nvSpPr>
        <xdr:cNvPr id="80" name="Text 280"/>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Eligible employees are those who have been in service of the Group for a continuous period of at least one (1) year for Malaysian employees (including executive directors) and at least five (5) years of continuous service with the Group for non-Malaysian employees.</a:t>
          </a:r>
        </a:p>
      </xdr:txBody>
    </xdr:sp>
    <xdr:clientData/>
  </xdr:twoCellAnchor>
  <xdr:twoCellAnchor>
    <xdr:from>
      <xdr:col>0</xdr:col>
      <xdr:colOff>0</xdr:colOff>
      <xdr:row>0</xdr:row>
      <xdr:rowOff>0</xdr:rowOff>
    </xdr:from>
    <xdr:to>
      <xdr:col>8</xdr:col>
      <xdr:colOff>895350</xdr:colOff>
      <xdr:row>0</xdr:row>
      <xdr:rowOff>0</xdr:rowOff>
    </xdr:to>
    <xdr:sp>
      <xdr:nvSpPr>
        <xdr:cNvPr id="81" name="Text 281"/>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Scheme shall be administered by the Option Commitee which shall comprise senior management personnel to be appointed by the Board of Directors.</a:t>
          </a:r>
        </a:p>
      </xdr:txBody>
    </xdr:sp>
    <xdr:clientData/>
  </xdr:twoCellAnchor>
  <xdr:twoCellAnchor>
    <xdr:from>
      <xdr:col>0</xdr:col>
      <xdr:colOff>0</xdr:colOff>
      <xdr:row>0</xdr:row>
      <xdr:rowOff>0</xdr:rowOff>
    </xdr:from>
    <xdr:to>
      <xdr:col>8</xdr:col>
      <xdr:colOff>895350</xdr:colOff>
      <xdr:row>0</xdr:row>
      <xdr:rowOff>0</xdr:rowOff>
    </xdr:to>
    <xdr:sp>
      <xdr:nvSpPr>
        <xdr:cNvPr id="82" name="Text 282"/>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granted under ESOS 2 shall be capable of being exercised by the Grantee by notice in writing to the Company during the year commencing on the date of offer and expiring on 29th January 2006.  The option granted shall be exercisable by the Grantee up to a maximum of 20% of the option granted each year.  Options which are not exercised may be carried forward and the balance of all options not exercised within six (6) months preceding the Date of Expiry may be exercised in full subject to the approval of the Option Committee.</a:t>
          </a:r>
        </a:p>
      </xdr:txBody>
    </xdr:sp>
    <xdr:clientData/>
  </xdr:twoCellAnchor>
  <xdr:twoCellAnchor>
    <xdr:from>
      <xdr:col>0</xdr:col>
      <xdr:colOff>0</xdr:colOff>
      <xdr:row>0</xdr:row>
      <xdr:rowOff>0</xdr:rowOff>
    </xdr:from>
    <xdr:to>
      <xdr:col>8</xdr:col>
      <xdr:colOff>895350</xdr:colOff>
      <xdr:row>0</xdr:row>
      <xdr:rowOff>0</xdr:rowOff>
    </xdr:to>
    <xdr:sp>
      <xdr:nvSpPr>
        <xdr:cNvPr id="83" name="Text 283"/>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price at which the eligible employees are entitled to take up shares under the ESOS 2 is the weighted average of the market quotations of the shares of the Company (as quoted in the Daily Diary of the Kuala Lumpur Stock Exchange) for five (5) market days preceding the respective dates of offer of the options set at a discount of not more than ten percent (10%), or the par value of the share, whichever is higher.</a:t>
          </a:r>
        </a:p>
      </xdr:txBody>
    </xdr:sp>
    <xdr:clientData/>
  </xdr:twoCellAnchor>
  <xdr:twoCellAnchor>
    <xdr:from>
      <xdr:col>0</xdr:col>
      <xdr:colOff>0</xdr:colOff>
      <xdr:row>0</xdr:row>
      <xdr:rowOff>0</xdr:rowOff>
    </xdr:from>
    <xdr:to>
      <xdr:col>8</xdr:col>
      <xdr:colOff>895350</xdr:colOff>
      <xdr:row>0</xdr:row>
      <xdr:rowOff>0</xdr:rowOff>
    </xdr:to>
    <xdr:sp>
      <xdr:nvSpPr>
        <xdr:cNvPr id="84" name="Text 284"/>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granted under ESOS 2 shall cease where the Grantee ceases his/her employment or appointment with the Group by reason of resignation or termination of employment by the Company or subsidiary companies of the Group other than the reasons of his/her retirement at or after attaining normal retirement age, ill health, injury or disability, redundancy or any other circumstances approved by the Option Committee in its entire discretion in writing.</a:t>
          </a:r>
        </a:p>
      </xdr:txBody>
    </xdr:sp>
    <xdr:clientData/>
  </xdr:twoCellAnchor>
  <xdr:twoCellAnchor>
    <xdr:from>
      <xdr:col>0</xdr:col>
      <xdr:colOff>0</xdr:colOff>
      <xdr:row>0</xdr:row>
      <xdr:rowOff>0</xdr:rowOff>
    </xdr:from>
    <xdr:to>
      <xdr:col>8</xdr:col>
      <xdr:colOff>895350</xdr:colOff>
      <xdr:row>0</xdr:row>
      <xdr:rowOff>0</xdr:rowOff>
    </xdr:to>
    <xdr:sp>
      <xdr:nvSpPr>
        <xdr:cNvPr id="85" name="Text 285"/>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shall be automatically terminated in the event of the bankruptcy of the Grantee.</a:t>
          </a:r>
        </a:p>
      </xdr:txBody>
    </xdr:sp>
    <xdr:clientData/>
  </xdr:twoCellAnchor>
  <xdr:twoCellAnchor>
    <xdr:from>
      <xdr:col>0</xdr:col>
      <xdr:colOff>0</xdr:colOff>
      <xdr:row>0</xdr:row>
      <xdr:rowOff>0</xdr:rowOff>
    </xdr:from>
    <xdr:to>
      <xdr:col>8</xdr:col>
      <xdr:colOff>895350</xdr:colOff>
      <xdr:row>0</xdr:row>
      <xdr:rowOff>0</xdr:rowOff>
    </xdr:to>
    <xdr:sp>
      <xdr:nvSpPr>
        <xdr:cNvPr id="86" name="Text 286"/>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Finance costs comprised :-</a:t>
          </a:r>
        </a:p>
      </xdr:txBody>
    </xdr:sp>
    <xdr:clientData/>
  </xdr:twoCellAnchor>
  <xdr:twoCellAnchor>
    <xdr:from>
      <xdr:col>0</xdr:col>
      <xdr:colOff>9525</xdr:colOff>
      <xdr:row>0</xdr:row>
      <xdr:rowOff>0</xdr:rowOff>
    </xdr:from>
    <xdr:to>
      <xdr:col>9</xdr:col>
      <xdr:colOff>0</xdr:colOff>
      <xdr:row>0</xdr:row>
      <xdr:rowOff>0</xdr:rowOff>
    </xdr:to>
    <xdr:sp>
      <xdr:nvSpPr>
        <xdr:cNvPr id="87" name="Text 287"/>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Arab-Malaysian Development Berhad is a public company limited by shares, listed on the Main Board of the Kuala Lumpur Stock Exchange.</a:t>
          </a:r>
        </a:p>
      </xdr:txBody>
    </xdr:sp>
    <xdr:clientData/>
  </xdr:twoCellAnchor>
  <xdr:twoCellAnchor>
    <xdr:from>
      <xdr:col>0</xdr:col>
      <xdr:colOff>9525</xdr:colOff>
      <xdr:row>0</xdr:row>
      <xdr:rowOff>0</xdr:rowOff>
    </xdr:from>
    <xdr:to>
      <xdr:col>9</xdr:col>
      <xdr:colOff>0</xdr:colOff>
      <xdr:row>0</xdr:row>
      <xdr:rowOff>0</xdr:rowOff>
    </xdr:to>
    <xdr:sp>
      <xdr:nvSpPr>
        <xdr:cNvPr id="88" name="Text 288"/>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Its registered office is located at 20th Floor, Bangunan AMDB, No.1, Jalan Lumut, Kompleks Damai, 50400 Kuala Lumpur.  The principal place of business of the Company is located at 17th Floor, Bangunan AMDB, No. 1, Jalan Lumut, Kompleks Damai, 50400 Kuala Lumpur and its factory is located at Kamunting Industrial Estate, 34600 Kamunting, Taiping, Perak Darul Ridzuan.</a:t>
          </a:r>
        </a:p>
      </xdr:txBody>
    </xdr:sp>
    <xdr:clientData/>
  </xdr:twoCellAnchor>
  <xdr:twoCellAnchor>
    <xdr:from>
      <xdr:col>1</xdr:col>
      <xdr:colOff>247650</xdr:colOff>
      <xdr:row>0</xdr:row>
      <xdr:rowOff>0</xdr:rowOff>
    </xdr:from>
    <xdr:to>
      <xdr:col>8</xdr:col>
      <xdr:colOff>895350</xdr:colOff>
      <xdr:row>0</xdr:row>
      <xdr:rowOff>0</xdr:rowOff>
    </xdr:to>
    <xdr:sp>
      <xdr:nvSpPr>
        <xdr:cNvPr id="89" name="Text 290"/>
        <xdr:cNvSpPr txBox="1">
          <a:spLocks noChangeArrowheads="1"/>
        </xdr:cNvSpPr>
      </xdr:nvSpPr>
      <xdr:spPr>
        <a:xfrm>
          <a:off x="561975" y="0"/>
          <a:ext cx="56959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Amount due from/(to) customers for contract work is the net amount of cost incurred for construction and engineering contracts-in-progress plus profit attributable to contract-in-progress less foreseeable losses, if any, and progress billings.  Contract costs incurred todate include costs directly related to the contract or attributable to contract activities in general and costs specifically chargeable to the customers under the terms of the contract.</a:t>
          </a:r>
        </a:p>
      </xdr:txBody>
    </xdr:sp>
    <xdr:clientData/>
  </xdr:twoCellAnchor>
  <xdr:twoCellAnchor>
    <xdr:from>
      <xdr:col>0</xdr:col>
      <xdr:colOff>0</xdr:colOff>
      <xdr:row>0</xdr:row>
      <xdr:rowOff>0</xdr:rowOff>
    </xdr:from>
    <xdr:to>
      <xdr:col>8</xdr:col>
      <xdr:colOff>895350</xdr:colOff>
      <xdr:row>0</xdr:row>
      <xdr:rowOff>0</xdr:rowOff>
    </xdr:to>
    <xdr:sp>
      <xdr:nvSpPr>
        <xdr:cNvPr id="90" name="Text 293"/>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effective interest in the associated companies and their principal activities are as set out in Note 39 to the financial statements.</a:t>
          </a:r>
        </a:p>
      </xdr:txBody>
    </xdr:sp>
    <xdr:clientData/>
  </xdr:twoCellAnchor>
  <xdr:twoCellAnchor>
    <xdr:from>
      <xdr:col>1</xdr:col>
      <xdr:colOff>0</xdr:colOff>
      <xdr:row>0</xdr:row>
      <xdr:rowOff>0</xdr:rowOff>
    </xdr:from>
    <xdr:to>
      <xdr:col>9</xdr:col>
      <xdr:colOff>0</xdr:colOff>
      <xdr:row>0</xdr:row>
      <xdr:rowOff>0</xdr:rowOff>
    </xdr:to>
    <xdr:sp>
      <xdr:nvSpPr>
        <xdr:cNvPr id="91" name="Text 294"/>
        <xdr:cNvSpPr txBox="1">
          <a:spLocks noChangeArrowheads="1"/>
        </xdr:cNvSpPr>
      </xdr:nvSpPr>
      <xdr:spPr>
        <a:xfrm>
          <a:off x="314325" y="0"/>
          <a:ext cx="5943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include the following assets acquired under hire-purchase and finance lease :-</a:t>
          </a:r>
        </a:p>
      </xdr:txBody>
    </xdr:sp>
    <xdr:clientData/>
  </xdr:twoCellAnchor>
  <xdr:twoCellAnchor>
    <xdr:from>
      <xdr:col>1</xdr:col>
      <xdr:colOff>476250</xdr:colOff>
      <xdr:row>0</xdr:row>
      <xdr:rowOff>0</xdr:rowOff>
    </xdr:from>
    <xdr:to>
      <xdr:col>8</xdr:col>
      <xdr:colOff>895350</xdr:colOff>
      <xdr:row>0</xdr:row>
      <xdr:rowOff>0</xdr:rowOff>
    </xdr:to>
    <xdr:sp>
      <xdr:nvSpPr>
        <xdr:cNvPr id="92" name="Text 295"/>
        <xdr:cNvSpPr txBox="1">
          <a:spLocks noChangeArrowheads="1"/>
        </xdr:cNvSpPr>
      </xdr:nvSpPr>
      <xdr:spPr>
        <a:xfrm>
          <a:off x="790575" y="0"/>
          <a:ext cx="54673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completed property is recognised based on the contracted sales value of such properties.</a:t>
          </a:r>
        </a:p>
      </xdr:txBody>
    </xdr:sp>
    <xdr:clientData/>
  </xdr:twoCellAnchor>
  <xdr:twoCellAnchor>
    <xdr:from>
      <xdr:col>1</xdr:col>
      <xdr:colOff>485775</xdr:colOff>
      <xdr:row>0</xdr:row>
      <xdr:rowOff>0</xdr:rowOff>
    </xdr:from>
    <xdr:to>
      <xdr:col>9</xdr:col>
      <xdr:colOff>0</xdr:colOff>
      <xdr:row>0</xdr:row>
      <xdr:rowOff>0</xdr:rowOff>
    </xdr:to>
    <xdr:sp>
      <xdr:nvSpPr>
        <xdr:cNvPr id="93" name="Text 296"/>
        <xdr:cNvSpPr txBox="1">
          <a:spLocks noChangeArrowheads="1"/>
        </xdr:cNvSpPr>
      </xdr:nvSpPr>
      <xdr:spPr>
        <a:xfrm>
          <a:off x="800100" y="0"/>
          <a:ext cx="54578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uncompleted properties is recognised on the percentage of completion method in respect of all property units under development that have been contracted for sale.  The stage of completion is determined by reference to the surveys of work performed.</a:t>
          </a:r>
        </a:p>
      </xdr:txBody>
    </xdr:sp>
    <xdr:clientData/>
  </xdr:twoCellAnchor>
  <xdr:twoCellAnchor>
    <xdr:from>
      <xdr:col>1</xdr:col>
      <xdr:colOff>9525</xdr:colOff>
      <xdr:row>0</xdr:row>
      <xdr:rowOff>0</xdr:rowOff>
    </xdr:from>
    <xdr:to>
      <xdr:col>8</xdr:col>
      <xdr:colOff>895350</xdr:colOff>
      <xdr:row>0</xdr:row>
      <xdr:rowOff>0</xdr:rowOff>
    </xdr:to>
    <xdr:sp>
      <xdr:nvSpPr>
        <xdr:cNvPr id="94" name="Text 298"/>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sales of goods is recognised upon delivery of goods, net of discounts and returns.</a:t>
          </a:r>
        </a:p>
      </xdr:txBody>
    </xdr:sp>
    <xdr:clientData/>
  </xdr:twoCellAnchor>
  <xdr:twoCellAnchor>
    <xdr:from>
      <xdr:col>0</xdr:col>
      <xdr:colOff>0</xdr:colOff>
      <xdr:row>0</xdr:row>
      <xdr:rowOff>0</xdr:rowOff>
    </xdr:from>
    <xdr:to>
      <xdr:col>8</xdr:col>
      <xdr:colOff>895350</xdr:colOff>
      <xdr:row>0</xdr:row>
      <xdr:rowOff>0</xdr:rowOff>
    </xdr:to>
    <xdr:sp>
      <xdr:nvSpPr>
        <xdr:cNvPr id="95" name="Text 301"/>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accordance with Article 133 of the Company's Articles of Association Azmi Hashim and Dato' Haji Yaacob @ Yaakub Bin A Hamid retire by rotation at the forthcoming annual general meeting and being eligible offer themselves for re-election. </a:t>
          </a:r>
        </a:p>
      </xdr:txBody>
    </xdr:sp>
    <xdr:clientData/>
  </xdr:twoCellAnchor>
  <xdr:twoCellAnchor>
    <xdr:from>
      <xdr:col>1</xdr:col>
      <xdr:colOff>0</xdr:colOff>
      <xdr:row>0</xdr:row>
      <xdr:rowOff>0</xdr:rowOff>
    </xdr:from>
    <xdr:to>
      <xdr:col>8</xdr:col>
      <xdr:colOff>895350</xdr:colOff>
      <xdr:row>0</xdr:row>
      <xdr:rowOff>0</xdr:rowOff>
    </xdr:to>
    <xdr:sp>
      <xdr:nvSpPr>
        <xdr:cNvPr id="96" name="Text 302"/>
        <xdr:cNvSpPr txBox="1">
          <a:spLocks noChangeArrowheads="1"/>
        </xdr:cNvSpPr>
      </xdr:nvSpPr>
      <xdr:spPr>
        <a:xfrm>
          <a:off x="314325" y="0"/>
          <a:ext cx="5943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Where the fair values of the net assets acquired exceeds the cost of acquisition, the surplus arising is taken up as reserve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97" name="Text 303"/>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Goodwill and reserve on consolidation are dealt with directly through reserves.</a:t>
          </a:r>
        </a:p>
      </xdr:txBody>
    </xdr:sp>
    <xdr:clientData/>
  </xdr:twoCellAnchor>
  <xdr:twoCellAnchor>
    <xdr:from>
      <xdr:col>1</xdr:col>
      <xdr:colOff>9525</xdr:colOff>
      <xdr:row>0</xdr:row>
      <xdr:rowOff>0</xdr:rowOff>
    </xdr:from>
    <xdr:to>
      <xdr:col>8</xdr:col>
      <xdr:colOff>895350</xdr:colOff>
      <xdr:row>0</xdr:row>
      <xdr:rowOff>0</xdr:rowOff>
    </xdr:to>
    <xdr:sp>
      <xdr:nvSpPr>
        <xdr:cNvPr id="98" name="Text 304"/>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Bad debts are written off as and when ascertained and provision is made for any debts considered to be doubtful of collection.</a:t>
          </a:r>
        </a:p>
      </xdr:txBody>
    </xdr:sp>
    <xdr:clientData/>
  </xdr:twoCellAnchor>
  <xdr:twoCellAnchor>
    <xdr:from>
      <xdr:col>1</xdr:col>
      <xdr:colOff>9525</xdr:colOff>
      <xdr:row>0</xdr:row>
      <xdr:rowOff>0</xdr:rowOff>
    </xdr:from>
    <xdr:to>
      <xdr:col>8</xdr:col>
      <xdr:colOff>895350</xdr:colOff>
      <xdr:row>0</xdr:row>
      <xdr:rowOff>0</xdr:rowOff>
    </xdr:to>
    <xdr:sp>
      <xdr:nvSpPr>
        <xdr:cNvPr id="99" name="Text 305"/>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accordance with the transitional provisions issued by the Malaysian Accounting Standards Board in the adoption of International Accounting Standard No. 16 (revised)-Property, Plant and Equipment, these assets are stated at their previously revalued amounts.  The net carrying amounts of these assets as at balance sheet date had they been stated at their historical costs less accumulated depreciation are as follows:-</a:t>
          </a:r>
        </a:p>
      </xdr:txBody>
    </xdr:sp>
    <xdr:clientData/>
  </xdr:twoCellAnchor>
  <xdr:twoCellAnchor>
    <xdr:from>
      <xdr:col>1</xdr:col>
      <xdr:colOff>9525</xdr:colOff>
      <xdr:row>0</xdr:row>
      <xdr:rowOff>0</xdr:rowOff>
    </xdr:from>
    <xdr:to>
      <xdr:col>9</xdr:col>
      <xdr:colOff>0</xdr:colOff>
      <xdr:row>0</xdr:row>
      <xdr:rowOff>0</xdr:rowOff>
    </xdr:to>
    <xdr:sp>
      <xdr:nvSpPr>
        <xdr:cNvPr id="100" name="Text 306"/>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are stated at cost less accumulated depreciation except for certain properties which are carried at their 1985 valuation less accumulated depreciation.</a:t>
          </a:r>
        </a:p>
      </xdr:txBody>
    </xdr:sp>
    <xdr:clientData/>
  </xdr:twoCellAnchor>
  <xdr:twoCellAnchor>
    <xdr:from>
      <xdr:col>1</xdr:col>
      <xdr:colOff>9525</xdr:colOff>
      <xdr:row>0</xdr:row>
      <xdr:rowOff>0</xdr:rowOff>
    </xdr:from>
    <xdr:to>
      <xdr:col>9</xdr:col>
      <xdr:colOff>0</xdr:colOff>
      <xdr:row>0</xdr:row>
      <xdr:rowOff>0</xdr:rowOff>
    </xdr:to>
    <xdr:sp>
      <xdr:nvSpPr>
        <xdr:cNvPr id="101" name="Text 307"/>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does not adopt a policy of revaluation and has applied the transitional provisions issued by the Malaysian Accounting Standards Board upon adoption of the International Accounting Standard No.16 (Revised) whereby the previous revaluation of certain properties in 1985 less accumulated depreciation may be retained as the carrying amount with continuity in the depreciation policy.</a:t>
          </a:r>
        </a:p>
      </xdr:txBody>
    </xdr:sp>
    <xdr:clientData/>
  </xdr:twoCellAnchor>
  <xdr:twoCellAnchor>
    <xdr:from>
      <xdr:col>1</xdr:col>
      <xdr:colOff>9525</xdr:colOff>
      <xdr:row>0</xdr:row>
      <xdr:rowOff>0</xdr:rowOff>
    </xdr:from>
    <xdr:to>
      <xdr:col>9</xdr:col>
      <xdr:colOff>0</xdr:colOff>
      <xdr:row>0</xdr:row>
      <xdr:rowOff>0</xdr:rowOff>
    </xdr:to>
    <xdr:sp>
      <xdr:nvSpPr>
        <xdr:cNvPr id="102" name="Text 308"/>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retired from active use and held for disposal are stated at the lower of net book value and net recoverable amount.  The carrying amount of property, plant and equipment are reviewed at each balance sheet date to determine whether there is any indication of impairment.  If any such indication exists, the recoverable amount of the asset is estimated.  An impairment loss is recognised whenever the carrying amount of an asset exceeds its estimated recoverable amount and is charged to income statement immediately.  Any subsequent increase in recoverable amount of an asset would be written back less the amount that would have been recognised as depreciation had the write-down or write-off not occurred.</a:t>
          </a:r>
        </a:p>
      </xdr:txBody>
    </xdr:sp>
    <xdr:clientData/>
  </xdr:twoCellAnchor>
  <xdr:twoCellAnchor>
    <xdr:from>
      <xdr:col>0</xdr:col>
      <xdr:colOff>9525</xdr:colOff>
      <xdr:row>57</xdr:row>
      <xdr:rowOff>0</xdr:rowOff>
    </xdr:from>
    <xdr:to>
      <xdr:col>9</xdr:col>
      <xdr:colOff>0</xdr:colOff>
      <xdr:row>57</xdr:row>
      <xdr:rowOff>0</xdr:rowOff>
    </xdr:to>
    <xdr:sp>
      <xdr:nvSpPr>
        <xdr:cNvPr id="103" name="Text 309"/>
        <xdr:cNvSpPr txBox="1">
          <a:spLocks noChangeArrowheads="1"/>
        </xdr:cNvSpPr>
      </xdr:nvSpPr>
      <xdr:spPr>
        <a:xfrm>
          <a:off x="9525" y="1068705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additional dividend of RM1,701 paid in the previous financial year was in respect of new ordinary shares issued by virtue of the exercise of the Company's employee share options subsequent to the financial year ended 31st March 1999 but before book closure for dividend entitlement. </a:t>
          </a:r>
        </a:p>
      </xdr:txBody>
    </xdr:sp>
    <xdr:clientData/>
  </xdr:twoCellAnchor>
  <xdr:twoCellAnchor>
    <xdr:from>
      <xdr:col>1</xdr:col>
      <xdr:colOff>257175</xdr:colOff>
      <xdr:row>0</xdr:row>
      <xdr:rowOff>0</xdr:rowOff>
    </xdr:from>
    <xdr:to>
      <xdr:col>8</xdr:col>
      <xdr:colOff>895350</xdr:colOff>
      <xdr:row>0</xdr:row>
      <xdr:rowOff>0</xdr:rowOff>
    </xdr:to>
    <xdr:sp>
      <xdr:nvSpPr>
        <xdr:cNvPr id="104" name="Text 292"/>
        <xdr:cNvSpPr txBox="1">
          <a:spLocks noChangeArrowheads="1"/>
        </xdr:cNvSpPr>
      </xdr:nvSpPr>
      <xdr:spPr>
        <a:xfrm>
          <a:off x="571500" y="0"/>
          <a:ext cx="5686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property development is recognised as follows :-</a:t>
          </a:r>
        </a:p>
      </xdr:txBody>
    </xdr:sp>
    <xdr:clientData/>
  </xdr:twoCellAnchor>
  <xdr:twoCellAnchor>
    <xdr:from>
      <xdr:col>0</xdr:col>
      <xdr:colOff>0</xdr:colOff>
      <xdr:row>0</xdr:row>
      <xdr:rowOff>0</xdr:rowOff>
    </xdr:from>
    <xdr:to>
      <xdr:col>8</xdr:col>
      <xdr:colOff>895350</xdr:colOff>
      <xdr:row>0</xdr:row>
      <xdr:rowOff>0</xdr:rowOff>
    </xdr:to>
    <xdr:sp>
      <xdr:nvSpPr>
        <xdr:cNvPr id="105" name="Text 352"/>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For the year ended 31st March 2001, the Directors recommend a first and final dividend of 1% less tax at 28% amounting to RM2,108,581.</a:t>
          </a:r>
        </a:p>
      </xdr:txBody>
    </xdr:sp>
    <xdr:clientData/>
  </xdr:twoCellAnchor>
  <xdr:twoCellAnchor>
    <xdr:from>
      <xdr:col>0</xdr:col>
      <xdr:colOff>0</xdr:colOff>
      <xdr:row>0</xdr:row>
      <xdr:rowOff>0</xdr:rowOff>
    </xdr:from>
    <xdr:to>
      <xdr:col>9</xdr:col>
      <xdr:colOff>0</xdr:colOff>
      <xdr:row>0</xdr:row>
      <xdr:rowOff>0</xdr:rowOff>
    </xdr:to>
    <xdr:sp>
      <xdr:nvSpPr>
        <xdr:cNvPr id="106" name="Text 353"/>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issued and paid-up share capital of the company was increased from RM292,858,246 to RM292,858,496 through the issue of 500 ordinary shares of RM0.50 each pursuant to the conversion of RM1,000 nominal value of of 5.5% Irredeemable Convertible Unsecured Loan Stocks 1995/2002 (ICULS) on the basis of RM2.00 nominal value of ICULS together with an additional cash payment of RM0.40 for one new ordinary share.</a:t>
          </a:r>
        </a:p>
      </xdr:txBody>
    </xdr:sp>
    <xdr:clientData/>
  </xdr:twoCellAnchor>
  <xdr:twoCellAnchor>
    <xdr:from>
      <xdr:col>1</xdr:col>
      <xdr:colOff>9525</xdr:colOff>
      <xdr:row>0</xdr:row>
      <xdr:rowOff>0</xdr:rowOff>
    </xdr:from>
    <xdr:to>
      <xdr:col>8</xdr:col>
      <xdr:colOff>895350</xdr:colOff>
      <xdr:row>0</xdr:row>
      <xdr:rowOff>0</xdr:rowOff>
    </xdr:to>
    <xdr:sp>
      <xdr:nvSpPr>
        <xdr:cNvPr id="107" name="Text 354"/>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services is recognised upon performance of services.</a:t>
          </a:r>
        </a:p>
      </xdr:txBody>
    </xdr:sp>
    <xdr:clientData/>
  </xdr:twoCellAnchor>
  <xdr:twoCellAnchor>
    <xdr:from>
      <xdr:col>0</xdr:col>
      <xdr:colOff>314325</xdr:colOff>
      <xdr:row>0</xdr:row>
      <xdr:rowOff>0</xdr:rowOff>
    </xdr:from>
    <xdr:to>
      <xdr:col>8</xdr:col>
      <xdr:colOff>895350</xdr:colOff>
      <xdr:row>0</xdr:row>
      <xdr:rowOff>0</xdr:rowOff>
    </xdr:to>
    <xdr:sp>
      <xdr:nvSpPr>
        <xdr:cNvPr id="108" name="Text 355"/>
        <xdr:cNvSpPr txBox="1">
          <a:spLocks noChangeArrowheads="1"/>
        </xdr:cNvSpPr>
      </xdr:nvSpPr>
      <xdr:spPr>
        <a:xfrm>
          <a:off x="314325" y="0"/>
          <a:ext cx="594360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letting of properties is recognised on an accrual basis over the period of tenancy. </a:t>
          </a:r>
        </a:p>
      </xdr:txBody>
    </xdr:sp>
    <xdr:clientData/>
  </xdr:twoCellAnchor>
  <xdr:twoCellAnchor>
    <xdr:from>
      <xdr:col>0</xdr:col>
      <xdr:colOff>314325</xdr:colOff>
      <xdr:row>0</xdr:row>
      <xdr:rowOff>0</xdr:rowOff>
    </xdr:from>
    <xdr:to>
      <xdr:col>9</xdr:col>
      <xdr:colOff>0</xdr:colOff>
      <xdr:row>0</xdr:row>
      <xdr:rowOff>0</xdr:rowOff>
    </xdr:to>
    <xdr:sp>
      <xdr:nvSpPr>
        <xdr:cNvPr id="109" name="Text 356"/>
        <xdr:cNvSpPr txBox="1">
          <a:spLocks noChangeArrowheads="1"/>
        </xdr:cNvSpPr>
      </xdr:nvSpPr>
      <xdr:spPr>
        <a:xfrm>
          <a:off x="314325" y="0"/>
          <a:ext cx="594360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All intra-group revenue are eliminated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110" name="Text 357"/>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This represents a change in the policy for determining the components of cash and cash equivalents as previously cash and cash equivalents include short term borrowings. </a:t>
          </a:r>
        </a:p>
      </xdr:txBody>
    </xdr:sp>
    <xdr:clientData/>
  </xdr:twoCellAnchor>
  <xdr:twoCellAnchor>
    <xdr:from>
      <xdr:col>1</xdr:col>
      <xdr:colOff>0</xdr:colOff>
      <xdr:row>0</xdr:row>
      <xdr:rowOff>0</xdr:rowOff>
    </xdr:from>
    <xdr:to>
      <xdr:col>9</xdr:col>
      <xdr:colOff>0</xdr:colOff>
      <xdr:row>0</xdr:row>
      <xdr:rowOff>0</xdr:rowOff>
    </xdr:to>
    <xdr:sp>
      <xdr:nvSpPr>
        <xdr:cNvPr id="111" name="Text 358"/>
        <xdr:cNvSpPr txBox="1">
          <a:spLocks noChangeArrowheads="1"/>
        </xdr:cNvSpPr>
      </xdr:nvSpPr>
      <xdr:spPr>
        <a:xfrm>
          <a:off x="314325" y="0"/>
          <a:ext cx="5943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change in the determination of cash and cash and equivalents have been applied restropectively by presenting changes in the amount of short term borrowings for the comparative year under cash flows from financing activities.  The effects of the change in policy are disclosed in note 31 to the financial statements. </a:t>
          </a:r>
        </a:p>
      </xdr:txBody>
    </xdr:sp>
    <xdr:clientData/>
  </xdr:twoCellAnchor>
  <xdr:twoCellAnchor>
    <xdr:from>
      <xdr:col>0</xdr:col>
      <xdr:colOff>0</xdr:colOff>
      <xdr:row>0</xdr:row>
      <xdr:rowOff>0</xdr:rowOff>
    </xdr:from>
    <xdr:to>
      <xdr:col>8</xdr:col>
      <xdr:colOff>895350</xdr:colOff>
      <xdr:row>0</xdr:row>
      <xdr:rowOff>0</xdr:rowOff>
    </xdr:to>
    <xdr:sp>
      <xdr:nvSpPr>
        <xdr:cNvPr id="112" name="Text 359"/>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debit balance in the minority interests for the current year arose from the allocation of losses in certain subsidiary companies to minority shareholders in excess of their interest in equity in these subsidiary companies.  The excess are charged to the minority shareholders as they have binding obligations to, and are able to, make good the losses.</a:t>
          </a:r>
        </a:p>
      </xdr:txBody>
    </xdr:sp>
    <xdr:clientData/>
  </xdr:twoCellAnchor>
  <xdr:twoCellAnchor>
    <xdr:from>
      <xdr:col>1</xdr:col>
      <xdr:colOff>9525</xdr:colOff>
      <xdr:row>0</xdr:row>
      <xdr:rowOff>0</xdr:rowOff>
    </xdr:from>
    <xdr:to>
      <xdr:col>8</xdr:col>
      <xdr:colOff>895350</xdr:colOff>
      <xdr:row>0</xdr:row>
      <xdr:rowOff>0</xdr:rowOff>
    </xdr:to>
    <xdr:sp>
      <xdr:nvSpPr>
        <xdr:cNvPr id="113" name="Text 361"/>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are no encumbrances on the Property, Plant and Equipment of the Group and Company other than the plant, equipment and motor vehicles stated under Note 9(i) and the following assets of certain subsidiary companies which have been charged to financial institutions in consideration for term loan and other facilities granted:-</a:t>
          </a:r>
        </a:p>
      </xdr:txBody>
    </xdr:sp>
    <xdr:clientData/>
  </xdr:twoCellAnchor>
  <xdr:twoCellAnchor>
    <xdr:from>
      <xdr:col>0</xdr:col>
      <xdr:colOff>0</xdr:colOff>
      <xdr:row>0</xdr:row>
      <xdr:rowOff>0</xdr:rowOff>
    </xdr:from>
    <xdr:to>
      <xdr:col>9</xdr:col>
      <xdr:colOff>0</xdr:colOff>
      <xdr:row>0</xdr:row>
      <xdr:rowOff>0</xdr:rowOff>
    </xdr:to>
    <xdr:sp>
      <xdr:nvSpPr>
        <xdr:cNvPr id="114" name="Text 362"/>
        <xdr:cNvSpPr txBox="1">
          <a:spLocks noChangeArrowheads="1"/>
        </xdr:cNvSpPr>
      </xdr:nvSpPr>
      <xdr:spPr>
        <a:xfrm>
          <a:off x="0" y="0"/>
          <a:ext cx="62579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Options over 21,660,100 ordinary shares of RM0.50 each were accepted by the grantees within the offer period.  No options were exercised during the year.</a:t>
          </a:r>
        </a:p>
      </xdr:txBody>
    </xdr:sp>
    <xdr:clientData/>
  </xdr:twoCellAnchor>
  <xdr:twoCellAnchor>
    <xdr:from>
      <xdr:col>0</xdr:col>
      <xdr:colOff>0</xdr:colOff>
      <xdr:row>0</xdr:row>
      <xdr:rowOff>0</xdr:rowOff>
    </xdr:from>
    <xdr:to>
      <xdr:col>4</xdr:col>
      <xdr:colOff>857250</xdr:colOff>
      <xdr:row>0</xdr:row>
      <xdr:rowOff>0</xdr:rowOff>
    </xdr:to>
    <xdr:sp>
      <xdr:nvSpPr>
        <xdr:cNvPr id="115" name="Text 363"/>
        <xdr:cNvSpPr txBox="1">
          <a:spLocks noChangeArrowheads="1"/>
        </xdr:cNvSpPr>
      </xdr:nvSpPr>
      <xdr:spPr>
        <a:xfrm>
          <a:off x="0" y="0"/>
          <a:ext cx="4048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Options over shares granted and accepted under Employees' Share Option Scheme 2 (ESOS 2) not exercised as at the end of the year.</a:t>
          </a:r>
        </a:p>
      </xdr:txBody>
    </xdr:sp>
    <xdr:clientData/>
  </xdr:twoCellAnchor>
  <xdr:twoCellAnchor>
    <xdr:from>
      <xdr:col>1</xdr:col>
      <xdr:colOff>257175</xdr:colOff>
      <xdr:row>0</xdr:row>
      <xdr:rowOff>0</xdr:rowOff>
    </xdr:from>
    <xdr:to>
      <xdr:col>8</xdr:col>
      <xdr:colOff>895350</xdr:colOff>
      <xdr:row>0</xdr:row>
      <xdr:rowOff>0</xdr:rowOff>
    </xdr:to>
    <xdr:sp>
      <xdr:nvSpPr>
        <xdr:cNvPr id="116" name="Text 366"/>
        <xdr:cNvSpPr txBox="1">
          <a:spLocks noChangeArrowheads="1"/>
        </xdr:cNvSpPr>
      </xdr:nvSpPr>
      <xdr:spPr>
        <a:xfrm>
          <a:off x="571500" y="0"/>
          <a:ext cx="5686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Profit from property development is recognised using the percentage of completion method, determined by surveys of work performed.  Foreseeable losses from property development are provided in full.</a:t>
          </a:r>
        </a:p>
      </xdr:txBody>
    </xdr:sp>
    <xdr:clientData/>
  </xdr:twoCellAnchor>
  <xdr:twoCellAnchor>
    <xdr:from>
      <xdr:col>1</xdr:col>
      <xdr:colOff>247650</xdr:colOff>
      <xdr:row>0</xdr:row>
      <xdr:rowOff>0</xdr:rowOff>
    </xdr:from>
    <xdr:to>
      <xdr:col>8</xdr:col>
      <xdr:colOff>895350</xdr:colOff>
      <xdr:row>0</xdr:row>
      <xdr:rowOff>0</xdr:rowOff>
    </xdr:to>
    <xdr:sp>
      <xdr:nvSpPr>
        <xdr:cNvPr id="117" name="Text 367"/>
        <xdr:cNvSpPr txBox="1">
          <a:spLocks noChangeArrowheads="1"/>
        </xdr:cNvSpPr>
      </xdr:nvSpPr>
      <xdr:spPr>
        <a:xfrm>
          <a:off x="561975" y="0"/>
          <a:ext cx="56959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the outcome of a construction contract can be estimated reliably, contract revenue and contract cost are recognised over the period of the contract as revenue and expenses respectively using the percentage of completion method, determined by reference to surveys of work performed.</a:t>
          </a:r>
        </a:p>
      </xdr:txBody>
    </xdr:sp>
    <xdr:clientData/>
  </xdr:twoCellAnchor>
  <xdr:twoCellAnchor>
    <xdr:from>
      <xdr:col>1</xdr:col>
      <xdr:colOff>247650</xdr:colOff>
      <xdr:row>0</xdr:row>
      <xdr:rowOff>0</xdr:rowOff>
    </xdr:from>
    <xdr:to>
      <xdr:col>8</xdr:col>
      <xdr:colOff>895350</xdr:colOff>
      <xdr:row>0</xdr:row>
      <xdr:rowOff>0</xdr:rowOff>
    </xdr:to>
    <xdr:sp>
      <xdr:nvSpPr>
        <xdr:cNvPr id="118" name="Text 368"/>
        <xdr:cNvSpPr txBox="1">
          <a:spLocks noChangeArrowheads="1"/>
        </xdr:cNvSpPr>
      </xdr:nvSpPr>
      <xdr:spPr>
        <a:xfrm>
          <a:off x="561975" y="0"/>
          <a:ext cx="56959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the outcome of a construction contract cannot be ascertained reliably, contract revenue is recognised only to the extent of contract costs incurred that is estimated to be recoverable and contract cost, are recognised as an expense in the period in which they are incurred.</a:t>
          </a:r>
        </a:p>
      </xdr:txBody>
    </xdr:sp>
    <xdr:clientData/>
  </xdr:twoCellAnchor>
  <xdr:twoCellAnchor>
    <xdr:from>
      <xdr:col>1</xdr:col>
      <xdr:colOff>247650</xdr:colOff>
      <xdr:row>0</xdr:row>
      <xdr:rowOff>0</xdr:rowOff>
    </xdr:from>
    <xdr:to>
      <xdr:col>8</xdr:col>
      <xdr:colOff>895350</xdr:colOff>
      <xdr:row>0</xdr:row>
      <xdr:rowOff>0</xdr:rowOff>
    </xdr:to>
    <xdr:sp>
      <xdr:nvSpPr>
        <xdr:cNvPr id="119" name="Text 369"/>
        <xdr:cNvSpPr txBox="1">
          <a:spLocks noChangeArrowheads="1"/>
        </xdr:cNvSpPr>
      </xdr:nvSpPr>
      <xdr:spPr>
        <a:xfrm>
          <a:off x="561975" y="0"/>
          <a:ext cx="56959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it is estimated that the total contract costs will exceed total contract revenue, the expected loss is recognised as an expense immediately.</a:t>
          </a:r>
        </a:p>
      </xdr:txBody>
    </xdr:sp>
    <xdr:clientData/>
  </xdr:twoCellAnchor>
  <xdr:twoCellAnchor>
    <xdr:from>
      <xdr:col>1</xdr:col>
      <xdr:colOff>9525</xdr:colOff>
      <xdr:row>0</xdr:row>
      <xdr:rowOff>0</xdr:rowOff>
    </xdr:from>
    <xdr:to>
      <xdr:col>9</xdr:col>
      <xdr:colOff>0</xdr:colOff>
      <xdr:row>0</xdr:row>
      <xdr:rowOff>0</xdr:rowOff>
    </xdr:to>
    <xdr:sp>
      <xdr:nvSpPr>
        <xdr:cNvPr id="120" name="Text 370"/>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property development is recognised based on the policy as disclosed in Note 2(i) above.</a:t>
          </a:r>
        </a:p>
      </xdr:txBody>
    </xdr:sp>
    <xdr:clientData/>
  </xdr:twoCellAnchor>
  <xdr:twoCellAnchor>
    <xdr:from>
      <xdr:col>1</xdr:col>
      <xdr:colOff>9525</xdr:colOff>
      <xdr:row>0</xdr:row>
      <xdr:rowOff>0</xdr:rowOff>
    </xdr:from>
    <xdr:to>
      <xdr:col>9</xdr:col>
      <xdr:colOff>0</xdr:colOff>
      <xdr:row>0</xdr:row>
      <xdr:rowOff>0</xdr:rowOff>
    </xdr:to>
    <xdr:sp>
      <xdr:nvSpPr>
        <xdr:cNvPr id="121" name="Text 371"/>
        <xdr:cNvSpPr txBox="1">
          <a:spLocks noChangeArrowheads="1"/>
        </xdr:cNvSpPr>
      </xdr:nvSpPr>
      <xdr:spPr>
        <a:xfrm>
          <a:off x="323850" y="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investments is recognised when the right to receive payment has been established.</a:t>
          </a:r>
        </a:p>
      </xdr:txBody>
    </xdr:sp>
    <xdr:clientData/>
  </xdr:twoCellAnchor>
  <xdr:twoCellAnchor>
    <xdr:from>
      <xdr:col>0</xdr:col>
      <xdr:colOff>9525</xdr:colOff>
      <xdr:row>0</xdr:row>
      <xdr:rowOff>0</xdr:rowOff>
    </xdr:from>
    <xdr:to>
      <xdr:col>9</xdr:col>
      <xdr:colOff>0</xdr:colOff>
      <xdr:row>0</xdr:row>
      <xdr:rowOff>0</xdr:rowOff>
    </xdr:to>
    <xdr:sp>
      <xdr:nvSpPr>
        <xdr:cNvPr id="122" name="Text 372"/>
        <xdr:cNvSpPr txBox="1">
          <a:spLocks noChangeArrowheads="1"/>
        </xdr:cNvSpPr>
      </xdr:nvSpPr>
      <xdr:spPr>
        <a:xfrm>
          <a:off x="9525" y="0"/>
          <a:ext cx="62484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comprised the manufacture of textile products and those of an investment holding company. The principal activities of the subsidiary and associated companies are set out in Notes 38 and 39 to the financial statements respectively. 
</a:t>
          </a:r>
        </a:p>
      </xdr:txBody>
    </xdr:sp>
    <xdr:clientData/>
  </xdr:twoCellAnchor>
  <xdr:twoCellAnchor>
    <xdr:from>
      <xdr:col>1</xdr:col>
      <xdr:colOff>238125</xdr:colOff>
      <xdr:row>0</xdr:row>
      <xdr:rowOff>0</xdr:rowOff>
    </xdr:from>
    <xdr:to>
      <xdr:col>8</xdr:col>
      <xdr:colOff>895350</xdr:colOff>
      <xdr:row>0</xdr:row>
      <xdr:rowOff>0</xdr:rowOff>
    </xdr:to>
    <xdr:sp>
      <xdr:nvSpPr>
        <xdr:cNvPr id="123" name="Text 374"/>
        <xdr:cNvSpPr txBox="1">
          <a:spLocks noChangeArrowheads="1"/>
        </xdr:cNvSpPr>
      </xdr:nvSpPr>
      <xdr:spPr>
        <a:xfrm>
          <a:off x="552450" y="0"/>
          <a:ext cx="57054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Assets acquired under finance lease arrangements are capitalised as plant and equipment at amounts equal at the inception of the lease to the lowest of the fair value of the leased assets and present value of the minimum lease payments.  The corresponding obligations are taken up as finance lease liabilities.  The finance charge is charged to income statements over the period of the lease term so as to produce a constant  periodic rate of interest on the remaining balance of the liabilities for each period.</a:t>
          </a:r>
        </a:p>
      </xdr:txBody>
    </xdr:sp>
    <xdr:clientData/>
  </xdr:twoCellAnchor>
  <xdr:twoCellAnchor>
    <xdr:from>
      <xdr:col>1</xdr:col>
      <xdr:colOff>257175</xdr:colOff>
      <xdr:row>0</xdr:row>
      <xdr:rowOff>0</xdr:rowOff>
    </xdr:from>
    <xdr:to>
      <xdr:col>8</xdr:col>
      <xdr:colOff>895350</xdr:colOff>
      <xdr:row>0</xdr:row>
      <xdr:rowOff>0</xdr:rowOff>
    </xdr:to>
    <xdr:sp>
      <xdr:nvSpPr>
        <xdr:cNvPr id="124" name="Text 375"/>
        <xdr:cNvSpPr txBox="1">
          <a:spLocks noChangeArrowheads="1"/>
        </xdr:cNvSpPr>
      </xdr:nvSpPr>
      <xdr:spPr>
        <a:xfrm>
          <a:off x="571500" y="0"/>
          <a:ext cx="5686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Long term advances, which is unsecured and interest free, represent the proportionate share of working capital by a minority shareholder in a subsidiary company for the property development project undertaken by the subsidiary company concerned.</a:t>
          </a:r>
        </a:p>
      </xdr:txBody>
    </xdr:sp>
    <xdr:clientData/>
  </xdr:twoCellAnchor>
  <xdr:twoCellAnchor>
    <xdr:from>
      <xdr:col>1</xdr:col>
      <xdr:colOff>257175</xdr:colOff>
      <xdr:row>0</xdr:row>
      <xdr:rowOff>0</xdr:rowOff>
    </xdr:from>
    <xdr:to>
      <xdr:col>8</xdr:col>
      <xdr:colOff>895350</xdr:colOff>
      <xdr:row>0</xdr:row>
      <xdr:rowOff>0</xdr:rowOff>
    </xdr:to>
    <xdr:sp>
      <xdr:nvSpPr>
        <xdr:cNvPr id="125" name="Text 376"/>
        <xdr:cNvSpPr txBox="1">
          <a:spLocks noChangeArrowheads="1"/>
        </xdr:cNvSpPr>
      </xdr:nvSpPr>
      <xdr:spPr>
        <a:xfrm>
          <a:off x="571500" y="0"/>
          <a:ext cx="5686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amount owing to a minority shareholder in the previous year represents the long term portion of the consideration sum of RM30,091,500 due to a minority shareholder for the contribution of land for the property development project undertaken by a subsidiary company and advances of  RM2,100,000 from the minority shareholder.</a:t>
          </a:r>
        </a:p>
      </xdr:txBody>
    </xdr:sp>
    <xdr:clientData/>
  </xdr:twoCellAnchor>
  <xdr:twoCellAnchor>
    <xdr:from>
      <xdr:col>1</xdr:col>
      <xdr:colOff>266700</xdr:colOff>
      <xdr:row>0</xdr:row>
      <xdr:rowOff>0</xdr:rowOff>
    </xdr:from>
    <xdr:to>
      <xdr:col>9</xdr:col>
      <xdr:colOff>0</xdr:colOff>
      <xdr:row>0</xdr:row>
      <xdr:rowOff>0</xdr:rowOff>
    </xdr:to>
    <xdr:sp>
      <xdr:nvSpPr>
        <xdr:cNvPr id="126" name="Text 377"/>
        <xdr:cNvSpPr txBox="1">
          <a:spLocks noChangeArrowheads="1"/>
        </xdr:cNvSpPr>
      </xdr:nvSpPr>
      <xdr:spPr>
        <a:xfrm>
          <a:off x="581025" y="0"/>
          <a:ext cx="56769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interest was charged on the advances from the minority shareholders.</a:t>
          </a:r>
        </a:p>
      </xdr:txBody>
    </xdr:sp>
    <xdr:clientData/>
  </xdr:twoCellAnchor>
  <xdr:twoCellAnchor>
    <xdr:from>
      <xdr:col>1</xdr:col>
      <xdr:colOff>0</xdr:colOff>
      <xdr:row>101</xdr:row>
      <xdr:rowOff>0</xdr:rowOff>
    </xdr:from>
    <xdr:to>
      <xdr:col>4</xdr:col>
      <xdr:colOff>857250</xdr:colOff>
      <xdr:row>101</xdr:row>
      <xdr:rowOff>0</xdr:rowOff>
    </xdr:to>
    <xdr:sp>
      <xdr:nvSpPr>
        <xdr:cNvPr id="127" name="Text 381"/>
        <xdr:cNvSpPr txBox="1">
          <a:spLocks noChangeArrowheads="1"/>
        </xdr:cNvSpPr>
      </xdr:nvSpPr>
      <xdr:spPr>
        <a:xfrm>
          <a:off x="314325" y="18602325"/>
          <a:ext cx="3733800" cy="0"/>
        </a:xfrm>
        <a:prstGeom prst="rect">
          <a:avLst/>
        </a:prstGeom>
        <a:solidFill>
          <a:srgbClr val="FFFFFF"/>
        </a:solidFill>
        <a:ln w="1"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1</xdr:col>
      <xdr:colOff>123825</xdr:colOff>
      <xdr:row>101</xdr:row>
      <xdr:rowOff>0</xdr:rowOff>
    </xdr:from>
    <xdr:to>
      <xdr:col>5</xdr:col>
      <xdr:colOff>0</xdr:colOff>
      <xdr:row>101</xdr:row>
      <xdr:rowOff>0</xdr:rowOff>
    </xdr:to>
    <xdr:sp>
      <xdr:nvSpPr>
        <xdr:cNvPr id="128" name="Text 384"/>
        <xdr:cNvSpPr txBox="1">
          <a:spLocks noChangeArrowheads="1"/>
        </xdr:cNvSpPr>
      </xdr:nvSpPr>
      <xdr:spPr>
        <a:xfrm>
          <a:off x="438150" y="18602325"/>
          <a:ext cx="3609975" cy="0"/>
        </a:xfrm>
        <a:prstGeom prst="rect">
          <a:avLst/>
        </a:prstGeom>
        <a:solidFill>
          <a:srgbClr val="FFFFFF"/>
        </a:solidFill>
        <a:ln w="1"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1</xdr:col>
      <xdr:colOff>0</xdr:colOff>
      <xdr:row>101</xdr:row>
      <xdr:rowOff>0</xdr:rowOff>
    </xdr:from>
    <xdr:to>
      <xdr:col>5</xdr:col>
      <xdr:colOff>0</xdr:colOff>
      <xdr:row>101</xdr:row>
      <xdr:rowOff>0</xdr:rowOff>
    </xdr:to>
    <xdr:sp>
      <xdr:nvSpPr>
        <xdr:cNvPr id="129" name="Text 385"/>
        <xdr:cNvSpPr txBox="1">
          <a:spLocks noChangeArrowheads="1"/>
        </xdr:cNvSpPr>
      </xdr:nvSpPr>
      <xdr:spPr>
        <a:xfrm>
          <a:off x="314325" y="18602325"/>
          <a:ext cx="3733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a company in which a director, namely, Dato' Azlan Hashim has substantial financial interests :-
</a:t>
          </a:r>
        </a:p>
      </xdr:txBody>
    </xdr:sp>
    <xdr:clientData/>
  </xdr:twoCellAnchor>
  <xdr:twoCellAnchor>
    <xdr:from>
      <xdr:col>1</xdr:col>
      <xdr:colOff>0</xdr:colOff>
      <xdr:row>101</xdr:row>
      <xdr:rowOff>0</xdr:rowOff>
    </xdr:from>
    <xdr:to>
      <xdr:col>5</xdr:col>
      <xdr:colOff>0</xdr:colOff>
      <xdr:row>101</xdr:row>
      <xdr:rowOff>0</xdr:rowOff>
    </xdr:to>
    <xdr:sp>
      <xdr:nvSpPr>
        <xdr:cNvPr id="130" name="Text 386"/>
        <xdr:cNvSpPr txBox="1">
          <a:spLocks noChangeArrowheads="1"/>
        </xdr:cNvSpPr>
      </xdr:nvSpPr>
      <xdr:spPr>
        <a:xfrm>
          <a:off x="314325" y="18602325"/>
          <a:ext cx="3733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minority shareholders of subsidiary companies :-
</a:t>
          </a:r>
        </a:p>
      </xdr:txBody>
    </xdr:sp>
    <xdr:clientData/>
  </xdr:twoCellAnchor>
  <xdr:twoCellAnchor>
    <xdr:from>
      <xdr:col>1</xdr:col>
      <xdr:colOff>0</xdr:colOff>
      <xdr:row>101</xdr:row>
      <xdr:rowOff>0</xdr:rowOff>
    </xdr:from>
    <xdr:to>
      <xdr:col>4</xdr:col>
      <xdr:colOff>857250</xdr:colOff>
      <xdr:row>101</xdr:row>
      <xdr:rowOff>0</xdr:rowOff>
    </xdr:to>
    <xdr:sp>
      <xdr:nvSpPr>
        <xdr:cNvPr id="131" name="Text 387"/>
        <xdr:cNvSpPr txBox="1">
          <a:spLocks noChangeArrowheads="1"/>
        </xdr:cNvSpPr>
      </xdr:nvSpPr>
      <xdr:spPr>
        <a:xfrm>
          <a:off x="314325" y="18602325"/>
          <a:ext cx="3733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corporations connected to Tan Sri Dato' Azman Hashim :-
</a:t>
          </a:r>
        </a:p>
      </xdr:txBody>
    </xdr:sp>
    <xdr:clientData/>
  </xdr:twoCellAnchor>
  <xdr:twoCellAnchor>
    <xdr:from>
      <xdr:col>0</xdr:col>
      <xdr:colOff>304800</xdr:colOff>
      <xdr:row>102</xdr:row>
      <xdr:rowOff>0</xdr:rowOff>
    </xdr:from>
    <xdr:to>
      <xdr:col>8</xdr:col>
      <xdr:colOff>895350</xdr:colOff>
      <xdr:row>102</xdr:row>
      <xdr:rowOff>0</xdr:rowOff>
    </xdr:to>
    <xdr:sp>
      <xdr:nvSpPr>
        <xdr:cNvPr id="132" name="Text 388"/>
        <xdr:cNvSpPr txBox="1">
          <a:spLocks noChangeArrowheads="1"/>
        </xdr:cNvSpPr>
      </xdr:nvSpPr>
      <xdr:spPr>
        <a:xfrm>
          <a:off x="304800" y="18735675"/>
          <a:ext cx="5953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Pulau Indah Marina Resort Sdn. Bhd., a 60% owned subsidiary of the Company, has on 24th April 2001 entered into a conditional sale and purchase agreement to dispose of a parcel of leasehold land measuring 146.4 hectares in Pulau Indah, Mukim of Klang to Pembinaan Redzai Sdn. Bhd. for a total cash consideration of RM44,104,603.  Gain arising from the disposal is estimated at RM3.6 million for the Group.  The disposal is subject to the approval of the relevant authorities.</a:t>
          </a:r>
        </a:p>
      </xdr:txBody>
    </xdr:sp>
    <xdr:clientData/>
  </xdr:twoCellAnchor>
  <xdr:twoCellAnchor>
    <xdr:from>
      <xdr:col>1</xdr:col>
      <xdr:colOff>9525</xdr:colOff>
      <xdr:row>105</xdr:row>
      <xdr:rowOff>0</xdr:rowOff>
    </xdr:from>
    <xdr:to>
      <xdr:col>34</xdr:col>
      <xdr:colOff>0</xdr:colOff>
      <xdr:row>105</xdr:row>
      <xdr:rowOff>0</xdr:rowOff>
    </xdr:to>
    <xdr:sp>
      <xdr:nvSpPr>
        <xdr:cNvPr id="133" name="Text 389"/>
        <xdr:cNvSpPr txBox="1">
          <a:spLocks noChangeArrowheads="1"/>
        </xdr:cNvSpPr>
      </xdr:nvSpPr>
      <xdr:spPr>
        <a:xfrm>
          <a:off x="323850" y="19202400"/>
          <a:ext cx="59340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Apart from theThere were no corporate proposals announced but not completed.
</a:t>
          </a:r>
        </a:p>
      </xdr:txBody>
    </xdr:sp>
    <xdr:clientData/>
  </xdr:twoCellAnchor>
  <xdr:twoCellAnchor>
    <xdr:from>
      <xdr:col>9</xdr:col>
      <xdr:colOff>0</xdr:colOff>
      <xdr:row>92</xdr:row>
      <xdr:rowOff>0</xdr:rowOff>
    </xdr:from>
    <xdr:to>
      <xdr:col>9</xdr:col>
      <xdr:colOff>0</xdr:colOff>
      <xdr:row>92</xdr:row>
      <xdr:rowOff>0</xdr:rowOff>
    </xdr:to>
    <xdr:sp>
      <xdr:nvSpPr>
        <xdr:cNvPr id="134" name="Text 396"/>
        <xdr:cNvSpPr txBox="1">
          <a:spLocks noChangeArrowheads="1"/>
        </xdr:cNvSpPr>
      </xdr:nvSpPr>
      <xdr:spPr>
        <a:xfrm>
          <a:off x="6257925" y="16935450"/>
          <a:ext cx="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addition to the related party transactions and balances disclosed elsewhere in the financial statements, the other significant related party transactions and balances are set out below.</a:t>
          </a:r>
        </a:p>
      </xdr:txBody>
    </xdr:sp>
    <xdr:clientData/>
  </xdr:twoCellAnchor>
  <xdr:twoCellAnchor>
    <xdr:from>
      <xdr:col>0</xdr:col>
      <xdr:colOff>314325</xdr:colOff>
      <xdr:row>101</xdr:row>
      <xdr:rowOff>0</xdr:rowOff>
    </xdr:from>
    <xdr:to>
      <xdr:col>9</xdr:col>
      <xdr:colOff>0</xdr:colOff>
      <xdr:row>101</xdr:row>
      <xdr:rowOff>0</xdr:rowOff>
    </xdr:to>
    <xdr:sp>
      <xdr:nvSpPr>
        <xdr:cNvPr id="135" name="Text 397"/>
        <xdr:cNvSpPr txBox="1">
          <a:spLocks noChangeArrowheads="1"/>
        </xdr:cNvSpPr>
      </xdr:nvSpPr>
      <xdr:spPr>
        <a:xfrm>
          <a:off x="314325" y="18602325"/>
          <a:ext cx="59436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Significant outstanding balances with related parties as at end of the year are as follows :-</a:t>
          </a:r>
        </a:p>
      </xdr:txBody>
    </xdr:sp>
    <xdr:clientData/>
  </xdr:twoCellAnchor>
  <xdr:twoCellAnchor>
    <xdr:from>
      <xdr:col>1</xdr:col>
      <xdr:colOff>257175</xdr:colOff>
      <xdr:row>0</xdr:row>
      <xdr:rowOff>0</xdr:rowOff>
    </xdr:from>
    <xdr:to>
      <xdr:col>8</xdr:col>
      <xdr:colOff>895350</xdr:colOff>
      <xdr:row>0</xdr:row>
      <xdr:rowOff>0</xdr:rowOff>
    </xdr:to>
    <xdr:sp>
      <xdr:nvSpPr>
        <xdr:cNvPr id="136" name="Text 398"/>
        <xdr:cNvSpPr txBox="1">
          <a:spLocks noChangeArrowheads="1"/>
        </xdr:cNvSpPr>
      </xdr:nvSpPr>
      <xdr:spPr>
        <a:xfrm>
          <a:off x="571500" y="0"/>
          <a:ext cx="56864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Shareholder's loan comprised the proportionate long term funding of a subsidiary company's operations by the minority shareholder and is unsecured and interest free.</a:t>
          </a:r>
        </a:p>
      </xdr:txBody>
    </xdr:sp>
    <xdr:clientData/>
  </xdr:twoCellAnchor>
  <xdr:oneCellAnchor>
    <xdr:from>
      <xdr:col>1</xdr:col>
      <xdr:colOff>0</xdr:colOff>
      <xdr:row>2</xdr:row>
      <xdr:rowOff>28575</xdr:rowOff>
    </xdr:from>
    <xdr:ext cx="76200" cy="228600"/>
    <xdr:sp>
      <xdr:nvSpPr>
        <xdr:cNvPr id="137" name="TextBox 403"/>
        <xdr:cNvSpPr txBox="1">
          <a:spLocks noChangeArrowheads="1"/>
        </xdr:cNvSpPr>
      </xdr:nvSpPr>
      <xdr:spPr>
        <a:xfrm>
          <a:off x="314325" y="4286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217</xdr:row>
      <xdr:rowOff>114300</xdr:rowOff>
    </xdr:from>
    <xdr:ext cx="76200" cy="295275"/>
    <xdr:sp>
      <xdr:nvSpPr>
        <xdr:cNvPr id="138" name="TextBox 405"/>
        <xdr:cNvSpPr txBox="1">
          <a:spLocks noChangeArrowheads="1"/>
        </xdr:cNvSpPr>
      </xdr:nvSpPr>
      <xdr:spPr>
        <a:xfrm>
          <a:off x="3971925" y="40328850"/>
          <a:ext cx="76200" cy="2952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212</xdr:row>
      <xdr:rowOff>114300</xdr:rowOff>
    </xdr:from>
    <xdr:ext cx="76200" cy="295275"/>
    <xdr:sp>
      <xdr:nvSpPr>
        <xdr:cNvPr id="139" name="TextBox 409"/>
        <xdr:cNvSpPr txBox="1">
          <a:spLocks noChangeArrowheads="1"/>
        </xdr:cNvSpPr>
      </xdr:nvSpPr>
      <xdr:spPr>
        <a:xfrm>
          <a:off x="3971925" y="39443025"/>
          <a:ext cx="76200" cy="2952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179</xdr:row>
      <xdr:rowOff>114300</xdr:rowOff>
    </xdr:from>
    <xdr:ext cx="76200" cy="228600"/>
    <xdr:sp>
      <xdr:nvSpPr>
        <xdr:cNvPr id="140" name="TextBox 410"/>
        <xdr:cNvSpPr txBox="1">
          <a:spLocks noChangeArrowheads="1"/>
        </xdr:cNvSpPr>
      </xdr:nvSpPr>
      <xdr:spPr>
        <a:xfrm>
          <a:off x="3971925" y="330041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193"/>
  <sheetViews>
    <sheetView workbookViewId="0" topLeftCell="F61">
      <selection activeCell="AC75" sqref="AC75"/>
    </sheetView>
  </sheetViews>
  <sheetFormatPr defaultColWidth="9.140625" defaultRowHeight="15.75" customHeight="1"/>
  <cols>
    <col min="1" max="1" width="4.421875" style="92" customWidth="1"/>
    <col min="2" max="2" width="3.8515625" style="99" customWidth="1"/>
    <col min="3" max="3" width="33.57421875" style="92" customWidth="1"/>
    <col min="4" max="4" width="0.85546875" style="92" customWidth="1"/>
    <col min="5" max="5" width="11.7109375" style="92" customWidth="1"/>
    <col min="6" max="6" width="0.9921875" style="92" customWidth="1"/>
    <col min="7" max="7" width="12.28125" style="92" customWidth="1"/>
    <col min="8" max="8" width="0.9921875" style="92" customWidth="1"/>
    <col min="9" max="9" width="12.140625" style="92" customWidth="1"/>
    <col min="10" max="10" width="0.9921875" style="92" customWidth="1"/>
    <col min="11" max="11" width="14.140625" style="92" customWidth="1"/>
    <col min="12" max="12" width="0.13671875" style="92" hidden="1" customWidth="1"/>
    <col min="13" max="22" width="1.7109375" style="92" hidden="1" customWidth="1"/>
    <col min="23" max="23" width="11.57421875" style="92" hidden="1" customWidth="1"/>
    <col min="24" max="24" width="2.140625" style="92" hidden="1" customWidth="1"/>
    <col min="25" max="25" width="0.42578125" style="92" hidden="1" customWidth="1"/>
    <col min="26" max="26" width="0.13671875" style="92" hidden="1" customWidth="1"/>
    <col min="27" max="27" width="1.8515625" style="92" customWidth="1"/>
    <col min="28" max="29" width="12.140625" style="107" customWidth="1"/>
    <col min="30" max="30" width="11.140625" style="92" customWidth="1"/>
    <col min="31" max="16384" width="9.140625" style="92" customWidth="1"/>
  </cols>
  <sheetData>
    <row r="1" spans="1:29" ht="13.5" customHeight="1">
      <c r="A1" s="89" t="s">
        <v>46</v>
      </c>
      <c r="B1" s="89"/>
      <c r="C1" s="89"/>
      <c r="D1" s="89"/>
      <c r="E1" s="90"/>
      <c r="F1" s="90"/>
      <c r="G1" s="90"/>
      <c r="H1" s="90"/>
      <c r="I1" s="90"/>
      <c r="J1" s="90"/>
      <c r="K1" s="90"/>
      <c r="L1" s="91"/>
      <c r="M1" s="91"/>
      <c r="AB1" s="168"/>
      <c r="AC1" s="168"/>
    </row>
    <row r="2" spans="1:29" ht="13.5" customHeight="1">
      <c r="A2" s="89" t="s">
        <v>47</v>
      </c>
      <c r="B2" s="89"/>
      <c r="C2" s="89"/>
      <c r="D2" s="89"/>
      <c r="E2" s="89"/>
      <c r="F2" s="89"/>
      <c r="G2" s="89"/>
      <c r="H2" s="93"/>
      <c r="I2" s="93"/>
      <c r="J2" s="93"/>
      <c r="K2" s="89"/>
      <c r="L2" s="94"/>
      <c r="M2" s="94"/>
      <c r="AB2" s="169"/>
      <c r="AC2" s="169"/>
    </row>
    <row r="3" spans="1:29" ht="13.5" customHeight="1">
      <c r="A3" s="89" t="s">
        <v>48</v>
      </c>
      <c r="B3" s="89"/>
      <c r="C3" s="89"/>
      <c r="D3" s="89"/>
      <c r="E3" s="89"/>
      <c r="F3" s="89"/>
      <c r="G3" s="89"/>
      <c r="H3" s="89"/>
      <c r="I3" s="89"/>
      <c r="J3" s="89"/>
      <c r="K3" s="89"/>
      <c r="L3" s="95"/>
      <c r="M3" s="94"/>
      <c r="AB3" s="170"/>
      <c r="AC3" s="170"/>
    </row>
    <row r="4" spans="1:29" ht="13.5" customHeight="1">
      <c r="A4" s="89" t="s">
        <v>155</v>
      </c>
      <c r="B4" s="89"/>
      <c r="C4" s="89"/>
      <c r="D4" s="89"/>
      <c r="E4" s="89"/>
      <c r="F4" s="89"/>
      <c r="G4" s="89"/>
      <c r="H4" s="89"/>
      <c r="I4" s="89"/>
      <c r="J4" s="89"/>
      <c r="K4" s="89"/>
      <c r="L4" s="95"/>
      <c r="M4" s="94"/>
      <c r="AB4" s="170"/>
      <c r="AC4" s="170"/>
    </row>
    <row r="5" spans="1:29" ht="13.5" customHeight="1">
      <c r="A5" s="89"/>
      <c r="B5" s="89"/>
      <c r="C5" s="89"/>
      <c r="D5" s="89"/>
      <c r="E5" s="89"/>
      <c r="F5" s="89"/>
      <c r="G5" s="89"/>
      <c r="H5" s="89"/>
      <c r="I5" s="89"/>
      <c r="J5" s="89"/>
      <c r="K5" s="89"/>
      <c r="L5" s="95"/>
      <c r="M5" s="94"/>
      <c r="AB5" s="170"/>
      <c r="AC5" s="170"/>
    </row>
    <row r="6" spans="1:29" ht="13.5" customHeight="1">
      <c r="A6" s="89"/>
      <c r="B6" s="96"/>
      <c r="C6" s="89"/>
      <c r="D6" s="89"/>
      <c r="E6" s="89"/>
      <c r="F6" s="89"/>
      <c r="G6" s="185" t="s">
        <v>179</v>
      </c>
      <c r="H6" s="89"/>
      <c r="I6" s="89"/>
      <c r="J6" s="89"/>
      <c r="K6" s="181" t="s">
        <v>179</v>
      </c>
      <c r="L6" s="95"/>
      <c r="M6" s="94"/>
      <c r="AB6" s="170"/>
      <c r="AC6" s="170"/>
    </row>
    <row r="7" spans="1:13" ht="13.5" customHeight="1">
      <c r="A7" s="89"/>
      <c r="B7" s="97"/>
      <c r="C7" s="95"/>
      <c r="D7" s="95"/>
      <c r="E7" s="200" t="s">
        <v>161</v>
      </c>
      <c r="F7" s="200"/>
      <c r="G7" s="200"/>
      <c r="H7" s="200"/>
      <c r="I7" s="200"/>
      <c r="J7" s="176"/>
      <c r="K7" s="174" t="s">
        <v>49</v>
      </c>
      <c r="L7" s="95"/>
      <c r="M7" s="94"/>
    </row>
    <row r="8" spans="1:29" ht="13.5" customHeight="1">
      <c r="A8" s="89"/>
      <c r="B8" s="96"/>
      <c r="C8" s="89"/>
      <c r="D8" s="89"/>
      <c r="E8" s="89"/>
      <c r="F8" s="89"/>
      <c r="G8" s="96" t="s">
        <v>50</v>
      </c>
      <c r="H8" s="95"/>
      <c r="I8" s="95"/>
      <c r="J8" s="95"/>
      <c r="K8" s="96" t="s">
        <v>50</v>
      </c>
      <c r="L8" s="95"/>
      <c r="M8" s="94"/>
      <c r="AB8" s="171"/>
      <c r="AC8" s="171"/>
    </row>
    <row r="9" spans="1:29" ht="13.5" customHeight="1">
      <c r="A9" s="95"/>
      <c r="B9" s="96"/>
      <c r="C9" s="93"/>
      <c r="D9" s="89"/>
      <c r="E9" s="89"/>
      <c r="F9" s="89"/>
      <c r="G9" s="96" t="s">
        <v>51</v>
      </c>
      <c r="H9" s="95"/>
      <c r="I9" s="95"/>
      <c r="J9" s="95"/>
      <c r="K9" s="96" t="s">
        <v>51</v>
      </c>
      <c r="L9" s="89"/>
      <c r="M9" s="98"/>
      <c r="AB9" s="171"/>
      <c r="AC9" s="171"/>
    </row>
    <row r="10" spans="3:29" ht="13.5" customHeight="1">
      <c r="C10" s="100"/>
      <c r="D10" s="100"/>
      <c r="E10" s="101" t="s">
        <v>52</v>
      </c>
      <c r="F10" s="101"/>
      <c r="G10" s="101" t="s">
        <v>53</v>
      </c>
      <c r="H10" s="100"/>
      <c r="I10" s="101" t="s">
        <v>52</v>
      </c>
      <c r="J10" s="100"/>
      <c r="K10" s="101" t="s">
        <v>53</v>
      </c>
      <c r="L10" s="101"/>
      <c r="M10" s="102"/>
      <c r="AB10" s="172"/>
      <c r="AC10" s="172"/>
    </row>
    <row r="11" spans="3:29" ht="13.5" customHeight="1">
      <c r="C11" s="100"/>
      <c r="D11" s="100"/>
      <c r="E11" s="103" t="s">
        <v>51</v>
      </c>
      <c r="F11" s="103"/>
      <c r="G11" s="98" t="s">
        <v>54</v>
      </c>
      <c r="H11" s="100"/>
      <c r="I11" s="98" t="s">
        <v>51</v>
      </c>
      <c r="J11" s="100"/>
      <c r="K11" s="98" t="s">
        <v>54</v>
      </c>
      <c r="L11" s="103"/>
      <c r="M11" s="102"/>
      <c r="AB11" s="173"/>
      <c r="AC11" s="173"/>
    </row>
    <row r="12" spans="3:29" ht="13.5" customHeight="1">
      <c r="C12" s="100"/>
      <c r="D12" s="100"/>
      <c r="E12" s="103" t="s">
        <v>55</v>
      </c>
      <c r="F12" s="103"/>
      <c r="G12" s="103" t="s">
        <v>55</v>
      </c>
      <c r="H12" s="100"/>
      <c r="I12" s="98" t="s">
        <v>56</v>
      </c>
      <c r="J12" s="100"/>
      <c r="K12" s="103" t="s">
        <v>51</v>
      </c>
      <c r="L12" s="103"/>
      <c r="M12" s="102"/>
      <c r="AB12" s="172"/>
      <c r="AC12" s="173"/>
    </row>
    <row r="13" spans="3:30" ht="13.5" customHeight="1">
      <c r="C13" s="100"/>
      <c r="D13" s="100"/>
      <c r="E13" s="104" t="s">
        <v>152</v>
      </c>
      <c r="F13" s="104"/>
      <c r="G13" s="105" t="s">
        <v>153</v>
      </c>
      <c r="H13" s="100"/>
      <c r="I13" s="105" t="str">
        <f>E13</f>
        <v>31.3.2002</v>
      </c>
      <c r="J13" s="100"/>
      <c r="K13" s="105" t="str">
        <f>G13</f>
        <v>31.3.2001</v>
      </c>
      <c r="L13" s="103"/>
      <c r="M13" s="102"/>
      <c r="W13" s="106"/>
      <c r="X13" s="107"/>
      <c r="Y13" s="108"/>
      <c r="AB13" s="106"/>
      <c r="AC13" s="175"/>
      <c r="AD13" s="108"/>
    </row>
    <row r="14" spans="3:29" ht="13.5" customHeight="1">
      <c r="C14" s="100"/>
      <c r="D14" s="100"/>
      <c r="E14" s="99" t="s">
        <v>19</v>
      </c>
      <c r="F14" s="99"/>
      <c r="G14" s="109" t="s">
        <v>19</v>
      </c>
      <c r="H14" s="100"/>
      <c r="I14" s="110" t="str">
        <f>E14</f>
        <v>RM'000</v>
      </c>
      <c r="J14" s="100"/>
      <c r="K14" s="109" t="s">
        <v>19</v>
      </c>
      <c r="L14" s="103"/>
      <c r="M14" s="102"/>
      <c r="W14" s="107"/>
      <c r="X14" s="107"/>
      <c r="Y14" s="111"/>
      <c r="AB14" s="111"/>
      <c r="AC14" s="111"/>
    </row>
    <row r="15" spans="3:29" ht="13.5" customHeight="1">
      <c r="C15" s="100"/>
      <c r="D15" s="100"/>
      <c r="E15" s="99"/>
      <c r="F15" s="99"/>
      <c r="G15" s="109"/>
      <c r="H15" s="100"/>
      <c r="I15" s="109"/>
      <c r="J15" s="100"/>
      <c r="K15" s="109"/>
      <c r="L15" s="103"/>
      <c r="M15" s="102"/>
      <c r="W15" s="107"/>
      <c r="X15" s="107"/>
      <c r="Y15" s="111"/>
      <c r="AB15" s="111"/>
      <c r="AC15" s="111"/>
    </row>
    <row r="16" spans="1:29" ht="13.5" customHeight="1">
      <c r="A16" s="99" t="s">
        <v>58</v>
      </c>
      <c r="C16" s="100" t="s">
        <v>8</v>
      </c>
      <c r="D16" s="100"/>
      <c r="E16" s="112">
        <v>102144</v>
      </c>
      <c r="F16" s="113"/>
      <c r="G16" s="114">
        <v>82729</v>
      </c>
      <c r="H16" s="115" t="s">
        <v>59</v>
      </c>
      <c r="I16" s="116">
        <v>278445</v>
      </c>
      <c r="J16" s="115"/>
      <c r="K16" s="117">
        <v>259017</v>
      </c>
      <c r="L16" s="113"/>
      <c r="M16" s="118"/>
      <c r="W16" s="119"/>
      <c r="X16" s="107"/>
      <c r="Y16" s="118"/>
      <c r="AB16" s="118"/>
      <c r="AC16" s="118"/>
    </row>
    <row r="17" spans="1:29" ht="13.5" customHeight="1">
      <c r="A17" s="99"/>
      <c r="C17" s="100"/>
      <c r="D17" s="100"/>
      <c r="E17" s="107"/>
      <c r="F17" s="107"/>
      <c r="G17" s="120"/>
      <c r="H17" s="115"/>
      <c r="I17" s="118"/>
      <c r="J17" s="115"/>
      <c r="K17" s="118"/>
      <c r="M17" s="121"/>
      <c r="W17" s="107"/>
      <c r="X17" s="107"/>
      <c r="Y17" s="118"/>
      <c r="AB17" s="118"/>
      <c r="AC17" s="118"/>
    </row>
    <row r="18" spans="1:29" ht="13.5" customHeight="1">
      <c r="A18" s="122" t="s">
        <v>2</v>
      </c>
      <c r="C18" s="100" t="s">
        <v>60</v>
      </c>
      <c r="D18" s="100"/>
      <c r="E18" s="112">
        <v>0</v>
      </c>
      <c r="F18" s="113"/>
      <c r="G18" s="114">
        <v>0</v>
      </c>
      <c r="H18" s="115"/>
      <c r="I18" s="123">
        <v>4</v>
      </c>
      <c r="J18" s="115"/>
      <c r="K18" s="114">
        <v>1</v>
      </c>
      <c r="L18" s="124"/>
      <c r="M18" s="121"/>
      <c r="W18" s="119"/>
      <c r="X18" s="107"/>
      <c r="Y18" s="125"/>
      <c r="AB18" s="125"/>
      <c r="AC18" s="125"/>
    </row>
    <row r="19" spans="1:29" ht="13.5" customHeight="1">
      <c r="A19" s="99"/>
      <c r="C19" s="100"/>
      <c r="D19" s="100"/>
      <c r="E19" s="118"/>
      <c r="F19" s="118"/>
      <c r="G19" s="120"/>
      <c r="H19" s="115"/>
      <c r="I19" s="118"/>
      <c r="J19" s="115"/>
      <c r="K19" s="118"/>
      <c r="M19" s="121"/>
      <c r="W19" s="107"/>
      <c r="X19" s="107"/>
      <c r="Y19" s="118"/>
      <c r="AB19" s="118"/>
      <c r="AC19" s="118"/>
    </row>
    <row r="20" spans="1:29" ht="13.5" customHeight="1">
      <c r="A20" s="122" t="s">
        <v>61</v>
      </c>
      <c r="C20" s="100" t="s">
        <v>62</v>
      </c>
      <c r="D20" s="100"/>
      <c r="E20" s="112">
        <v>4248</v>
      </c>
      <c r="F20" s="113"/>
      <c r="G20" s="114">
        <v>6480</v>
      </c>
      <c r="H20" s="115"/>
      <c r="I20" s="116">
        <v>8295</v>
      </c>
      <c r="J20" s="115"/>
      <c r="K20" s="126">
        <v>11966</v>
      </c>
      <c r="M20" s="121"/>
      <c r="W20" s="119"/>
      <c r="X20" s="107"/>
      <c r="Y20" s="118"/>
      <c r="AB20" s="118"/>
      <c r="AC20" s="118"/>
    </row>
    <row r="21" spans="1:29" ht="13.5" customHeight="1">
      <c r="A21" s="99"/>
      <c r="C21" s="100"/>
      <c r="D21" s="100"/>
      <c r="E21" s="121"/>
      <c r="F21" s="121"/>
      <c r="G21" s="127"/>
      <c r="H21" s="100"/>
      <c r="I21" s="121"/>
      <c r="J21" s="100"/>
      <c r="K21" s="121"/>
      <c r="M21" s="121"/>
      <c r="W21" s="107"/>
      <c r="X21" s="107"/>
      <c r="Y21" s="118"/>
      <c r="AB21" s="118"/>
      <c r="AC21" s="118"/>
    </row>
    <row r="22" spans="1:29" ht="13.5" customHeight="1">
      <c r="A22" s="99" t="s">
        <v>63</v>
      </c>
      <c r="C22" s="194" t="s">
        <v>162</v>
      </c>
      <c r="D22" s="100"/>
      <c r="E22" s="128">
        <v>6263</v>
      </c>
      <c r="F22" s="128"/>
      <c r="G22" s="128">
        <v>6491</v>
      </c>
      <c r="H22" s="129"/>
      <c r="I22" s="102">
        <f>-21184+I28+I30-I32</f>
        <v>15647</v>
      </c>
      <c r="J22" s="129"/>
      <c r="K22" s="94">
        <v>23599</v>
      </c>
      <c r="L22" s="113"/>
      <c r="M22" s="118"/>
      <c r="W22" s="119"/>
      <c r="X22" s="107"/>
      <c r="Y22" s="130"/>
      <c r="AB22" s="130"/>
      <c r="AC22" s="130"/>
    </row>
    <row r="23" spans="1:29" ht="13.5" customHeight="1">
      <c r="A23" s="99"/>
      <c r="C23" s="195"/>
      <c r="D23" s="100"/>
      <c r="E23" s="131"/>
      <c r="F23" s="131"/>
      <c r="G23" s="127"/>
      <c r="H23" s="100"/>
      <c r="I23" s="121"/>
      <c r="J23" s="100"/>
      <c r="K23" s="132"/>
      <c r="L23" s="113"/>
      <c r="M23" s="118"/>
      <c r="W23" s="107"/>
      <c r="X23" s="107"/>
      <c r="Y23" s="118"/>
      <c r="AB23" s="118"/>
      <c r="AC23" s="118"/>
    </row>
    <row r="24" spans="1:29" ht="13.5" customHeight="1">
      <c r="A24" s="99"/>
      <c r="C24" s="195"/>
      <c r="D24" s="100"/>
      <c r="E24" s="131"/>
      <c r="F24" s="131"/>
      <c r="G24" s="127"/>
      <c r="H24" s="100"/>
      <c r="I24" s="121"/>
      <c r="J24" s="100"/>
      <c r="K24" s="132"/>
      <c r="L24" s="113"/>
      <c r="M24" s="118"/>
      <c r="W24" s="107"/>
      <c r="X24" s="107"/>
      <c r="Y24" s="118"/>
      <c r="AB24" s="118"/>
      <c r="AC24" s="118"/>
    </row>
    <row r="25" spans="1:29" ht="13.5" customHeight="1">
      <c r="A25" s="99"/>
      <c r="C25" s="195"/>
      <c r="D25" s="100"/>
      <c r="E25" s="131"/>
      <c r="F25" s="131"/>
      <c r="G25" s="127"/>
      <c r="H25" s="100"/>
      <c r="I25" s="121"/>
      <c r="J25" s="100"/>
      <c r="K25" s="132"/>
      <c r="L25" s="113"/>
      <c r="M25" s="118"/>
      <c r="W25" s="107"/>
      <c r="X25" s="107"/>
      <c r="Y25" s="118"/>
      <c r="AB25" s="118"/>
      <c r="AC25" s="118"/>
    </row>
    <row r="26" spans="1:29" ht="13.5" customHeight="1">
      <c r="A26" s="99"/>
      <c r="C26" s="195"/>
      <c r="D26" s="100"/>
      <c r="E26" s="131"/>
      <c r="F26" s="131"/>
      <c r="G26" s="127"/>
      <c r="H26" s="100"/>
      <c r="I26" s="121"/>
      <c r="J26" s="100"/>
      <c r="K26" s="132"/>
      <c r="L26" s="113"/>
      <c r="M26" s="118"/>
      <c r="W26" s="107"/>
      <c r="X26" s="107"/>
      <c r="Y26" s="118"/>
      <c r="AB26" s="118"/>
      <c r="AC26" s="118"/>
    </row>
    <row r="27" spans="1:29" ht="13.5" customHeight="1">
      <c r="A27" s="99"/>
      <c r="C27" s="100"/>
      <c r="D27" s="100"/>
      <c r="E27" s="131"/>
      <c r="F27" s="131"/>
      <c r="G27" s="127"/>
      <c r="H27" s="100"/>
      <c r="I27" s="121"/>
      <c r="J27" s="100"/>
      <c r="K27" s="132"/>
      <c r="L27" s="113"/>
      <c r="M27" s="118"/>
      <c r="W27" s="107"/>
      <c r="X27" s="107"/>
      <c r="Y27" s="118"/>
      <c r="AB27" s="118"/>
      <c r="AC27" s="118"/>
    </row>
    <row r="28" spans="1:29" ht="13.5" customHeight="1">
      <c r="A28" s="122" t="s">
        <v>2</v>
      </c>
      <c r="C28" s="100" t="s">
        <v>64</v>
      </c>
      <c r="D28" s="100"/>
      <c r="E28" s="113">
        <v>6072</v>
      </c>
      <c r="F28" s="113"/>
      <c r="G28" s="113">
        <v>6667</v>
      </c>
      <c r="H28" s="100"/>
      <c r="I28" s="121">
        <v>27300</v>
      </c>
      <c r="J28" s="100"/>
      <c r="K28" s="133">
        <v>28166</v>
      </c>
      <c r="L28" s="113"/>
      <c r="M28" s="118"/>
      <c r="W28" s="119"/>
      <c r="X28" s="107"/>
      <c r="Y28" s="118"/>
      <c r="AB28" s="118"/>
      <c r="AC28" s="118"/>
    </row>
    <row r="29" spans="1:29" ht="13.5" customHeight="1">
      <c r="A29" s="99"/>
      <c r="C29" s="100"/>
      <c r="D29" s="100"/>
      <c r="E29" s="131"/>
      <c r="F29" s="131"/>
      <c r="G29" s="120"/>
      <c r="H29" s="100"/>
      <c r="I29" s="121"/>
      <c r="J29" s="100"/>
      <c r="K29" s="133"/>
      <c r="L29" s="113"/>
      <c r="M29" s="118"/>
      <c r="W29" s="107"/>
      <c r="X29" s="107"/>
      <c r="Y29" s="118"/>
      <c r="AB29" s="118"/>
      <c r="AC29" s="118"/>
    </row>
    <row r="30" spans="1:29" ht="13.5" customHeight="1">
      <c r="A30" s="122" t="s">
        <v>61</v>
      </c>
      <c r="C30" s="100" t="s">
        <v>65</v>
      </c>
      <c r="D30" s="100"/>
      <c r="E30" s="113">
        <v>2105</v>
      </c>
      <c r="F30" s="113"/>
      <c r="G30" s="113">
        <v>2587</v>
      </c>
      <c r="H30" s="100"/>
      <c r="I30" s="134">
        <v>9531</v>
      </c>
      <c r="J30" s="100"/>
      <c r="K30" s="133">
        <v>10804</v>
      </c>
      <c r="L30" s="113"/>
      <c r="M30" s="118"/>
      <c r="W30" s="119"/>
      <c r="X30" s="107"/>
      <c r="Y30" s="118"/>
      <c r="AB30" s="148"/>
      <c r="AC30" s="148"/>
    </row>
    <row r="31" spans="1:29" ht="13.5" customHeight="1">
      <c r="A31" s="99"/>
      <c r="C31" s="100"/>
      <c r="D31" s="100"/>
      <c r="E31" s="131"/>
      <c r="F31" s="131"/>
      <c r="G31" s="127"/>
      <c r="H31" s="100"/>
      <c r="I31" s="121"/>
      <c r="J31" s="100"/>
      <c r="K31" s="121"/>
      <c r="L31" s="113"/>
      <c r="M31" s="118"/>
      <c r="W31" s="107"/>
      <c r="X31" s="107"/>
      <c r="Y31" s="118"/>
      <c r="AB31" s="118"/>
      <c r="AC31" s="118"/>
    </row>
    <row r="32" spans="1:29" ht="13.5" customHeight="1">
      <c r="A32" s="122" t="s">
        <v>66</v>
      </c>
      <c r="C32" s="100" t="s">
        <v>67</v>
      </c>
      <c r="D32" s="100"/>
      <c r="E32" s="113">
        <v>0</v>
      </c>
      <c r="F32" s="135"/>
      <c r="G32" s="113">
        <v>0</v>
      </c>
      <c r="H32" s="136"/>
      <c r="I32" s="134">
        <v>0</v>
      </c>
      <c r="J32" s="136"/>
      <c r="K32" s="133">
        <v>9937</v>
      </c>
      <c r="L32" s="113"/>
      <c r="M32" s="118"/>
      <c r="W32" s="119"/>
      <c r="X32" s="107"/>
      <c r="Y32" s="137"/>
      <c r="AB32" s="148"/>
      <c r="AC32" s="148"/>
    </row>
    <row r="33" spans="1:29" ht="13.5" customHeight="1">
      <c r="A33" s="122"/>
      <c r="C33" s="100"/>
      <c r="D33" s="100"/>
      <c r="E33" s="113"/>
      <c r="F33" s="113"/>
      <c r="G33" s="138"/>
      <c r="H33" s="100"/>
      <c r="I33" s="139"/>
      <c r="J33" s="100"/>
      <c r="K33" s="139"/>
      <c r="L33" s="113"/>
      <c r="M33" s="118"/>
      <c r="W33" s="107"/>
      <c r="X33" s="107"/>
      <c r="Y33" s="140"/>
      <c r="AB33" s="140"/>
      <c r="AC33" s="140"/>
    </row>
    <row r="34" spans="1:29" ht="15.75" customHeight="1">
      <c r="A34" s="122" t="s">
        <v>68</v>
      </c>
      <c r="C34" s="199" t="s">
        <v>182</v>
      </c>
      <c r="D34" s="100"/>
      <c r="E34" s="141">
        <f>E22-E28-E30+E32</f>
        <v>-1914</v>
      </c>
      <c r="F34" s="118"/>
      <c r="G34" s="141">
        <f>G22-G28-G30+G32</f>
        <v>-2763</v>
      </c>
      <c r="H34" s="100"/>
      <c r="I34" s="141">
        <f>I22-I28-I30+I32</f>
        <v>-21184</v>
      </c>
      <c r="J34" s="100"/>
      <c r="K34" s="141">
        <f>K22-K28-K30+K32</f>
        <v>-5434</v>
      </c>
      <c r="L34" s="118"/>
      <c r="M34" s="118"/>
      <c r="W34" s="119"/>
      <c r="X34" s="107"/>
      <c r="Y34" s="118"/>
      <c r="AB34" s="118"/>
      <c r="AC34" s="118"/>
    </row>
    <row r="35" spans="1:29" ht="13.5" customHeight="1">
      <c r="A35" s="99"/>
      <c r="C35" s="199"/>
      <c r="D35" s="100"/>
      <c r="E35" s="118"/>
      <c r="F35" s="118"/>
      <c r="G35" s="120"/>
      <c r="H35" s="100"/>
      <c r="I35" s="118"/>
      <c r="J35" s="100"/>
      <c r="K35" s="118"/>
      <c r="L35" s="118"/>
      <c r="M35" s="118"/>
      <c r="W35" s="107"/>
      <c r="X35" s="107"/>
      <c r="Y35" s="118"/>
      <c r="AB35" s="118"/>
      <c r="AC35" s="118"/>
    </row>
    <row r="36" spans="1:29" ht="13.5" customHeight="1">
      <c r="A36" s="99"/>
      <c r="C36" s="129"/>
      <c r="D36" s="100"/>
      <c r="E36" s="118"/>
      <c r="F36" s="118"/>
      <c r="G36" s="120"/>
      <c r="H36" s="100"/>
      <c r="I36" s="118"/>
      <c r="J36" s="100"/>
      <c r="K36" s="118"/>
      <c r="L36" s="118"/>
      <c r="M36" s="118"/>
      <c r="W36" s="107"/>
      <c r="X36" s="107"/>
      <c r="Y36" s="118"/>
      <c r="AB36" s="118"/>
      <c r="AC36" s="118"/>
    </row>
    <row r="37" spans="1:29" ht="13.5" customHeight="1">
      <c r="A37" s="122" t="s">
        <v>69</v>
      </c>
      <c r="C37" s="198" t="s">
        <v>187</v>
      </c>
      <c r="D37" s="100"/>
      <c r="E37" s="113">
        <v>-13244</v>
      </c>
      <c r="F37" s="113"/>
      <c r="G37" s="113">
        <f>5220-15388</f>
        <v>-10168</v>
      </c>
      <c r="H37" s="100"/>
      <c r="I37" s="118">
        <v>3592</v>
      </c>
      <c r="J37" s="100"/>
      <c r="K37" s="142">
        <f>14141-15388</f>
        <v>-1247</v>
      </c>
      <c r="L37" s="113"/>
      <c r="M37" s="118"/>
      <c r="W37" s="119"/>
      <c r="X37" s="107"/>
      <c r="Y37" s="118"/>
      <c r="AB37" s="118"/>
      <c r="AC37" s="118"/>
    </row>
    <row r="38" spans="1:29" ht="13.5" customHeight="1">
      <c r="A38" s="122"/>
      <c r="C38" s="198"/>
      <c r="D38" s="100"/>
      <c r="E38" s="113"/>
      <c r="F38" s="113"/>
      <c r="G38" s="113"/>
      <c r="H38" s="100"/>
      <c r="I38" s="118"/>
      <c r="J38" s="100"/>
      <c r="K38" s="142"/>
      <c r="L38" s="113"/>
      <c r="M38" s="118"/>
      <c r="W38" s="119"/>
      <c r="X38" s="107"/>
      <c r="Y38" s="118"/>
      <c r="AB38" s="118"/>
      <c r="AC38" s="118"/>
    </row>
    <row r="39" spans="1:29" ht="13.5" customHeight="1">
      <c r="A39" s="122"/>
      <c r="C39" s="100"/>
      <c r="D39" s="100"/>
      <c r="E39" s="113"/>
      <c r="F39" s="113"/>
      <c r="G39" s="120"/>
      <c r="H39" s="100"/>
      <c r="I39" s="118"/>
      <c r="J39" s="100"/>
      <c r="K39" s="118"/>
      <c r="L39" s="113"/>
      <c r="M39" s="118"/>
      <c r="W39" s="107"/>
      <c r="X39" s="107"/>
      <c r="Y39" s="118"/>
      <c r="AB39" s="118"/>
      <c r="AC39" s="118"/>
    </row>
    <row r="40" spans="1:29" ht="15.75" customHeight="1">
      <c r="A40" s="122" t="s">
        <v>70</v>
      </c>
      <c r="C40" s="194" t="s">
        <v>182</v>
      </c>
      <c r="D40" s="100"/>
      <c r="E40" s="141">
        <f>SUM(E34:E37)</f>
        <v>-15158</v>
      </c>
      <c r="F40" s="118"/>
      <c r="G40" s="141">
        <f>SUM(G34:G37)</f>
        <v>-12931</v>
      </c>
      <c r="H40" s="100"/>
      <c r="I40" s="141">
        <f>SUM(I34:I37)</f>
        <v>-17592</v>
      </c>
      <c r="J40" s="100"/>
      <c r="K40" s="141">
        <f>SUM(K34:K37)</f>
        <v>-6681</v>
      </c>
      <c r="L40" s="118"/>
      <c r="M40" s="118"/>
      <c r="W40" s="119"/>
      <c r="X40" s="107"/>
      <c r="Y40" s="118"/>
      <c r="AB40" s="118"/>
      <c r="AC40" s="118"/>
    </row>
    <row r="41" spans="1:29" ht="13.5" customHeight="1">
      <c r="A41" s="122"/>
      <c r="C41" s="194"/>
      <c r="D41" s="100"/>
      <c r="E41" s="118"/>
      <c r="F41" s="118"/>
      <c r="G41" s="120"/>
      <c r="H41" s="100"/>
      <c r="I41" s="118"/>
      <c r="J41" s="100"/>
      <c r="K41" s="118"/>
      <c r="L41" s="118"/>
      <c r="M41" s="118"/>
      <c r="W41" s="107"/>
      <c r="X41" s="107"/>
      <c r="Y41" s="118"/>
      <c r="AB41" s="118"/>
      <c r="AC41" s="118"/>
    </row>
    <row r="42" spans="1:29" ht="13.5" customHeight="1">
      <c r="A42" s="122"/>
      <c r="C42" s="100"/>
      <c r="D42" s="100"/>
      <c r="E42" s="118"/>
      <c r="F42" s="118"/>
      <c r="G42" s="120"/>
      <c r="H42" s="100"/>
      <c r="I42" s="118"/>
      <c r="J42" s="100"/>
      <c r="K42" s="118"/>
      <c r="L42" s="118"/>
      <c r="M42" s="118"/>
      <c r="W42" s="107"/>
      <c r="X42" s="107"/>
      <c r="Y42" s="118"/>
      <c r="AB42" s="118"/>
      <c r="AC42" s="118"/>
    </row>
    <row r="43" spans="1:29" ht="13.5" customHeight="1">
      <c r="A43" s="122" t="s">
        <v>71</v>
      </c>
      <c r="C43" s="100" t="s">
        <v>72</v>
      </c>
      <c r="D43" s="100"/>
      <c r="E43" s="113">
        <v>-2509</v>
      </c>
      <c r="F43" s="113"/>
      <c r="G43" s="113">
        <f>170-4630</f>
        <v>-4460</v>
      </c>
      <c r="H43" s="100"/>
      <c r="I43" s="118">
        <v>5143</v>
      </c>
      <c r="J43" s="100"/>
      <c r="K43" s="142">
        <f>10901-4630</f>
        <v>6271</v>
      </c>
      <c r="L43" s="118"/>
      <c r="M43" s="118"/>
      <c r="W43" s="119"/>
      <c r="X43" s="107"/>
      <c r="Y43" s="118"/>
      <c r="AB43" s="118"/>
      <c r="AC43" s="118"/>
    </row>
    <row r="44" spans="1:29" ht="13.5" customHeight="1">
      <c r="A44" s="99"/>
      <c r="C44" s="100"/>
      <c r="D44" s="100"/>
      <c r="E44" s="118"/>
      <c r="F44" s="118"/>
      <c r="G44" s="120"/>
      <c r="H44" s="100"/>
      <c r="I44" s="118"/>
      <c r="J44" s="100"/>
      <c r="K44" s="118"/>
      <c r="L44" s="118"/>
      <c r="M44" s="118"/>
      <c r="W44" s="107"/>
      <c r="X44" s="107"/>
      <c r="Y44" s="118"/>
      <c r="AB44" s="118"/>
      <c r="AC44" s="118"/>
    </row>
    <row r="45" spans="1:29" ht="15.75" customHeight="1">
      <c r="A45" s="122" t="s">
        <v>73</v>
      </c>
      <c r="B45" s="99" t="s">
        <v>3</v>
      </c>
      <c r="C45" s="194" t="s">
        <v>188</v>
      </c>
      <c r="D45" s="100"/>
      <c r="E45" s="141">
        <f>E40-E43</f>
        <v>-12649</v>
      </c>
      <c r="F45" s="118"/>
      <c r="G45" s="144">
        <f>G40-G43</f>
        <v>-8471</v>
      </c>
      <c r="H45" s="100"/>
      <c r="I45" s="141">
        <f>I40-I43</f>
        <v>-22735</v>
      </c>
      <c r="J45" s="100"/>
      <c r="K45" s="141">
        <f>K40-K43</f>
        <v>-12952</v>
      </c>
      <c r="L45" s="118"/>
      <c r="M45" s="118"/>
      <c r="W45" s="119"/>
      <c r="X45" s="107"/>
      <c r="Y45" s="118"/>
      <c r="AB45" s="118"/>
      <c r="AC45" s="118"/>
    </row>
    <row r="46" spans="1:29" ht="13.5" customHeight="1">
      <c r="A46" s="122"/>
      <c r="C46" s="194"/>
      <c r="D46" s="100"/>
      <c r="E46" s="118"/>
      <c r="F46" s="118"/>
      <c r="G46" s="120"/>
      <c r="H46" s="100"/>
      <c r="I46" s="118"/>
      <c r="J46" s="100"/>
      <c r="K46" s="118"/>
      <c r="L46" s="118"/>
      <c r="M46" s="118"/>
      <c r="W46" s="107"/>
      <c r="X46" s="107"/>
      <c r="Y46" s="118"/>
      <c r="AB46" s="118"/>
      <c r="AC46" s="118"/>
    </row>
    <row r="47" spans="1:29" ht="13.5" customHeight="1">
      <c r="A47" s="122"/>
      <c r="C47" s="100"/>
      <c r="D47" s="100"/>
      <c r="G47" s="120"/>
      <c r="H47" s="100"/>
      <c r="I47" s="118"/>
      <c r="J47" s="100"/>
      <c r="K47" s="118"/>
      <c r="L47" s="107"/>
      <c r="M47" s="118"/>
      <c r="W47" s="107"/>
      <c r="X47" s="107"/>
      <c r="Y47" s="118"/>
      <c r="AB47" s="118"/>
      <c r="AC47" s="118"/>
    </row>
    <row r="48" spans="1:29" ht="13.5" customHeight="1">
      <c r="A48" s="122"/>
      <c r="B48" s="145" t="s">
        <v>4</v>
      </c>
      <c r="C48" s="100" t="s">
        <v>136</v>
      </c>
      <c r="D48" s="100"/>
      <c r="E48" s="113">
        <v>-979</v>
      </c>
      <c r="F48" s="113"/>
      <c r="G48" s="113">
        <v>7661</v>
      </c>
      <c r="H48" s="100"/>
      <c r="I48" s="118">
        <f>-1199+1080</f>
        <v>-119</v>
      </c>
      <c r="J48" s="100"/>
      <c r="K48" s="142">
        <v>6045</v>
      </c>
      <c r="L48" s="113"/>
      <c r="M48" s="118"/>
      <c r="W48" s="119"/>
      <c r="X48" s="107"/>
      <c r="Y48" s="118"/>
      <c r="AB48" s="118"/>
      <c r="AC48" s="118"/>
    </row>
    <row r="49" spans="1:29" ht="13.5" customHeight="1">
      <c r="A49" s="122"/>
      <c r="B49" s="145"/>
      <c r="C49" s="100"/>
      <c r="D49" s="100"/>
      <c r="E49" s="113"/>
      <c r="F49" s="113"/>
      <c r="G49" s="113"/>
      <c r="H49" s="100"/>
      <c r="I49" s="118"/>
      <c r="J49" s="100"/>
      <c r="K49" s="142"/>
      <c r="L49" s="113"/>
      <c r="M49" s="118"/>
      <c r="W49" s="119"/>
      <c r="X49" s="107"/>
      <c r="Y49" s="118"/>
      <c r="AB49" s="118"/>
      <c r="AC49" s="118"/>
    </row>
    <row r="50" spans="1:29" ht="13.5" customHeight="1">
      <c r="A50" s="122" t="s">
        <v>75</v>
      </c>
      <c r="C50" s="92" t="s">
        <v>76</v>
      </c>
      <c r="E50" s="113">
        <v>0</v>
      </c>
      <c r="F50" s="113"/>
      <c r="G50" s="113">
        <v>0</v>
      </c>
      <c r="H50" s="113"/>
      <c r="I50" s="113">
        <v>0</v>
      </c>
      <c r="J50" s="113"/>
      <c r="K50" s="113">
        <v>0</v>
      </c>
      <c r="AB50" s="113"/>
      <c r="AC50" s="113"/>
    </row>
    <row r="51" spans="1:29" ht="13.5" customHeight="1">
      <c r="A51" s="122"/>
      <c r="B51" s="145"/>
      <c r="C51" s="100"/>
      <c r="D51" s="100"/>
      <c r="E51" s="113"/>
      <c r="F51" s="113"/>
      <c r="G51" s="120"/>
      <c r="H51" s="100"/>
      <c r="I51" s="118"/>
      <c r="J51" s="100"/>
      <c r="K51" s="118"/>
      <c r="L51" s="113"/>
      <c r="M51" s="118"/>
      <c r="W51" s="107"/>
      <c r="X51" s="107"/>
      <c r="Y51" s="118"/>
      <c r="AB51" s="118"/>
      <c r="AC51" s="118"/>
    </row>
    <row r="52" spans="1:29" ht="16.5" customHeight="1">
      <c r="A52" s="122" t="s">
        <v>77</v>
      </c>
      <c r="C52" s="194" t="s">
        <v>183</v>
      </c>
      <c r="D52" s="100"/>
      <c r="E52" s="146">
        <f>E45+E48</f>
        <v>-13628</v>
      </c>
      <c r="F52" s="119"/>
      <c r="G52" s="144">
        <f>G45+G48</f>
        <v>-810</v>
      </c>
      <c r="H52" s="100"/>
      <c r="I52" s="146">
        <f>I45+I48</f>
        <v>-22854</v>
      </c>
      <c r="J52" s="100"/>
      <c r="K52" s="146">
        <f>K45+K48</f>
        <v>-6907</v>
      </c>
      <c r="L52" s="119"/>
      <c r="M52" s="118"/>
      <c r="W52" s="119"/>
      <c r="X52" s="107"/>
      <c r="Y52" s="119"/>
      <c r="AB52" s="119"/>
      <c r="AC52" s="119"/>
    </row>
    <row r="53" spans="1:29" ht="13.5" customHeight="1">
      <c r="A53" s="122"/>
      <c r="C53" s="194"/>
      <c r="D53" s="100"/>
      <c r="E53" s="119"/>
      <c r="F53" s="119"/>
      <c r="G53" s="147"/>
      <c r="H53" s="100"/>
      <c r="I53" s="119"/>
      <c r="J53" s="100"/>
      <c r="K53" s="119"/>
      <c r="L53" s="119"/>
      <c r="M53" s="118"/>
      <c r="W53" s="107"/>
      <c r="X53" s="107"/>
      <c r="Y53" s="119"/>
      <c r="AB53" s="119"/>
      <c r="AC53" s="119"/>
    </row>
    <row r="54" spans="1:29" ht="13.5" customHeight="1">
      <c r="A54" s="122"/>
      <c r="C54" s="195"/>
      <c r="D54" s="100"/>
      <c r="E54" s="119"/>
      <c r="F54" s="119"/>
      <c r="G54" s="147"/>
      <c r="H54" s="100"/>
      <c r="I54" s="119"/>
      <c r="J54" s="100"/>
      <c r="K54" s="119"/>
      <c r="L54" s="119"/>
      <c r="M54" s="118"/>
      <c r="W54" s="107"/>
      <c r="X54" s="107"/>
      <c r="Y54" s="119"/>
      <c r="AB54" s="119"/>
      <c r="AC54" s="119"/>
    </row>
    <row r="55" spans="1:29" ht="13.5" customHeight="1">
      <c r="A55" s="122"/>
      <c r="C55" s="129"/>
      <c r="D55" s="100"/>
      <c r="E55" s="119"/>
      <c r="F55" s="119"/>
      <c r="G55" s="147"/>
      <c r="H55" s="100"/>
      <c r="I55" s="119"/>
      <c r="J55" s="100"/>
      <c r="K55" s="119"/>
      <c r="L55" s="119"/>
      <c r="M55" s="118"/>
      <c r="W55" s="107"/>
      <c r="X55" s="107"/>
      <c r="Y55" s="119"/>
      <c r="AB55" s="119"/>
      <c r="AC55" s="119"/>
    </row>
    <row r="56" spans="1:29" ht="13.5" customHeight="1">
      <c r="A56" s="122" t="s">
        <v>78</v>
      </c>
      <c r="B56" s="145" t="s">
        <v>3</v>
      </c>
      <c r="C56" s="100" t="s">
        <v>79</v>
      </c>
      <c r="D56" s="100"/>
      <c r="E56" s="113">
        <v>0</v>
      </c>
      <c r="F56" s="113"/>
      <c r="G56" s="113">
        <v>0</v>
      </c>
      <c r="H56" s="113"/>
      <c r="I56" s="113">
        <v>0</v>
      </c>
      <c r="J56" s="113"/>
      <c r="K56" s="113">
        <v>0</v>
      </c>
      <c r="L56" s="113"/>
      <c r="M56" s="118"/>
      <c r="W56" s="107"/>
      <c r="X56" s="107"/>
      <c r="Y56" s="148"/>
      <c r="AB56" s="113"/>
      <c r="AC56" s="113"/>
    </row>
    <row r="57" spans="1:29" ht="13.5" customHeight="1">
      <c r="A57" s="99"/>
      <c r="B57" s="145"/>
      <c r="C57" s="100"/>
      <c r="D57" s="100"/>
      <c r="E57" s="113"/>
      <c r="F57" s="113"/>
      <c r="G57" s="113"/>
      <c r="H57" s="113"/>
      <c r="I57" s="113"/>
      <c r="J57" s="113"/>
      <c r="K57" s="113"/>
      <c r="L57" s="113"/>
      <c r="M57" s="118"/>
      <c r="W57" s="107"/>
      <c r="X57" s="107"/>
      <c r="Y57" s="148"/>
      <c r="AB57" s="113"/>
      <c r="AC57" s="113"/>
    </row>
    <row r="58" spans="1:29" ht="13.5" customHeight="1">
      <c r="A58" s="99"/>
      <c r="B58" s="145" t="s">
        <v>4</v>
      </c>
      <c r="C58" s="100" t="s">
        <v>74</v>
      </c>
      <c r="D58" s="100"/>
      <c r="E58" s="113">
        <v>0</v>
      </c>
      <c r="F58" s="113"/>
      <c r="G58" s="113">
        <v>0</v>
      </c>
      <c r="H58" s="113"/>
      <c r="I58" s="113">
        <v>0</v>
      </c>
      <c r="J58" s="113"/>
      <c r="K58" s="113">
        <v>0</v>
      </c>
      <c r="L58" s="149"/>
      <c r="M58" s="149"/>
      <c r="W58" s="107"/>
      <c r="X58" s="107"/>
      <c r="Y58" s="149"/>
      <c r="AB58" s="113"/>
      <c r="AC58" s="113"/>
    </row>
    <row r="59" spans="1:29" ht="13.5" customHeight="1">
      <c r="A59" s="99"/>
      <c r="B59" s="145"/>
      <c r="C59" s="100"/>
      <c r="D59" s="100"/>
      <c r="E59" s="113"/>
      <c r="F59" s="113"/>
      <c r="G59" s="113"/>
      <c r="H59" s="113"/>
      <c r="I59" s="113"/>
      <c r="J59" s="113"/>
      <c r="K59" s="113"/>
      <c r="L59" s="149"/>
      <c r="M59" s="149"/>
      <c r="W59" s="107"/>
      <c r="X59" s="107"/>
      <c r="Y59" s="149"/>
      <c r="AB59" s="113"/>
      <c r="AC59" s="113"/>
    </row>
    <row r="60" spans="1:29" ht="13.5" customHeight="1">
      <c r="A60" s="99"/>
      <c r="B60" s="145" t="s">
        <v>80</v>
      </c>
      <c r="C60" s="198" t="s">
        <v>144</v>
      </c>
      <c r="D60" s="100"/>
      <c r="E60" s="113">
        <v>0</v>
      </c>
      <c r="F60" s="113"/>
      <c r="G60" s="113">
        <v>0</v>
      </c>
      <c r="H60" s="113"/>
      <c r="I60" s="113">
        <v>0</v>
      </c>
      <c r="J60" s="113"/>
      <c r="K60" s="113">
        <v>0</v>
      </c>
      <c r="L60" s="149"/>
      <c r="M60" s="140"/>
      <c r="W60" s="107"/>
      <c r="X60" s="107"/>
      <c r="Y60" s="140"/>
      <c r="AB60" s="113"/>
      <c r="AC60" s="113"/>
    </row>
    <row r="61" spans="1:29" ht="13.5" customHeight="1">
      <c r="A61" s="99"/>
      <c r="B61" s="145"/>
      <c r="C61" s="198"/>
      <c r="D61" s="100"/>
      <c r="E61" s="124"/>
      <c r="F61" s="124"/>
      <c r="G61" s="150"/>
      <c r="H61" s="100"/>
      <c r="I61" s="140"/>
      <c r="J61" s="100"/>
      <c r="K61" s="140"/>
      <c r="L61" s="149"/>
      <c r="M61" s="140"/>
      <c r="W61" s="107"/>
      <c r="X61" s="107"/>
      <c r="Y61" s="140"/>
      <c r="AB61" s="140"/>
      <c r="AC61" s="140"/>
    </row>
    <row r="62" spans="1:25" ht="13.5" customHeight="1">
      <c r="A62" s="99"/>
      <c r="G62" s="151"/>
      <c r="L62" s="107"/>
      <c r="M62" s="107"/>
      <c r="W62" s="107"/>
      <c r="X62" s="107"/>
      <c r="Y62" s="107"/>
    </row>
    <row r="63" spans="1:29" ht="16.5" customHeight="1" thickBot="1">
      <c r="A63" s="152" t="s">
        <v>81</v>
      </c>
      <c r="B63" s="145"/>
      <c r="C63" s="194" t="s">
        <v>184</v>
      </c>
      <c r="D63" s="100"/>
      <c r="E63" s="153">
        <f>SUM(E52:E60)</f>
        <v>-13628</v>
      </c>
      <c r="F63" s="130"/>
      <c r="G63" s="153">
        <f>SUM(G52:G60)</f>
        <v>-810</v>
      </c>
      <c r="I63" s="153">
        <f>SUM(I52:I60)</f>
        <v>-22854</v>
      </c>
      <c r="K63" s="153">
        <f>SUM(K52:K60)</f>
        <v>-6907</v>
      </c>
      <c r="L63" s="130"/>
      <c r="M63" s="107"/>
      <c r="W63" s="119"/>
      <c r="X63" s="107"/>
      <c r="Y63" s="130"/>
      <c r="AB63" s="130"/>
      <c r="AC63" s="130"/>
    </row>
    <row r="64" spans="1:29" ht="13.5" customHeight="1" thickTop="1">
      <c r="A64" s="145"/>
      <c r="B64" s="145"/>
      <c r="C64" s="194"/>
      <c r="D64" s="100"/>
      <c r="E64" s="130"/>
      <c r="F64" s="130"/>
      <c r="G64" s="154"/>
      <c r="I64" s="130"/>
      <c r="K64" s="130"/>
      <c r="L64" s="130"/>
      <c r="M64" s="107"/>
      <c r="W64" s="107"/>
      <c r="X64" s="107"/>
      <c r="Y64" s="130"/>
      <c r="AB64" s="130"/>
      <c r="AC64" s="130"/>
    </row>
    <row r="65" spans="1:29" ht="13.5" customHeight="1">
      <c r="A65" s="145"/>
      <c r="B65" s="145"/>
      <c r="C65" s="143"/>
      <c r="D65" s="100"/>
      <c r="E65" s="130"/>
      <c r="F65" s="130"/>
      <c r="G65" s="154"/>
      <c r="I65" s="130"/>
      <c r="K65" s="130"/>
      <c r="L65" s="130"/>
      <c r="M65" s="107"/>
      <c r="W65" s="107"/>
      <c r="X65" s="107"/>
      <c r="Y65" s="130"/>
      <c r="AB65" s="130"/>
      <c r="AC65" s="130"/>
    </row>
    <row r="66" spans="1:25" ht="15">
      <c r="A66" s="145" t="s">
        <v>82</v>
      </c>
      <c r="B66" s="145"/>
      <c r="C66" s="196" t="s">
        <v>185</v>
      </c>
      <c r="D66" s="100"/>
      <c r="E66" s="100"/>
      <c r="F66" s="100"/>
      <c r="G66" s="155"/>
      <c r="L66" s="107"/>
      <c r="M66" s="107"/>
      <c r="W66" s="107"/>
      <c r="X66" s="107"/>
      <c r="Y66" s="107"/>
    </row>
    <row r="67" spans="1:25" ht="15">
      <c r="A67" s="145"/>
      <c r="B67" s="145"/>
      <c r="C67" s="197"/>
      <c r="D67" s="100"/>
      <c r="E67" s="100"/>
      <c r="F67" s="100"/>
      <c r="L67" s="107"/>
      <c r="M67" s="107"/>
      <c r="W67" s="107"/>
      <c r="X67" s="107"/>
      <c r="Y67" s="107"/>
    </row>
    <row r="68" spans="1:25" ht="13.5" customHeight="1">
      <c r="A68" s="145"/>
      <c r="B68" s="145"/>
      <c r="C68" s="197"/>
      <c r="D68" s="100"/>
      <c r="E68" s="100"/>
      <c r="F68" s="100"/>
      <c r="L68" s="107"/>
      <c r="M68" s="107"/>
      <c r="W68" s="107"/>
      <c r="X68" s="107"/>
      <c r="Y68" s="107"/>
    </row>
    <row r="69" spans="1:25" ht="13.5" customHeight="1">
      <c r="A69" s="145"/>
      <c r="B69" s="145"/>
      <c r="C69" s="100"/>
      <c r="D69" s="100"/>
      <c r="E69" s="100"/>
      <c r="F69" s="100"/>
      <c r="L69" s="107"/>
      <c r="M69" s="107"/>
      <c r="W69" s="107"/>
      <c r="X69" s="107"/>
      <c r="Y69" s="107"/>
    </row>
    <row r="70" spans="1:29" ht="13.5" customHeight="1">
      <c r="A70" s="145"/>
      <c r="B70" s="145" t="s">
        <v>3</v>
      </c>
      <c r="C70" s="100" t="s">
        <v>147</v>
      </c>
      <c r="D70" s="100"/>
      <c r="E70" s="157">
        <f>+E63/625495*100</f>
        <v>-2.1787544264942165</v>
      </c>
      <c r="F70" s="157"/>
      <c r="G70" s="157">
        <f>+G63/585717*100</f>
        <v>-0.1382920420612685</v>
      </c>
      <c r="H70" s="100"/>
      <c r="I70" s="157">
        <f>+I63/595526*100</f>
        <v>-3.8376158219792256</v>
      </c>
      <c r="J70" s="100"/>
      <c r="K70" s="157">
        <v>-1.18</v>
      </c>
      <c r="L70" s="107"/>
      <c r="M70" s="107"/>
      <c r="W70" s="158"/>
      <c r="X70" s="107"/>
      <c r="Y70" s="159"/>
      <c r="AB70" s="159"/>
      <c r="AC70" s="159"/>
    </row>
    <row r="71" spans="1:29" ht="13.5" customHeight="1">
      <c r="A71" s="145"/>
      <c r="B71" s="145"/>
      <c r="C71" s="100" t="s">
        <v>146</v>
      </c>
      <c r="D71" s="100"/>
      <c r="E71" s="156"/>
      <c r="F71" s="157"/>
      <c r="G71" s="156"/>
      <c r="H71" s="100"/>
      <c r="I71" s="157"/>
      <c r="J71" s="100"/>
      <c r="K71" s="157"/>
      <c r="L71" s="107"/>
      <c r="M71" s="107"/>
      <c r="W71" s="158"/>
      <c r="X71" s="107"/>
      <c r="Y71" s="159"/>
      <c r="AB71" s="159"/>
      <c r="AC71" s="159"/>
    </row>
    <row r="72" spans="1:29" ht="13.5" customHeight="1">
      <c r="A72" s="145"/>
      <c r="B72" s="145"/>
      <c r="C72" s="100"/>
      <c r="D72" s="100"/>
      <c r="E72" s="160"/>
      <c r="F72" s="160"/>
      <c r="G72" s="160"/>
      <c r="H72" s="100"/>
      <c r="I72" s="160"/>
      <c r="J72" s="100"/>
      <c r="K72" s="160"/>
      <c r="L72" s="161"/>
      <c r="M72" s="115"/>
      <c r="W72" s="107"/>
      <c r="X72" s="107"/>
      <c r="Y72" s="161"/>
      <c r="AB72" s="161"/>
      <c r="AC72" s="161"/>
    </row>
    <row r="73" spans="1:29" ht="13.5" customHeight="1">
      <c r="A73" s="145"/>
      <c r="B73" s="145" t="s">
        <v>4</v>
      </c>
      <c r="C73" s="100" t="s">
        <v>145</v>
      </c>
      <c r="D73" s="100"/>
      <c r="E73" s="162" t="s">
        <v>83</v>
      </c>
      <c r="F73" s="163"/>
      <c r="G73" s="133" t="s">
        <v>83</v>
      </c>
      <c r="H73" s="163"/>
      <c r="I73" s="133" t="s">
        <v>83</v>
      </c>
      <c r="J73" s="163"/>
      <c r="K73" s="133" t="s">
        <v>83</v>
      </c>
      <c r="L73" s="107"/>
      <c r="M73" s="107"/>
      <c r="W73" s="107"/>
      <c r="X73" s="107"/>
      <c r="Y73" s="133"/>
      <c r="AB73" s="133"/>
      <c r="AC73" s="133"/>
    </row>
    <row r="74" spans="1:29" ht="13.5" customHeight="1">
      <c r="A74" s="145"/>
      <c r="B74" s="145"/>
      <c r="C74" s="100" t="s">
        <v>146</v>
      </c>
      <c r="D74" s="100"/>
      <c r="E74" s="162"/>
      <c r="F74" s="163"/>
      <c r="G74" s="133"/>
      <c r="H74" s="163"/>
      <c r="I74" s="133"/>
      <c r="J74" s="163"/>
      <c r="K74" s="133"/>
      <c r="L74" s="107"/>
      <c r="M74" s="107"/>
      <c r="W74" s="107"/>
      <c r="X74" s="107"/>
      <c r="Y74" s="133"/>
      <c r="AB74" s="133"/>
      <c r="AC74" s="133"/>
    </row>
    <row r="75" spans="1:29" ht="13.5" customHeight="1">
      <c r="A75" s="145"/>
      <c r="B75" s="145"/>
      <c r="C75" s="100"/>
      <c r="D75" s="100"/>
      <c r="E75" s="162"/>
      <c r="F75" s="163"/>
      <c r="G75" s="133"/>
      <c r="H75" s="163"/>
      <c r="I75" s="133"/>
      <c r="J75" s="163"/>
      <c r="K75" s="133"/>
      <c r="L75" s="107"/>
      <c r="M75" s="107"/>
      <c r="W75" s="107"/>
      <c r="X75" s="107"/>
      <c r="Y75" s="133"/>
      <c r="AB75" s="133"/>
      <c r="AC75" s="133"/>
    </row>
    <row r="77" spans="1:29" ht="15.75" customHeight="1">
      <c r="A77" s="100"/>
      <c r="B77" s="145"/>
      <c r="C77" s="100"/>
      <c r="D77" s="100"/>
      <c r="E77" s="124"/>
      <c r="F77" s="124"/>
      <c r="G77" s="124"/>
      <c r="H77" s="124"/>
      <c r="I77" s="124"/>
      <c r="J77" s="124"/>
      <c r="K77" s="124"/>
      <c r="L77" s="149"/>
      <c r="M77" s="149"/>
      <c r="W77" s="107"/>
      <c r="X77" s="107"/>
      <c r="Y77" s="149"/>
      <c r="AB77" s="149"/>
      <c r="AC77" s="149"/>
    </row>
    <row r="78" spans="12:25" ht="15.75" customHeight="1">
      <c r="L78" s="107"/>
      <c r="M78" s="107"/>
      <c r="W78" s="107"/>
      <c r="X78" s="107"/>
      <c r="Y78" s="107"/>
    </row>
    <row r="79" spans="12:25" ht="15.75" customHeight="1">
      <c r="L79" s="107"/>
      <c r="M79" s="107"/>
      <c r="W79" s="107"/>
      <c r="X79" s="107"/>
      <c r="Y79" s="107"/>
    </row>
    <row r="80" spans="12:25" ht="15.75" customHeight="1">
      <c r="L80" s="107"/>
      <c r="M80" s="107"/>
      <c r="W80" s="107"/>
      <c r="X80" s="107"/>
      <c r="Y80" s="107"/>
    </row>
    <row r="81" spans="12:25" ht="15.75" customHeight="1">
      <c r="L81" s="107"/>
      <c r="M81" s="107"/>
      <c r="W81" s="107"/>
      <c r="X81" s="107"/>
      <c r="Y81" s="107"/>
    </row>
    <row r="82" spans="12:25" ht="15.75" customHeight="1">
      <c r="L82" s="107"/>
      <c r="M82" s="107"/>
      <c r="W82" s="107"/>
      <c r="X82" s="107"/>
      <c r="Y82" s="107"/>
    </row>
    <row r="83" spans="5:25" ht="15.75" customHeight="1">
      <c r="E83" s="101"/>
      <c r="F83" s="129"/>
      <c r="G83" s="101"/>
      <c r="L83" s="107"/>
      <c r="M83" s="107"/>
      <c r="W83" s="107"/>
      <c r="X83" s="107"/>
      <c r="Y83" s="107"/>
    </row>
    <row r="84" spans="5:25" ht="15.75" customHeight="1">
      <c r="E84" s="103"/>
      <c r="F84" s="129"/>
      <c r="G84" s="103"/>
      <c r="L84" s="107"/>
      <c r="M84" s="107"/>
      <c r="W84" s="107"/>
      <c r="X84" s="107"/>
      <c r="Y84" s="107"/>
    </row>
    <row r="85" spans="5:25" ht="15.75" customHeight="1">
      <c r="E85" s="103"/>
      <c r="F85" s="129"/>
      <c r="G85" s="103"/>
      <c r="L85" s="107"/>
      <c r="M85" s="107"/>
      <c r="W85" s="107"/>
      <c r="X85" s="107"/>
      <c r="Y85" s="107"/>
    </row>
    <row r="86" spans="5:25" ht="15.75" customHeight="1">
      <c r="E86" s="103"/>
      <c r="F86" s="129"/>
      <c r="G86" s="103"/>
      <c r="L86" s="107"/>
      <c r="M86" s="107"/>
      <c r="W86" s="107"/>
      <c r="X86" s="107"/>
      <c r="Y86" s="107"/>
    </row>
    <row r="87" spans="5:25" ht="15.75" customHeight="1">
      <c r="E87" s="104"/>
      <c r="F87" s="129"/>
      <c r="G87" s="104"/>
      <c r="L87" s="107"/>
      <c r="M87" s="107"/>
      <c r="W87" s="107"/>
      <c r="X87" s="107"/>
      <c r="Y87" s="107"/>
    </row>
    <row r="88" spans="12:25" ht="15.75" customHeight="1">
      <c r="L88" s="107"/>
      <c r="M88" s="107"/>
      <c r="W88" s="107"/>
      <c r="X88" s="107"/>
      <c r="Y88" s="107"/>
    </row>
    <row r="89" spans="12:25" ht="15.75" customHeight="1">
      <c r="L89" s="107"/>
      <c r="M89" s="107"/>
      <c r="W89" s="107"/>
      <c r="X89" s="107"/>
      <c r="Y89" s="107"/>
    </row>
    <row r="90" spans="12:25" ht="15.75" customHeight="1">
      <c r="L90" s="107"/>
      <c r="M90" s="107"/>
      <c r="W90" s="107"/>
      <c r="X90" s="107"/>
      <c r="Y90" s="107"/>
    </row>
    <row r="91" spans="12:25" ht="15.75" customHeight="1">
      <c r="L91" s="107"/>
      <c r="M91" s="107"/>
      <c r="W91" s="107"/>
      <c r="X91" s="107"/>
      <c r="Y91" s="107"/>
    </row>
    <row r="92" spans="12:13" ht="15.75" customHeight="1">
      <c r="L92" s="107"/>
      <c r="M92" s="107"/>
    </row>
    <row r="93" spans="12:13" ht="15.75" customHeight="1">
      <c r="L93" s="107"/>
      <c r="M93" s="107"/>
    </row>
    <row r="94" spans="12:13" ht="15.75" customHeight="1">
      <c r="L94" s="107"/>
      <c r="M94" s="107"/>
    </row>
    <row r="95" spans="12:13" ht="15.75" customHeight="1">
      <c r="L95" s="107"/>
      <c r="M95" s="107"/>
    </row>
    <row r="96" spans="12:13" ht="15.75" customHeight="1">
      <c r="L96" s="107"/>
      <c r="M96" s="107"/>
    </row>
    <row r="97" spans="12:13" ht="15.75" customHeight="1">
      <c r="L97" s="107"/>
      <c r="M97" s="107"/>
    </row>
    <row r="98" spans="12:13" ht="15.75" customHeight="1">
      <c r="L98" s="107"/>
      <c r="M98" s="107"/>
    </row>
    <row r="99" spans="12:13" ht="15.75" customHeight="1">
      <c r="L99" s="107"/>
      <c r="M99" s="107"/>
    </row>
    <row r="100" spans="12:13" ht="15.75" customHeight="1">
      <c r="L100" s="107"/>
      <c r="M100" s="107"/>
    </row>
    <row r="101" spans="12:13" ht="15.75" customHeight="1">
      <c r="L101" s="107"/>
      <c r="M101" s="107"/>
    </row>
    <row r="102" spans="12:13" ht="15.75" customHeight="1">
      <c r="L102" s="107"/>
      <c r="M102" s="107"/>
    </row>
    <row r="103" spans="12:13" ht="15.75" customHeight="1">
      <c r="L103" s="107"/>
      <c r="M103" s="107"/>
    </row>
    <row r="104" spans="12:13" ht="15.75" customHeight="1">
      <c r="L104" s="107"/>
      <c r="M104" s="107"/>
    </row>
    <row r="105" spans="12:13" ht="15.75" customHeight="1">
      <c r="L105" s="107"/>
      <c r="M105" s="107"/>
    </row>
    <row r="106" spans="12:13" ht="15.75" customHeight="1">
      <c r="L106" s="107"/>
      <c r="M106" s="107"/>
    </row>
    <row r="107" spans="12:13" ht="15.75" customHeight="1">
      <c r="L107" s="107"/>
      <c r="M107" s="107"/>
    </row>
    <row r="108" spans="12:13" ht="15.75" customHeight="1">
      <c r="L108" s="107"/>
      <c r="M108" s="107"/>
    </row>
    <row r="109" spans="12:13" ht="15.75" customHeight="1">
      <c r="L109" s="107"/>
      <c r="M109" s="107"/>
    </row>
    <row r="110" spans="12:13" ht="15.75" customHeight="1">
      <c r="L110" s="107"/>
      <c r="M110" s="107"/>
    </row>
    <row r="111" spans="12:13" ht="15.75" customHeight="1">
      <c r="L111" s="107"/>
      <c r="M111" s="107"/>
    </row>
    <row r="112" spans="12:13" ht="15.75" customHeight="1">
      <c r="L112" s="107"/>
      <c r="M112" s="107"/>
    </row>
    <row r="113" spans="12:13" ht="15.75" customHeight="1">
      <c r="L113" s="107"/>
      <c r="M113" s="107"/>
    </row>
    <row r="114" spans="12:13" ht="15.75" customHeight="1">
      <c r="L114" s="107"/>
      <c r="M114" s="107"/>
    </row>
    <row r="115" spans="12:13" ht="15.75" customHeight="1">
      <c r="L115" s="107"/>
      <c r="M115" s="107"/>
    </row>
    <row r="116" spans="12:13" ht="15.75" customHeight="1">
      <c r="L116" s="107"/>
      <c r="M116" s="107"/>
    </row>
    <row r="117" spans="12:13" ht="15.75" customHeight="1">
      <c r="L117" s="107"/>
      <c r="M117" s="107"/>
    </row>
    <row r="118" spans="12:13" ht="15.75" customHeight="1">
      <c r="L118" s="107"/>
      <c r="M118" s="107"/>
    </row>
    <row r="119" spans="12:13" ht="15.75" customHeight="1">
      <c r="L119" s="107"/>
      <c r="M119" s="107"/>
    </row>
    <row r="120" spans="12:13" ht="15.75" customHeight="1">
      <c r="L120" s="107"/>
      <c r="M120" s="107"/>
    </row>
    <row r="121" spans="12:13" ht="15.75" customHeight="1">
      <c r="L121" s="107"/>
      <c r="M121" s="107"/>
    </row>
    <row r="122" spans="12:13" ht="15.75" customHeight="1">
      <c r="L122" s="107"/>
      <c r="M122" s="107"/>
    </row>
    <row r="123" spans="12:13" ht="15.75" customHeight="1">
      <c r="L123" s="107"/>
      <c r="M123" s="107"/>
    </row>
    <row r="124" spans="12:13" ht="15.75" customHeight="1">
      <c r="L124" s="107"/>
      <c r="M124" s="107"/>
    </row>
    <row r="125" spans="12:13" ht="15.75" customHeight="1">
      <c r="L125" s="107"/>
      <c r="M125" s="107"/>
    </row>
    <row r="126" spans="12:13" ht="15.75" customHeight="1">
      <c r="L126" s="107"/>
      <c r="M126" s="107"/>
    </row>
    <row r="127" spans="12:13" ht="15.75" customHeight="1">
      <c r="L127" s="107"/>
      <c r="M127" s="107"/>
    </row>
    <row r="128" spans="12:13" ht="15.75" customHeight="1">
      <c r="L128" s="107"/>
      <c r="M128" s="107"/>
    </row>
    <row r="129" spans="12:13" ht="15.75" customHeight="1">
      <c r="L129" s="107"/>
      <c r="M129" s="107"/>
    </row>
    <row r="130" spans="12:13" ht="15.75" customHeight="1">
      <c r="L130" s="107"/>
      <c r="M130" s="107"/>
    </row>
    <row r="131" spans="12:13" ht="15.75" customHeight="1">
      <c r="L131" s="107"/>
      <c r="M131" s="107"/>
    </row>
    <row r="132" spans="12:13" ht="15.75" customHeight="1">
      <c r="L132" s="107"/>
      <c r="M132" s="107"/>
    </row>
    <row r="133" spans="12:13" ht="15.75" customHeight="1">
      <c r="L133" s="107"/>
      <c r="M133" s="107"/>
    </row>
    <row r="134" spans="12:13" ht="15.75" customHeight="1">
      <c r="L134" s="107"/>
      <c r="M134" s="107"/>
    </row>
    <row r="135" spans="12:13" ht="15.75" customHeight="1">
      <c r="L135" s="107"/>
      <c r="M135" s="107"/>
    </row>
    <row r="136" spans="12:13" ht="15.75" customHeight="1">
      <c r="L136" s="107"/>
      <c r="M136" s="107"/>
    </row>
    <row r="137" spans="12:13" ht="15.75" customHeight="1">
      <c r="L137" s="107"/>
      <c r="M137" s="107"/>
    </row>
    <row r="138" spans="12:13" ht="15.75" customHeight="1">
      <c r="L138" s="107"/>
      <c r="M138" s="107"/>
    </row>
    <row r="139" spans="12:13" ht="15.75" customHeight="1">
      <c r="L139" s="107"/>
      <c r="M139" s="107"/>
    </row>
    <row r="140" spans="12:13" ht="15.75" customHeight="1">
      <c r="L140" s="107"/>
      <c r="M140" s="107"/>
    </row>
    <row r="141" spans="12:13" ht="15.75" customHeight="1">
      <c r="L141" s="107"/>
      <c r="M141" s="107"/>
    </row>
    <row r="142" spans="12:13" ht="15.75" customHeight="1">
      <c r="L142" s="107"/>
      <c r="M142" s="107"/>
    </row>
    <row r="143" spans="12:13" ht="15.75" customHeight="1">
      <c r="L143" s="107"/>
      <c r="M143" s="107"/>
    </row>
    <row r="144" spans="12:13" ht="15.75" customHeight="1">
      <c r="L144" s="107"/>
      <c r="M144" s="107"/>
    </row>
    <row r="145" spans="12:13" ht="15.75" customHeight="1">
      <c r="L145" s="107"/>
      <c r="M145" s="107"/>
    </row>
    <row r="146" spans="12:13" ht="15.75" customHeight="1">
      <c r="L146" s="107"/>
      <c r="M146" s="107"/>
    </row>
    <row r="147" spans="12:13" ht="15.75" customHeight="1">
      <c r="L147" s="107"/>
      <c r="M147" s="107"/>
    </row>
    <row r="148" spans="12:13" ht="15.75" customHeight="1">
      <c r="L148" s="107"/>
      <c r="M148" s="107"/>
    </row>
    <row r="149" spans="12:13" ht="15.75" customHeight="1">
      <c r="L149" s="107"/>
      <c r="M149" s="107"/>
    </row>
    <row r="150" spans="12:13" ht="15.75" customHeight="1">
      <c r="L150" s="107"/>
      <c r="M150" s="107"/>
    </row>
    <row r="151" spans="12:13" ht="15.75" customHeight="1">
      <c r="L151" s="107"/>
      <c r="M151" s="107"/>
    </row>
    <row r="152" spans="12:13" ht="15.75" customHeight="1">
      <c r="L152" s="107"/>
      <c r="M152" s="107"/>
    </row>
    <row r="153" spans="12:13" ht="15.75" customHeight="1">
      <c r="L153" s="107"/>
      <c r="M153" s="107"/>
    </row>
    <row r="154" spans="12:13" ht="15.75" customHeight="1">
      <c r="L154" s="107"/>
      <c r="M154" s="107"/>
    </row>
    <row r="155" spans="12:13" ht="15.75" customHeight="1">
      <c r="L155" s="107"/>
      <c r="M155" s="107"/>
    </row>
    <row r="156" spans="12:13" ht="15.75" customHeight="1">
      <c r="L156" s="107"/>
      <c r="M156" s="107"/>
    </row>
    <row r="157" spans="12:13" ht="15.75" customHeight="1">
      <c r="L157" s="107"/>
      <c r="M157" s="107"/>
    </row>
    <row r="158" spans="12:13" ht="15.75" customHeight="1">
      <c r="L158" s="107"/>
      <c r="M158" s="107"/>
    </row>
    <row r="159" spans="12:13" ht="15.75" customHeight="1">
      <c r="L159" s="107"/>
      <c r="M159" s="107"/>
    </row>
    <row r="160" spans="12:13" ht="15.75" customHeight="1">
      <c r="L160" s="107"/>
      <c r="M160" s="107"/>
    </row>
    <row r="161" spans="12:13" ht="15.75" customHeight="1">
      <c r="L161" s="107"/>
      <c r="M161" s="107"/>
    </row>
    <row r="162" spans="12:13" ht="15.75" customHeight="1">
      <c r="L162" s="107"/>
      <c r="M162" s="107"/>
    </row>
    <row r="163" spans="12:13" ht="15.75" customHeight="1">
      <c r="L163" s="107"/>
      <c r="M163" s="107"/>
    </row>
    <row r="164" spans="12:13" ht="15.75" customHeight="1">
      <c r="L164" s="107"/>
      <c r="M164" s="107"/>
    </row>
    <row r="165" spans="12:13" ht="15.75" customHeight="1">
      <c r="L165" s="107"/>
      <c r="M165" s="107"/>
    </row>
    <row r="166" spans="12:13" ht="15.75" customHeight="1">
      <c r="L166" s="107"/>
      <c r="M166" s="107"/>
    </row>
    <row r="167" spans="12:13" ht="15.75" customHeight="1">
      <c r="L167" s="107"/>
      <c r="M167" s="107"/>
    </row>
    <row r="168" spans="12:13" ht="15.75" customHeight="1">
      <c r="L168" s="107"/>
      <c r="M168" s="107"/>
    </row>
    <row r="169" spans="12:13" ht="15.75" customHeight="1">
      <c r="L169" s="107"/>
      <c r="M169" s="107"/>
    </row>
    <row r="170" spans="12:13" ht="15.75" customHeight="1">
      <c r="L170" s="107"/>
      <c r="M170" s="107"/>
    </row>
    <row r="171" spans="12:13" ht="15.75" customHeight="1">
      <c r="L171" s="107"/>
      <c r="M171" s="107"/>
    </row>
    <row r="172" spans="12:13" ht="15.75" customHeight="1">
      <c r="L172" s="107"/>
      <c r="M172" s="107"/>
    </row>
    <row r="173" spans="12:13" ht="15.75" customHeight="1">
      <c r="L173" s="107"/>
      <c r="M173" s="107"/>
    </row>
    <row r="174" spans="12:13" ht="15.75" customHeight="1">
      <c r="L174" s="107"/>
      <c r="M174" s="107"/>
    </row>
    <row r="175" spans="12:13" ht="15.75" customHeight="1">
      <c r="L175" s="107"/>
      <c r="M175" s="107"/>
    </row>
    <row r="176" spans="12:13" ht="15.75" customHeight="1">
      <c r="L176" s="107"/>
      <c r="M176" s="107"/>
    </row>
    <row r="177" spans="12:13" ht="15.75" customHeight="1">
      <c r="L177" s="107"/>
      <c r="M177" s="107"/>
    </row>
    <row r="178" spans="12:13" ht="15.75" customHeight="1">
      <c r="L178" s="107"/>
      <c r="M178" s="107"/>
    </row>
    <row r="179" spans="12:13" ht="15.75" customHeight="1">
      <c r="L179" s="107"/>
      <c r="M179" s="107"/>
    </row>
    <row r="180" spans="12:13" ht="15.75" customHeight="1">
      <c r="L180" s="107"/>
      <c r="M180" s="107"/>
    </row>
    <row r="181" spans="12:13" ht="15.75" customHeight="1">
      <c r="L181" s="107"/>
      <c r="M181" s="107"/>
    </row>
    <row r="182" spans="12:13" ht="15.75" customHeight="1">
      <c r="L182" s="107"/>
      <c r="M182" s="107"/>
    </row>
    <row r="183" spans="12:13" ht="15.75" customHeight="1">
      <c r="L183" s="107"/>
      <c r="M183" s="107"/>
    </row>
    <row r="184" spans="12:13" ht="15.75" customHeight="1">
      <c r="L184" s="107"/>
      <c r="M184" s="107"/>
    </row>
    <row r="185" spans="12:13" ht="15.75" customHeight="1">
      <c r="L185" s="107"/>
      <c r="M185" s="107"/>
    </row>
    <row r="186" spans="12:13" ht="15.75" customHeight="1">
      <c r="L186" s="107"/>
      <c r="M186" s="107"/>
    </row>
    <row r="187" spans="12:13" ht="15.75" customHeight="1">
      <c r="L187" s="107"/>
      <c r="M187" s="107"/>
    </row>
    <row r="188" spans="12:13" ht="15.75" customHeight="1">
      <c r="L188" s="107"/>
      <c r="M188" s="107"/>
    </row>
    <row r="189" spans="12:13" ht="15.75" customHeight="1">
      <c r="L189" s="107"/>
      <c r="M189" s="107"/>
    </row>
    <row r="190" spans="12:13" ht="15.75" customHeight="1">
      <c r="L190" s="107"/>
      <c r="M190" s="107"/>
    </row>
    <row r="191" spans="12:13" ht="15.75" customHeight="1">
      <c r="L191" s="107"/>
      <c r="M191" s="107"/>
    </row>
    <row r="192" spans="12:13" ht="15.75" customHeight="1">
      <c r="L192" s="107"/>
      <c r="M192" s="107"/>
    </row>
    <row r="193" spans="12:13" ht="15.75" customHeight="1">
      <c r="L193" s="107"/>
      <c r="M193" s="107"/>
    </row>
  </sheetData>
  <mergeCells count="10">
    <mergeCell ref="C34:C35"/>
    <mergeCell ref="E7:I7"/>
    <mergeCell ref="C22:C26"/>
    <mergeCell ref="C37:C38"/>
    <mergeCell ref="C40:C41"/>
    <mergeCell ref="C52:C54"/>
    <mergeCell ref="C66:C68"/>
    <mergeCell ref="C45:C46"/>
    <mergeCell ref="C60:C61"/>
    <mergeCell ref="C63:C64"/>
  </mergeCells>
  <printOptions/>
  <pageMargins left="1.1" right="0.25" top="0.4" bottom="0" header="0.5" footer="0.5"/>
  <pageSetup fitToHeight="2"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L271"/>
  <sheetViews>
    <sheetView workbookViewId="0" topLeftCell="F12">
      <selection activeCell="J18" sqref="J18"/>
    </sheetView>
  </sheetViews>
  <sheetFormatPr defaultColWidth="9.140625" defaultRowHeight="15.75" customHeight="1"/>
  <cols>
    <col min="1" max="1" width="4.57421875" style="2" customWidth="1"/>
    <col min="2" max="2" width="1.7109375" style="2" customWidth="1"/>
    <col min="3" max="3" width="2.7109375" style="2" customWidth="1"/>
    <col min="4" max="4" width="38.140625" style="2" customWidth="1"/>
    <col min="5" max="5" width="2.28125" style="2" customWidth="1"/>
    <col min="6" max="6" width="16.00390625" style="2" customWidth="1"/>
    <col min="7" max="7" width="2.28125" style="2" customWidth="1"/>
    <col min="8" max="8" width="15.7109375" style="2" customWidth="1"/>
    <col min="9" max="9" width="11.140625" style="17" customWidth="1"/>
    <col min="10" max="10" width="15.28125" style="17" customWidth="1"/>
    <col min="11" max="12" width="9.140625" style="17" customWidth="1"/>
    <col min="13" max="15" width="9.140625" style="2" customWidth="1"/>
    <col min="16" max="16384" width="9.140625" style="2" customWidth="1"/>
  </cols>
  <sheetData>
    <row r="1" spans="1:12" ht="15" customHeight="1">
      <c r="A1" s="47" t="s">
        <v>46</v>
      </c>
      <c r="B1" s="47"/>
      <c r="C1" s="47"/>
      <c r="D1" s="47"/>
      <c r="E1" s="1"/>
      <c r="F1" s="48"/>
      <c r="G1" s="48"/>
      <c r="H1" s="48"/>
      <c r="I1" s="59"/>
      <c r="J1" s="49"/>
      <c r="K1" s="49"/>
      <c r="L1" s="49"/>
    </row>
    <row r="2" spans="1:12" ht="15" customHeight="1">
      <c r="A2" s="47" t="s">
        <v>47</v>
      </c>
      <c r="B2" s="47"/>
      <c r="C2" s="47"/>
      <c r="D2" s="47"/>
      <c r="E2" s="47"/>
      <c r="F2" s="47"/>
      <c r="G2" s="47"/>
      <c r="H2" s="1"/>
      <c r="I2" s="51"/>
      <c r="J2" s="50"/>
      <c r="K2" s="50"/>
      <c r="L2" s="60"/>
    </row>
    <row r="3" spans="1:12" ht="15" customHeight="1">
      <c r="A3" s="47" t="s">
        <v>84</v>
      </c>
      <c r="B3" s="47"/>
      <c r="C3" s="47"/>
      <c r="D3" s="47"/>
      <c r="E3" s="1"/>
      <c r="F3" s="47"/>
      <c r="G3" s="47"/>
      <c r="H3" s="47"/>
      <c r="I3" s="51"/>
      <c r="J3" s="51"/>
      <c r="K3" s="50"/>
      <c r="L3" s="61"/>
    </row>
    <row r="4" spans="1:12" ht="15" customHeight="1">
      <c r="A4" s="47" t="s">
        <v>154</v>
      </c>
      <c r="B4" s="47"/>
      <c r="C4" s="47"/>
      <c r="D4" s="47"/>
      <c r="E4" s="1"/>
      <c r="F4" s="47"/>
      <c r="G4" s="47"/>
      <c r="H4" s="47"/>
      <c r="I4" s="51"/>
      <c r="J4" s="51"/>
      <c r="K4" s="50"/>
      <c r="L4" s="49"/>
    </row>
    <row r="5" spans="1:12" ht="9" customHeight="1">
      <c r="A5" s="47"/>
      <c r="B5" s="47"/>
      <c r="C5" s="47"/>
      <c r="D5" s="52"/>
      <c r="E5" s="1"/>
      <c r="F5" s="47"/>
      <c r="G5" s="47"/>
      <c r="H5" s="47"/>
      <c r="I5" s="51"/>
      <c r="J5" s="51"/>
      <c r="K5" s="50"/>
      <c r="L5" s="49"/>
    </row>
    <row r="6" spans="1:12" ht="15" customHeight="1">
      <c r="A6" s="47"/>
      <c r="B6" s="47"/>
      <c r="C6" s="47"/>
      <c r="D6" s="52"/>
      <c r="E6" s="1"/>
      <c r="F6" s="184"/>
      <c r="G6" s="183"/>
      <c r="H6" s="182" t="s">
        <v>179</v>
      </c>
      <c r="I6" s="51"/>
      <c r="J6" s="51"/>
      <c r="K6" s="50"/>
      <c r="L6" s="49"/>
    </row>
    <row r="7" spans="1:12" ht="14.25" customHeight="1">
      <c r="A7" s="47"/>
      <c r="B7" s="47"/>
      <c r="C7" s="47"/>
      <c r="D7" s="52"/>
      <c r="E7" s="1"/>
      <c r="F7" s="62" t="s">
        <v>85</v>
      </c>
      <c r="G7" s="62"/>
      <c r="H7" s="62" t="s">
        <v>49</v>
      </c>
      <c r="I7" s="51"/>
      <c r="J7" s="51"/>
      <c r="K7" s="50"/>
      <c r="L7" s="49"/>
    </row>
    <row r="8" spans="4:12" ht="14.25" customHeight="1">
      <c r="D8" s="53"/>
      <c r="E8" s="53"/>
      <c r="F8" s="55" t="s">
        <v>86</v>
      </c>
      <c r="G8" s="180"/>
      <c r="H8" s="55" t="str">
        <f>F8</f>
        <v>AS AT</v>
      </c>
      <c r="I8" s="59"/>
      <c r="J8" s="50"/>
      <c r="L8" s="50"/>
    </row>
    <row r="9" spans="4:12" ht="14.25" customHeight="1">
      <c r="D9" s="53"/>
      <c r="E9" s="53"/>
      <c r="F9" s="57" t="s">
        <v>87</v>
      </c>
      <c r="G9" s="56"/>
      <c r="H9" s="57" t="s">
        <v>50</v>
      </c>
      <c r="I9" s="59"/>
      <c r="J9" s="63"/>
      <c r="L9" s="63"/>
    </row>
    <row r="10" spans="4:12" ht="14.25" customHeight="1">
      <c r="D10" s="53"/>
      <c r="E10" s="53"/>
      <c r="F10" s="57" t="s">
        <v>52</v>
      </c>
      <c r="G10" s="56"/>
      <c r="H10" s="57" t="s">
        <v>88</v>
      </c>
      <c r="I10" s="59"/>
      <c r="J10" s="63"/>
      <c r="L10" s="63"/>
    </row>
    <row r="11" spans="4:12" ht="14.25" customHeight="1">
      <c r="D11" s="53"/>
      <c r="E11" s="53"/>
      <c r="F11" s="57" t="s">
        <v>55</v>
      </c>
      <c r="G11" s="56"/>
      <c r="H11" s="57" t="s">
        <v>89</v>
      </c>
      <c r="I11" s="59"/>
      <c r="J11" s="63"/>
      <c r="L11" s="63"/>
    </row>
    <row r="12" spans="4:12" ht="14.25" customHeight="1">
      <c r="D12" s="53"/>
      <c r="E12" s="53"/>
      <c r="F12" s="58" t="s">
        <v>152</v>
      </c>
      <c r="G12" s="56"/>
      <c r="H12" s="58" t="s">
        <v>57</v>
      </c>
      <c r="I12" s="59"/>
      <c r="J12" s="63"/>
      <c r="L12" s="63"/>
    </row>
    <row r="13" spans="4:12" ht="12.75" customHeight="1">
      <c r="D13" s="53"/>
      <c r="E13" s="53"/>
      <c r="F13" s="64" t="s">
        <v>19</v>
      </c>
      <c r="G13" s="65"/>
      <c r="H13" s="66" t="str">
        <f>F13</f>
        <v>RM'000</v>
      </c>
      <c r="I13" s="59"/>
      <c r="J13" s="63"/>
      <c r="L13" s="50"/>
    </row>
    <row r="14" spans="4:12" ht="9" customHeight="1">
      <c r="D14" s="53"/>
      <c r="E14" s="53"/>
      <c r="G14" s="53"/>
      <c r="H14" s="54"/>
      <c r="I14" s="59"/>
      <c r="K14" s="49"/>
      <c r="L14" s="49"/>
    </row>
    <row r="15" spans="1:12" ht="15.75" customHeight="1">
      <c r="A15" s="7">
        <v>1</v>
      </c>
      <c r="B15" s="7"/>
      <c r="C15" s="2" t="s">
        <v>90</v>
      </c>
      <c r="F15" s="9">
        <v>149577</v>
      </c>
      <c r="H15" s="9">
        <v>157604</v>
      </c>
      <c r="J15" s="67"/>
      <c r="K15" s="67"/>
      <c r="L15" s="67"/>
    </row>
    <row r="16" spans="1:12" ht="15.75" customHeight="1">
      <c r="A16" s="7">
        <v>2</v>
      </c>
      <c r="B16" s="7"/>
      <c r="C16" s="2" t="s">
        <v>91</v>
      </c>
      <c r="F16" s="9">
        <v>61964</v>
      </c>
      <c r="H16" s="9">
        <v>48597</v>
      </c>
      <c r="J16" s="67"/>
      <c r="K16" s="67"/>
      <c r="L16" s="67"/>
    </row>
    <row r="17" spans="1:12" ht="15.75" customHeight="1">
      <c r="A17" s="7">
        <v>3</v>
      </c>
      <c r="B17" s="7"/>
      <c r="C17" s="2" t="s">
        <v>92</v>
      </c>
      <c r="F17" s="9">
        <v>157805</v>
      </c>
      <c r="H17" s="9">
        <v>157678</v>
      </c>
      <c r="J17" s="67"/>
      <c r="K17" s="67"/>
      <c r="L17" s="67"/>
    </row>
    <row r="18" spans="1:12" ht="15.75" customHeight="1">
      <c r="A18" s="7">
        <v>4</v>
      </c>
      <c r="B18" s="7"/>
      <c r="C18" s="2" t="s">
        <v>93</v>
      </c>
      <c r="F18" s="9">
        <v>65300</v>
      </c>
      <c r="H18" s="9">
        <f>65401</f>
        <v>65401</v>
      </c>
      <c r="J18" s="67"/>
      <c r="K18" s="67"/>
      <c r="L18" s="67"/>
    </row>
    <row r="19" spans="1:12" ht="15.75" customHeight="1">
      <c r="A19" s="7">
        <v>5</v>
      </c>
      <c r="B19" s="7"/>
      <c r="C19" s="2" t="s">
        <v>94</v>
      </c>
      <c r="F19" s="9">
        <v>86554</v>
      </c>
      <c r="H19" s="9">
        <v>91070</v>
      </c>
      <c r="J19" s="67"/>
      <c r="K19" s="67"/>
      <c r="L19" s="67"/>
    </row>
    <row r="20" spans="1:12" ht="15.75" customHeight="1">
      <c r="A20" s="7">
        <v>6</v>
      </c>
      <c r="B20" s="7"/>
      <c r="C20" s="2" t="s">
        <v>95</v>
      </c>
      <c r="F20" s="9">
        <v>0</v>
      </c>
      <c r="H20" s="9">
        <v>0</v>
      </c>
      <c r="J20" s="67"/>
      <c r="K20" s="67"/>
      <c r="L20" s="67"/>
    </row>
    <row r="21" spans="1:12" ht="15.75" customHeight="1">
      <c r="A21" s="7">
        <v>7</v>
      </c>
      <c r="B21" s="7"/>
      <c r="C21" s="2" t="s">
        <v>96</v>
      </c>
      <c r="F21" s="9">
        <f>11481+1362</f>
        <v>12843</v>
      </c>
      <c r="H21" s="9">
        <f>8975+1296+1</f>
        <v>10272</v>
      </c>
      <c r="J21" s="67"/>
      <c r="K21" s="67"/>
      <c r="L21" s="67"/>
    </row>
    <row r="22" spans="1:12" ht="9.75" customHeight="1">
      <c r="A22" s="7"/>
      <c r="B22" s="7"/>
      <c r="C22" s="7"/>
      <c r="F22" s="11"/>
      <c r="H22" s="11"/>
      <c r="J22" s="68"/>
      <c r="K22" s="68"/>
      <c r="L22" s="68"/>
    </row>
    <row r="23" spans="1:12" ht="15.75" customHeight="1">
      <c r="A23" s="7">
        <v>8</v>
      </c>
      <c r="B23" s="7"/>
      <c r="C23" s="2" t="s">
        <v>97</v>
      </c>
      <c r="F23" s="9"/>
      <c r="H23" s="9"/>
      <c r="J23" s="68"/>
      <c r="K23" s="68"/>
      <c r="L23" s="68"/>
    </row>
    <row r="24" spans="1:12" ht="15.75" customHeight="1">
      <c r="A24" s="7"/>
      <c r="B24" s="7"/>
      <c r="D24" s="69" t="s">
        <v>98</v>
      </c>
      <c r="E24" s="69"/>
      <c r="F24" s="9">
        <v>202711</v>
      </c>
      <c r="H24" s="9">
        <v>245630</v>
      </c>
      <c r="J24" s="68"/>
      <c r="K24" s="68"/>
      <c r="L24" s="68"/>
    </row>
    <row r="25" spans="1:12" ht="15.75" customHeight="1">
      <c r="A25" s="7"/>
      <c r="B25" s="7"/>
      <c r="C25" s="7"/>
      <c r="D25" s="69" t="s">
        <v>99</v>
      </c>
      <c r="E25" s="69"/>
      <c r="F25" s="9">
        <v>48457</v>
      </c>
      <c r="H25" s="9">
        <v>53413</v>
      </c>
      <c r="J25" s="68"/>
      <c r="K25" s="68"/>
      <c r="L25" s="68"/>
    </row>
    <row r="26" spans="1:12" ht="15.75" customHeight="1">
      <c r="A26" s="7"/>
      <c r="B26" s="7"/>
      <c r="C26" s="7"/>
      <c r="D26" s="69" t="s">
        <v>138</v>
      </c>
      <c r="E26" s="69"/>
      <c r="F26" s="9">
        <f>104225+16604</f>
        <v>120829</v>
      </c>
      <c r="H26" s="9">
        <f>88468+13995</f>
        <v>102463</v>
      </c>
      <c r="J26" s="68"/>
      <c r="K26" s="68"/>
      <c r="L26" s="68"/>
    </row>
    <row r="27" spans="1:12" ht="15.75" customHeight="1">
      <c r="A27" s="7"/>
      <c r="B27" s="7"/>
      <c r="C27" s="7"/>
      <c r="D27" s="70" t="s">
        <v>139</v>
      </c>
      <c r="E27" s="70"/>
      <c r="F27" s="11">
        <v>45998</v>
      </c>
      <c r="G27" s="13"/>
      <c r="H27" s="11">
        <v>46954</v>
      </c>
      <c r="J27" s="68"/>
      <c r="K27" s="68"/>
      <c r="L27" s="68"/>
    </row>
    <row r="28" spans="1:12" ht="15.75" customHeight="1">
      <c r="A28" s="7"/>
      <c r="B28" s="7"/>
      <c r="C28" s="7"/>
      <c r="D28" s="69" t="s">
        <v>100</v>
      </c>
      <c r="E28" s="69"/>
      <c r="F28" s="9">
        <v>50800</v>
      </c>
      <c r="H28" s="9">
        <v>56552</v>
      </c>
      <c r="J28" s="68"/>
      <c r="K28" s="68"/>
      <c r="L28" s="68"/>
    </row>
    <row r="29" spans="1:12" ht="15.75" customHeight="1">
      <c r="A29" s="7"/>
      <c r="B29" s="7"/>
      <c r="C29" s="7"/>
      <c r="F29" s="71">
        <f>SUM(F24:F28)</f>
        <v>468795</v>
      </c>
      <c r="H29" s="71">
        <f>SUM(H24:H28)</f>
        <v>505012</v>
      </c>
      <c r="J29" s="68"/>
      <c r="K29" s="68"/>
      <c r="L29" s="68"/>
    </row>
    <row r="30" spans="1:12" ht="9.75" customHeight="1">
      <c r="A30" s="7"/>
      <c r="B30" s="7"/>
      <c r="C30" s="7"/>
      <c r="F30" s="11"/>
      <c r="H30" s="11"/>
      <c r="J30" s="68"/>
      <c r="K30" s="68"/>
      <c r="L30" s="68"/>
    </row>
    <row r="31" spans="1:12" ht="15.75" customHeight="1">
      <c r="A31" s="7">
        <v>9</v>
      </c>
      <c r="B31" s="7"/>
      <c r="C31" s="2" t="s">
        <v>101</v>
      </c>
      <c r="F31" s="9"/>
      <c r="H31" s="9"/>
      <c r="J31" s="68"/>
      <c r="K31" s="68"/>
      <c r="L31" s="68"/>
    </row>
    <row r="32" spans="1:12" ht="15.75" customHeight="1">
      <c r="A32" s="7"/>
      <c r="B32" s="7"/>
      <c r="C32" s="7"/>
      <c r="D32" s="69" t="s">
        <v>140</v>
      </c>
      <c r="E32" s="69"/>
      <c r="F32" s="9">
        <v>67163</v>
      </c>
      <c r="H32" s="9">
        <v>80867</v>
      </c>
      <c r="J32" s="68"/>
      <c r="K32" s="68"/>
      <c r="L32" s="68"/>
    </row>
    <row r="33" spans="1:12" ht="15.75" customHeight="1">
      <c r="A33" s="7"/>
      <c r="B33" s="7"/>
      <c r="C33" s="7"/>
      <c r="D33" s="69" t="s">
        <v>141</v>
      </c>
      <c r="E33" s="69"/>
      <c r="F33" s="9">
        <v>72363</v>
      </c>
      <c r="H33" s="9">
        <v>76819</v>
      </c>
      <c r="J33" s="68"/>
      <c r="K33" s="68"/>
      <c r="L33" s="68"/>
    </row>
    <row r="34" spans="1:12" ht="15.75" customHeight="1">
      <c r="A34" s="7"/>
      <c r="B34" s="7"/>
      <c r="C34" s="7"/>
      <c r="D34" s="69" t="s">
        <v>102</v>
      </c>
      <c r="E34" s="69"/>
      <c r="F34" s="9">
        <v>285756</v>
      </c>
      <c r="H34" s="9">
        <v>324118</v>
      </c>
      <c r="J34" s="68"/>
      <c r="K34" s="68"/>
      <c r="L34" s="68"/>
    </row>
    <row r="35" spans="1:12" ht="15.75" customHeight="1">
      <c r="A35" s="7"/>
      <c r="B35" s="7"/>
      <c r="C35" s="7"/>
      <c r="D35" s="69" t="s">
        <v>103</v>
      </c>
      <c r="E35" s="69"/>
      <c r="F35" s="9">
        <v>9982</v>
      </c>
      <c r="H35" s="9">
        <v>14718</v>
      </c>
      <c r="J35" s="68"/>
      <c r="K35" s="68"/>
      <c r="L35" s="68"/>
    </row>
    <row r="36" spans="1:12" ht="15.75" customHeight="1">
      <c r="A36" s="7"/>
      <c r="B36" s="7"/>
      <c r="C36" s="7"/>
      <c r="D36" s="69" t="s">
        <v>104</v>
      </c>
      <c r="E36" s="69"/>
      <c r="F36" s="9">
        <v>0</v>
      </c>
      <c r="H36" s="9">
        <v>2109</v>
      </c>
      <c r="J36" s="68"/>
      <c r="K36" s="68"/>
      <c r="L36" s="68"/>
    </row>
    <row r="37" spans="1:12" ht="15.75" customHeight="1">
      <c r="A37" s="7"/>
      <c r="B37" s="7"/>
      <c r="C37" s="7"/>
      <c r="F37" s="71">
        <f>SUM(F32:F36)</f>
        <v>435264</v>
      </c>
      <c r="H37" s="71">
        <f>SUM(H32:H36)</f>
        <v>498631</v>
      </c>
      <c r="J37" s="68"/>
      <c r="K37" s="68"/>
      <c r="L37" s="68"/>
    </row>
    <row r="38" spans="1:12" ht="9.75" customHeight="1">
      <c r="A38" s="7"/>
      <c r="B38" s="7"/>
      <c r="C38" s="7"/>
      <c r="F38" s="11"/>
      <c r="H38" s="11"/>
      <c r="J38" s="68"/>
      <c r="K38" s="68"/>
      <c r="L38" s="68"/>
    </row>
    <row r="39" spans="1:12" ht="15.75" customHeight="1">
      <c r="A39" s="7">
        <v>10</v>
      </c>
      <c r="B39" s="7"/>
      <c r="C39" s="2" t="s">
        <v>105</v>
      </c>
      <c r="F39" s="9">
        <f>F29-F37</f>
        <v>33531</v>
      </c>
      <c r="H39" s="9">
        <f>H29-H37</f>
        <v>6381</v>
      </c>
      <c r="J39" s="68"/>
      <c r="K39" s="68"/>
      <c r="L39" s="68"/>
    </row>
    <row r="40" spans="1:12" ht="15.75" customHeight="1" thickBot="1">
      <c r="A40" s="7"/>
      <c r="B40" s="7"/>
      <c r="F40" s="72">
        <f>SUM(F15:F21)+F39</f>
        <v>567574</v>
      </c>
      <c r="H40" s="72">
        <f>SUM(H15:H21)+H39</f>
        <v>537003</v>
      </c>
      <c r="J40" s="68"/>
      <c r="K40" s="68"/>
      <c r="L40" s="68"/>
    </row>
    <row r="41" spans="1:12" ht="15.75" customHeight="1">
      <c r="A41" s="7"/>
      <c r="B41" s="7"/>
      <c r="F41" s="9"/>
      <c r="H41" s="9"/>
      <c r="J41" s="68"/>
      <c r="K41" s="68"/>
      <c r="L41" s="68"/>
    </row>
    <row r="42" spans="1:12" ht="15.75" customHeight="1">
      <c r="A42" s="7">
        <v>11</v>
      </c>
      <c r="B42" s="7"/>
      <c r="C42" s="2" t="s">
        <v>106</v>
      </c>
      <c r="F42" s="9"/>
      <c r="H42" s="9"/>
      <c r="J42" s="68"/>
      <c r="K42" s="68"/>
      <c r="L42" s="68"/>
    </row>
    <row r="43" spans="1:12" ht="15.75" customHeight="1">
      <c r="A43" s="7"/>
      <c r="B43" s="7"/>
      <c r="C43" s="2" t="s">
        <v>107</v>
      </c>
      <c r="F43" s="9">
        <v>323196</v>
      </c>
      <c r="H43" s="9">
        <v>292858</v>
      </c>
      <c r="J43" s="68"/>
      <c r="K43" s="68"/>
      <c r="L43" s="68"/>
    </row>
    <row r="44" spans="1:12" ht="15.75" customHeight="1">
      <c r="A44" s="7"/>
      <c r="B44" s="7"/>
      <c r="C44" s="2" t="s">
        <v>108</v>
      </c>
      <c r="F44" s="9"/>
      <c r="H44" s="9"/>
      <c r="J44" s="68"/>
      <c r="K44" s="68"/>
      <c r="L44" s="68"/>
    </row>
    <row r="45" spans="1:12" ht="15.75" customHeight="1">
      <c r="A45" s="7"/>
      <c r="B45" s="7"/>
      <c r="C45" s="7"/>
      <c r="D45" s="69" t="s">
        <v>109</v>
      </c>
      <c r="E45" s="69"/>
      <c r="F45" s="9">
        <v>143245</v>
      </c>
      <c r="H45" s="9">
        <v>28073</v>
      </c>
      <c r="J45" s="68"/>
      <c r="K45" s="68"/>
      <c r="L45" s="68"/>
    </row>
    <row r="46" spans="1:12" ht="15.75" customHeight="1">
      <c r="A46" s="7"/>
      <c r="B46" s="7"/>
      <c r="C46" s="7"/>
      <c r="D46" s="69" t="s">
        <v>110</v>
      </c>
      <c r="E46" s="69"/>
      <c r="F46" s="9">
        <v>14125</v>
      </c>
      <c r="H46" s="9">
        <v>13961</v>
      </c>
      <c r="J46" s="68"/>
      <c r="K46" s="68"/>
      <c r="L46" s="68"/>
    </row>
    <row r="47" spans="1:12" ht="15.75" customHeight="1">
      <c r="A47" s="7"/>
      <c r="B47" s="7"/>
      <c r="C47" s="7"/>
      <c r="D47" s="69" t="s">
        <v>186</v>
      </c>
      <c r="E47" s="69"/>
      <c r="F47" s="9">
        <f>-63274-2520</f>
        <v>-65794</v>
      </c>
      <c r="H47" s="9">
        <v>-42016</v>
      </c>
      <c r="J47" s="68"/>
      <c r="K47" s="68"/>
      <c r="L47" s="68"/>
    </row>
    <row r="48" spans="1:12" ht="15.75" customHeight="1">
      <c r="A48" s="7"/>
      <c r="B48" s="7"/>
      <c r="C48" s="7"/>
      <c r="D48" s="69" t="s">
        <v>15</v>
      </c>
      <c r="E48" s="69"/>
      <c r="F48" s="10">
        <v>2895</v>
      </c>
      <c r="H48" s="10">
        <v>2194</v>
      </c>
      <c r="J48" s="68"/>
      <c r="K48" s="68"/>
      <c r="L48" s="68"/>
    </row>
    <row r="49" spans="1:12" ht="15.75" customHeight="1">
      <c r="A49" s="7"/>
      <c r="B49" s="7"/>
      <c r="C49" s="7"/>
      <c r="F49" s="11">
        <f>SUM(F43:F48)</f>
        <v>417667</v>
      </c>
      <c r="H49" s="11">
        <f>SUM(H43:H48)</f>
        <v>295070</v>
      </c>
      <c r="J49" s="68"/>
      <c r="K49" s="68"/>
      <c r="L49" s="68"/>
    </row>
    <row r="50" spans="1:12" ht="15.75" customHeight="1">
      <c r="A50" s="7">
        <v>12</v>
      </c>
      <c r="B50" s="7"/>
      <c r="C50" s="2" t="s">
        <v>111</v>
      </c>
      <c r="F50" s="9">
        <f>-2074-1080</f>
        <v>-3154</v>
      </c>
      <c r="H50" s="9">
        <v>-7230</v>
      </c>
      <c r="J50" s="68"/>
      <c r="K50" s="68"/>
      <c r="L50" s="68"/>
    </row>
    <row r="51" spans="1:12" ht="15.75" customHeight="1">
      <c r="A51" s="7">
        <v>13</v>
      </c>
      <c r="B51" s="7"/>
      <c r="C51" s="2" t="s">
        <v>112</v>
      </c>
      <c r="F51" s="9">
        <v>0</v>
      </c>
      <c r="H51" s="9">
        <v>145613</v>
      </c>
      <c r="J51" s="68"/>
      <c r="K51" s="68"/>
      <c r="L51" s="68"/>
    </row>
    <row r="52" spans="1:12" ht="15.75" customHeight="1">
      <c r="A52" s="7">
        <v>14</v>
      </c>
      <c r="B52" s="7"/>
      <c r="C52" s="2" t="s">
        <v>113</v>
      </c>
      <c r="F52" s="9">
        <v>68232</v>
      </c>
      <c r="H52" s="9">
        <f>27396+40849</f>
        <v>68245</v>
      </c>
      <c r="J52" s="68"/>
      <c r="K52" s="68"/>
      <c r="L52" s="68"/>
    </row>
    <row r="53" spans="1:12" ht="15.75" customHeight="1">
      <c r="A53" s="7">
        <v>15</v>
      </c>
      <c r="B53" s="7"/>
      <c r="C53" s="2" t="s">
        <v>114</v>
      </c>
      <c r="F53" s="9">
        <f>13280+63183</f>
        <v>76463</v>
      </c>
      <c r="H53" s="9">
        <f>575+7794+78265-27000+16265-40849</f>
        <v>35050</v>
      </c>
      <c r="J53" s="68"/>
      <c r="K53" s="68"/>
      <c r="L53" s="68"/>
    </row>
    <row r="54" spans="1:12" ht="15.75" customHeight="1">
      <c r="A54" s="7">
        <v>16</v>
      </c>
      <c r="B54" s="7"/>
      <c r="C54" s="2" t="s">
        <v>115</v>
      </c>
      <c r="F54" s="9">
        <v>242</v>
      </c>
      <c r="H54" s="9">
        <v>255</v>
      </c>
      <c r="J54" s="68"/>
      <c r="K54" s="68"/>
      <c r="L54" s="68"/>
    </row>
    <row r="55" spans="1:12" ht="15.75" customHeight="1">
      <c r="A55" s="7">
        <v>17</v>
      </c>
      <c r="B55" s="7"/>
      <c r="C55" s="2" t="s">
        <v>137</v>
      </c>
      <c r="F55" s="9">
        <v>8124</v>
      </c>
      <c r="H55" s="9">
        <v>0</v>
      </c>
      <c r="J55" s="68"/>
      <c r="K55" s="68"/>
      <c r="L55" s="68"/>
    </row>
    <row r="56" spans="1:12" ht="15.75" customHeight="1" thickBot="1">
      <c r="A56" s="7"/>
      <c r="B56" s="7"/>
      <c r="F56" s="72">
        <f>SUM(F49:F55)</f>
        <v>567574</v>
      </c>
      <c r="H56" s="72">
        <f>SUM(H49:H54)</f>
        <v>537003</v>
      </c>
      <c r="J56" s="68"/>
      <c r="K56" s="68"/>
      <c r="L56" s="68"/>
    </row>
    <row r="57" spans="1:12" ht="9.75" customHeight="1">
      <c r="A57" s="7"/>
      <c r="B57" s="7"/>
      <c r="C57" s="7"/>
      <c r="F57" s="11"/>
      <c r="H57" s="11"/>
      <c r="J57" s="68"/>
      <c r="K57" s="68"/>
      <c r="L57" s="68"/>
    </row>
    <row r="58" spans="1:12" ht="15.75" customHeight="1" thickBot="1">
      <c r="A58" s="7">
        <v>18</v>
      </c>
      <c r="B58" s="7"/>
      <c r="C58" s="2" t="s">
        <v>116</v>
      </c>
      <c r="F58" s="73">
        <f>(+F49/646393)</f>
        <v>0.6461502522459247</v>
      </c>
      <c r="H58" s="73">
        <f>(+H49/585716)</f>
        <v>0.5037765743124655</v>
      </c>
      <c r="J58" s="74"/>
      <c r="K58" s="68"/>
      <c r="L58" s="74"/>
    </row>
    <row r="59" spans="1:12" ht="15.75" customHeight="1">
      <c r="A59" s="7"/>
      <c r="B59" s="7"/>
      <c r="C59" s="7"/>
      <c r="F59" s="9">
        <f>+F56-F40</f>
        <v>0</v>
      </c>
      <c r="H59" s="9">
        <f>+H56-H40</f>
        <v>0</v>
      </c>
      <c r="J59" s="68"/>
      <c r="K59" s="68"/>
      <c r="L59" s="68"/>
    </row>
    <row r="60" spans="1:12" ht="15.75" customHeight="1">
      <c r="A60" s="7"/>
      <c r="B60" s="7"/>
      <c r="C60" s="7"/>
      <c r="F60" s="9"/>
      <c r="H60" s="9"/>
      <c r="J60" s="68"/>
      <c r="K60" s="68"/>
      <c r="L60" s="68"/>
    </row>
    <row r="61" spans="1:12" ht="15.75" customHeight="1">
      <c r="A61" s="7"/>
      <c r="B61" s="7"/>
      <c r="C61" s="7"/>
      <c r="H61" s="9"/>
      <c r="J61" s="68"/>
      <c r="K61" s="68"/>
      <c r="L61" s="68"/>
    </row>
    <row r="62" spans="1:12" ht="15.75" customHeight="1">
      <c r="A62" s="7"/>
      <c r="B62" s="7"/>
      <c r="C62" s="7"/>
      <c r="H62" s="9"/>
      <c r="J62" s="68"/>
      <c r="K62" s="68"/>
      <c r="L62" s="68"/>
    </row>
    <row r="63" spans="1:12" ht="15.75" customHeight="1">
      <c r="A63" s="7"/>
      <c r="B63" s="7"/>
      <c r="C63" s="7"/>
      <c r="H63" s="9"/>
      <c r="J63" s="68"/>
      <c r="K63" s="68"/>
      <c r="L63" s="68"/>
    </row>
    <row r="64" spans="1:12" ht="15.75" customHeight="1">
      <c r="A64" s="7"/>
      <c r="B64" s="7"/>
      <c r="C64" s="7"/>
      <c r="H64" s="9"/>
      <c r="J64" s="68"/>
      <c r="K64" s="68"/>
      <c r="L64" s="68"/>
    </row>
    <row r="65" spans="1:12" ht="15.75" customHeight="1">
      <c r="A65" s="7"/>
      <c r="B65" s="7"/>
      <c r="C65" s="7"/>
      <c r="H65" s="9"/>
      <c r="J65" s="68"/>
      <c r="K65" s="68"/>
      <c r="L65" s="68"/>
    </row>
    <row r="66" spans="1:12" ht="15.75" customHeight="1">
      <c r="A66" s="7"/>
      <c r="B66" s="7"/>
      <c r="C66" s="7"/>
      <c r="H66" s="9"/>
      <c r="J66" s="68"/>
      <c r="K66" s="68"/>
      <c r="L66" s="68"/>
    </row>
    <row r="67" spans="1:12" ht="15.75" customHeight="1">
      <c r="A67" s="7"/>
      <c r="B67" s="7"/>
      <c r="C67" s="7"/>
      <c r="H67" s="9"/>
      <c r="J67" s="68"/>
      <c r="K67" s="68"/>
      <c r="L67" s="68"/>
    </row>
    <row r="68" spans="1:12" ht="15.75" customHeight="1">
      <c r="A68" s="7"/>
      <c r="B68" s="7"/>
      <c r="C68" s="7"/>
      <c r="H68" s="9"/>
      <c r="J68" s="68"/>
      <c r="K68" s="68"/>
      <c r="L68" s="68"/>
    </row>
    <row r="69" spans="1:12" ht="15.75" customHeight="1">
      <c r="A69" s="7"/>
      <c r="B69" s="7"/>
      <c r="C69" s="7"/>
      <c r="J69" s="68"/>
      <c r="K69" s="68"/>
      <c r="L69" s="68"/>
    </row>
    <row r="70" spans="10:12" ht="15.75" customHeight="1">
      <c r="J70" s="68"/>
      <c r="K70" s="68"/>
      <c r="L70" s="68"/>
    </row>
    <row r="71" spans="10:12" ht="15.75" customHeight="1">
      <c r="J71" s="68"/>
      <c r="K71" s="68"/>
      <c r="L71" s="68"/>
    </row>
    <row r="72" spans="10:12" ht="15.75" customHeight="1">
      <c r="J72" s="68"/>
      <c r="K72" s="68"/>
      <c r="L72" s="68"/>
    </row>
    <row r="73" spans="10:12" ht="15.75" customHeight="1">
      <c r="J73" s="68"/>
      <c r="K73" s="68"/>
      <c r="L73" s="68"/>
    </row>
    <row r="74" spans="10:12" ht="15.75" customHeight="1">
      <c r="J74" s="68"/>
      <c r="K74" s="68"/>
      <c r="L74" s="68"/>
    </row>
    <row r="75" spans="10:12" ht="15.75" customHeight="1">
      <c r="J75" s="68"/>
      <c r="K75" s="68"/>
      <c r="L75" s="68"/>
    </row>
    <row r="76" spans="10:12" ht="15.75" customHeight="1">
      <c r="J76" s="68"/>
      <c r="K76" s="68"/>
      <c r="L76" s="68"/>
    </row>
    <row r="77" spans="10:12" ht="15.75" customHeight="1">
      <c r="J77" s="68"/>
      <c r="K77" s="68"/>
      <c r="L77" s="68"/>
    </row>
    <row r="78" spans="10:12" ht="15.75" customHeight="1">
      <c r="J78" s="68"/>
      <c r="K78" s="68"/>
      <c r="L78" s="68"/>
    </row>
    <row r="79" spans="10:12" ht="15.75" customHeight="1">
      <c r="J79" s="68"/>
      <c r="K79" s="68"/>
      <c r="L79" s="68"/>
    </row>
    <row r="80" spans="10:12" ht="15.75" customHeight="1">
      <c r="J80" s="68"/>
      <c r="K80" s="68"/>
      <c r="L80" s="68"/>
    </row>
    <row r="81" spans="10:12" ht="15.75" customHeight="1">
      <c r="J81" s="68"/>
      <c r="K81" s="68"/>
      <c r="L81" s="68"/>
    </row>
    <row r="82" spans="10:12" ht="15.75" customHeight="1">
      <c r="J82" s="68"/>
      <c r="K82" s="68"/>
      <c r="L82" s="68"/>
    </row>
    <row r="83" spans="10:12" ht="15.75" customHeight="1">
      <c r="J83" s="68"/>
      <c r="K83" s="68"/>
      <c r="L83" s="68"/>
    </row>
    <row r="84" spans="10:12" ht="15.75" customHeight="1">
      <c r="J84" s="68"/>
      <c r="K84" s="68"/>
      <c r="L84" s="68"/>
    </row>
    <row r="85" spans="10:12" ht="15.75" customHeight="1">
      <c r="J85" s="68"/>
      <c r="K85" s="68"/>
      <c r="L85" s="68"/>
    </row>
    <row r="86" spans="10:12" ht="15.75" customHeight="1">
      <c r="J86" s="68"/>
      <c r="K86" s="68"/>
      <c r="L86" s="68"/>
    </row>
    <row r="87" spans="10:12" ht="15.75" customHeight="1">
      <c r="J87" s="68"/>
      <c r="K87" s="68"/>
      <c r="L87" s="68"/>
    </row>
    <row r="88" spans="10:12" ht="15.75" customHeight="1">
      <c r="J88" s="68"/>
      <c r="K88" s="68"/>
      <c r="L88" s="68"/>
    </row>
    <row r="89" spans="10:12" ht="15.75" customHeight="1">
      <c r="J89" s="68"/>
      <c r="K89" s="68"/>
      <c r="L89" s="68"/>
    </row>
    <row r="90" spans="10:12" ht="15.75" customHeight="1">
      <c r="J90" s="68"/>
      <c r="K90" s="68"/>
      <c r="L90" s="68"/>
    </row>
    <row r="91" spans="10:12" ht="15.75" customHeight="1">
      <c r="J91" s="68"/>
      <c r="K91" s="68"/>
      <c r="L91" s="68"/>
    </row>
    <row r="92" spans="10:12" ht="15.75" customHeight="1">
      <c r="J92" s="68"/>
      <c r="K92" s="68"/>
      <c r="L92" s="68"/>
    </row>
    <row r="93" spans="10:12" ht="15.75" customHeight="1">
      <c r="J93" s="68"/>
      <c r="K93" s="68"/>
      <c r="L93" s="68"/>
    </row>
    <row r="94" spans="10:12" ht="15.75" customHeight="1">
      <c r="J94" s="68"/>
      <c r="K94" s="68"/>
      <c r="L94" s="68"/>
    </row>
    <row r="95" spans="10:12" ht="15.75" customHeight="1">
      <c r="J95" s="68"/>
      <c r="K95" s="68"/>
      <c r="L95" s="68"/>
    </row>
    <row r="96" spans="10:12" ht="15.75" customHeight="1">
      <c r="J96" s="68"/>
      <c r="K96" s="68"/>
      <c r="L96" s="68"/>
    </row>
    <row r="97" spans="10:12" ht="15.75" customHeight="1">
      <c r="J97" s="68"/>
      <c r="K97" s="68"/>
      <c r="L97" s="68"/>
    </row>
    <row r="98" spans="10:12" ht="15.75" customHeight="1">
      <c r="J98" s="68"/>
      <c r="K98" s="68"/>
      <c r="L98" s="68"/>
    </row>
    <row r="99" spans="10:12" ht="15.75" customHeight="1">
      <c r="J99" s="68"/>
      <c r="K99" s="68"/>
      <c r="L99" s="68"/>
    </row>
    <row r="100" spans="10:12" ht="15.75" customHeight="1">
      <c r="J100" s="68"/>
      <c r="K100" s="68"/>
      <c r="L100" s="68"/>
    </row>
    <row r="101" spans="10:12" ht="15.75" customHeight="1">
      <c r="J101" s="68"/>
      <c r="K101" s="68"/>
      <c r="L101" s="68"/>
    </row>
    <row r="102" spans="10:12" ht="15.75" customHeight="1">
      <c r="J102" s="68"/>
      <c r="K102" s="68"/>
      <c r="L102" s="68"/>
    </row>
    <row r="103" spans="10:12" ht="15.75" customHeight="1">
      <c r="J103" s="68"/>
      <c r="K103" s="68"/>
      <c r="L103" s="68"/>
    </row>
    <row r="104" spans="10:12" ht="15.75" customHeight="1">
      <c r="J104" s="68"/>
      <c r="K104" s="68"/>
      <c r="L104" s="68"/>
    </row>
    <row r="105" spans="10:12" ht="15.75" customHeight="1">
      <c r="J105" s="68"/>
      <c r="K105" s="68"/>
      <c r="L105" s="68"/>
    </row>
    <row r="106" spans="10:12" ht="15.75" customHeight="1">
      <c r="J106" s="68"/>
      <c r="K106" s="68"/>
      <c r="L106" s="68"/>
    </row>
    <row r="107" spans="10:12" ht="15.75" customHeight="1">
      <c r="J107" s="68"/>
      <c r="K107" s="68"/>
      <c r="L107" s="68"/>
    </row>
    <row r="108" spans="10:12" ht="15.75" customHeight="1">
      <c r="J108" s="68"/>
      <c r="K108" s="68"/>
      <c r="L108" s="68"/>
    </row>
    <row r="109" spans="10:12" ht="15.75" customHeight="1">
      <c r="J109" s="68"/>
      <c r="K109" s="68"/>
      <c r="L109" s="68"/>
    </row>
    <row r="110" spans="10:12" ht="15.75" customHeight="1">
      <c r="J110" s="68"/>
      <c r="K110" s="68"/>
      <c r="L110" s="68"/>
    </row>
    <row r="111" spans="10:12" ht="15.75" customHeight="1">
      <c r="J111" s="68"/>
      <c r="K111" s="68"/>
      <c r="L111" s="68"/>
    </row>
    <row r="112" spans="10:12" ht="15.75" customHeight="1">
      <c r="J112" s="68"/>
      <c r="K112" s="68"/>
      <c r="L112" s="68"/>
    </row>
    <row r="113" spans="10:12" ht="15.75" customHeight="1">
      <c r="J113" s="68"/>
      <c r="K113" s="68"/>
      <c r="L113" s="68"/>
    </row>
    <row r="114" spans="10:12" ht="15.75" customHeight="1">
      <c r="J114" s="68"/>
      <c r="K114" s="68"/>
      <c r="L114" s="68"/>
    </row>
    <row r="115" spans="10:12" ht="15.75" customHeight="1">
      <c r="J115" s="68"/>
      <c r="K115" s="68"/>
      <c r="L115" s="68"/>
    </row>
    <row r="116" spans="10:12" ht="15.75" customHeight="1">
      <c r="J116" s="68"/>
      <c r="K116" s="68"/>
      <c r="L116" s="68"/>
    </row>
    <row r="117" spans="10:12" ht="15.75" customHeight="1">
      <c r="J117" s="68"/>
      <c r="K117" s="68"/>
      <c r="L117" s="68"/>
    </row>
    <row r="118" spans="10:12" ht="15.75" customHeight="1">
      <c r="J118" s="68"/>
      <c r="K118" s="68"/>
      <c r="L118" s="68"/>
    </row>
    <row r="119" spans="10:12" ht="15.75" customHeight="1">
      <c r="J119" s="68"/>
      <c r="K119" s="68"/>
      <c r="L119" s="68"/>
    </row>
    <row r="120" spans="10:12" ht="15.75" customHeight="1">
      <c r="J120" s="68"/>
      <c r="K120" s="68"/>
      <c r="L120" s="68"/>
    </row>
    <row r="121" spans="10:12" ht="15.75" customHeight="1">
      <c r="J121" s="68"/>
      <c r="K121" s="68"/>
      <c r="L121" s="68"/>
    </row>
    <row r="122" spans="10:12" ht="15.75" customHeight="1">
      <c r="J122" s="68"/>
      <c r="K122" s="68"/>
      <c r="L122" s="68"/>
    </row>
    <row r="123" spans="10:12" ht="15.75" customHeight="1">
      <c r="J123" s="68"/>
      <c r="K123" s="68"/>
      <c r="L123" s="68"/>
    </row>
    <row r="124" spans="10:12" ht="15.75" customHeight="1">
      <c r="J124" s="68"/>
      <c r="K124" s="68"/>
      <c r="L124" s="68"/>
    </row>
    <row r="125" spans="10:12" ht="15.75" customHeight="1">
      <c r="J125" s="68"/>
      <c r="K125" s="68"/>
      <c r="L125" s="68"/>
    </row>
    <row r="126" spans="10:12" ht="15.75" customHeight="1">
      <c r="J126" s="68"/>
      <c r="K126" s="68"/>
      <c r="L126" s="68"/>
    </row>
    <row r="127" spans="10:12" ht="15.75" customHeight="1">
      <c r="J127" s="68"/>
      <c r="K127" s="68"/>
      <c r="L127" s="68"/>
    </row>
    <row r="128" spans="10:12" ht="15.75" customHeight="1">
      <c r="J128" s="68"/>
      <c r="K128" s="68"/>
      <c r="L128" s="68"/>
    </row>
    <row r="129" spans="10:12" ht="15.75" customHeight="1">
      <c r="J129" s="68"/>
      <c r="K129" s="68"/>
      <c r="L129" s="68"/>
    </row>
    <row r="130" spans="10:12" ht="15.75" customHeight="1">
      <c r="J130" s="68"/>
      <c r="K130" s="68"/>
      <c r="L130" s="68"/>
    </row>
    <row r="131" spans="10:12" ht="15.75" customHeight="1">
      <c r="J131" s="68"/>
      <c r="K131" s="68"/>
      <c r="L131" s="68"/>
    </row>
    <row r="132" spans="10:12" ht="15.75" customHeight="1">
      <c r="J132" s="68"/>
      <c r="K132" s="68"/>
      <c r="L132" s="68"/>
    </row>
    <row r="133" spans="10:12" ht="15.75" customHeight="1">
      <c r="J133" s="68"/>
      <c r="K133" s="68"/>
      <c r="L133" s="68"/>
    </row>
    <row r="134" spans="10:12" ht="15.75" customHeight="1">
      <c r="J134" s="68"/>
      <c r="K134" s="68"/>
      <c r="L134" s="68"/>
    </row>
    <row r="135" spans="10:12" ht="15.75" customHeight="1">
      <c r="J135" s="68"/>
      <c r="K135" s="68"/>
      <c r="L135" s="68"/>
    </row>
    <row r="136" spans="10:12" ht="15.75" customHeight="1">
      <c r="J136" s="68"/>
      <c r="K136" s="68"/>
      <c r="L136" s="68"/>
    </row>
    <row r="137" spans="10:12" ht="15.75" customHeight="1">
      <c r="J137" s="68"/>
      <c r="K137" s="68"/>
      <c r="L137" s="68"/>
    </row>
    <row r="138" spans="10:12" ht="15.75" customHeight="1">
      <c r="J138" s="68"/>
      <c r="K138" s="68"/>
      <c r="L138" s="68"/>
    </row>
    <row r="139" spans="10:12" ht="15.75" customHeight="1">
      <c r="J139" s="68"/>
      <c r="K139" s="68"/>
      <c r="L139" s="68"/>
    </row>
    <row r="140" spans="10:12" ht="15.75" customHeight="1">
      <c r="J140" s="68"/>
      <c r="K140" s="68"/>
      <c r="L140" s="68"/>
    </row>
    <row r="141" spans="10:12" ht="15.75" customHeight="1">
      <c r="J141" s="68"/>
      <c r="K141" s="68"/>
      <c r="L141" s="68"/>
    </row>
    <row r="142" spans="10:12" ht="15.75" customHeight="1">
      <c r="J142" s="68"/>
      <c r="K142" s="68"/>
      <c r="L142" s="68"/>
    </row>
    <row r="143" spans="10:12" ht="15.75" customHeight="1">
      <c r="J143" s="68"/>
      <c r="K143" s="68"/>
      <c r="L143" s="68"/>
    </row>
    <row r="144" spans="10:12" ht="15.75" customHeight="1">
      <c r="J144" s="68"/>
      <c r="K144" s="68"/>
      <c r="L144" s="68"/>
    </row>
    <row r="145" spans="10:12" ht="15.75" customHeight="1">
      <c r="J145" s="68"/>
      <c r="K145" s="68"/>
      <c r="L145" s="68"/>
    </row>
    <row r="146" spans="10:12" ht="15.75" customHeight="1">
      <c r="J146" s="68"/>
      <c r="K146" s="68"/>
      <c r="L146" s="68"/>
    </row>
    <row r="147" spans="10:12" ht="15.75" customHeight="1">
      <c r="J147" s="68"/>
      <c r="K147" s="68"/>
      <c r="L147" s="68"/>
    </row>
    <row r="148" spans="10:12" ht="15.75" customHeight="1">
      <c r="J148" s="68"/>
      <c r="K148" s="68"/>
      <c r="L148" s="68"/>
    </row>
    <row r="149" spans="10:12" ht="15.75" customHeight="1">
      <c r="J149" s="68"/>
      <c r="K149" s="68"/>
      <c r="L149" s="68"/>
    </row>
    <row r="150" spans="10:12" ht="15.75" customHeight="1">
      <c r="J150" s="68"/>
      <c r="K150" s="68"/>
      <c r="L150" s="68"/>
    </row>
    <row r="151" spans="10:12" ht="15.75" customHeight="1">
      <c r="J151" s="68"/>
      <c r="K151" s="68"/>
      <c r="L151" s="68"/>
    </row>
    <row r="152" spans="10:12" ht="15.75" customHeight="1">
      <c r="J152" s="68"/>
      <c r="K152" s="68"/>
      <c r="L152" s="68"/>
    </row>
    <row r="153" spans="10:12" ht="15.75" customHeight="1">
      <c r="J153" s="68"/>
      <c r="K153" s="68"/>
      <c r="L153" s="68"/>
    </row>
    <row r="154" spans="10:12" ht="15.75" customHeight="1">
      <c r="J154" s="68"/>
      <c r="K154" s="68"/>
      <c r="L154" s="68"/>
    </row>
    <row r="155" spans="10:12" ht="15.75" customHeight="1">
      <c r="J155" s="68"/>
      <c r="K155" s="68"/>
      <c r="L155" s="68"/>
    </row>
    <row r="156" spans="10:12" ht="15.75" customHeight="1">
      <c r="J156" s="68"/>
      <c r="K156" s="68"/>
      <c r="L156" s="68"/>
    </row>
    <row r="157" spans="10:12" ht="15.75" customHeight="1">
      <c r="J157" s="68"/>
      <c r="K157" s="68"/>
      <c r="L157" s="68"/>
    </row>
    <row r="158" spans="10:12" ht="15.75" customHeight="1">
      <c r="J158" s="68"/>
      <c r="K158" s="68"/>
      <c r="L158" s="68"/>
    </row>
    <row r="159" spans="10:12" ht="15.75" customHeight="1">
      <c r="J159" s="68"/>
      <c r="K159" s="68"/>
      <c r="L159" s="68"/>
    </row>
    <row r="160" spans="10:12" ht="15.75" customHeight="1">
      <c r="J160" s="68"/>
      <c r="K160" s="68"/>
      <c r="L160" s="68"/>
    </row>
    <row r="161" spans="10:12" ht="15.75" customHeight="1">
      <c r="J161" s="68"/>
      <c r="K161" s="68"/>
      <c r="L161" s="68"/>
    </row>
    <row r="162" spans="10:12" ht="15.75" customHeight="1">
      <c r="J162" s="68"/>
      <c r="K162" s="68"/>
      <c r="L162" s="68"/>
    </row>
    <row r="163" spans="10:12" ht="15.75" customHeight="1">
      <c r="J163" s="68"/>
      <c r="K163" s="68"/>
      <c r="L163" s="68"/>
    </row>
    <row r="164" spans="10:12" ht="15.75" customHeight="1">
      <c r="J164" s="68"/>
      <c r="K164" s="68"/>
      <c r="L164" s="68"/>
    </row>
    <row r="165" spans="10:12" ht="15.75" customHeight="1">
      <c r="J165" s="68"/>
      <c r="K165" s="68"/>
      <c r="L165" s="68"/>
    </row>
    <row r="166" spans="10:12" ht="15.75" customHeight="1">
      <c r="J166" s="68"/>
      <c r="K166" s="68"/>
      <c r="L166" s="68"/>
    </row>
    <row r="167" spans="10:12" ht="15.75" customHeight="1">
      <c r="J167" s="68"/>
      <c r="K167" s="68"/>
      <c r="L167" s="68"/>
    </row>
    <row r="168" spans="10:12" ht="15.75" customHeight="1">
      <c r="J168" s="68"/>
      <c r="K168" s="68"/>
      <c r="L168" s="68"/>
    </row>
    <row r="169" spans="10:12" ht="15.75" customHeight="1">
      <c r="J169" s="68"/>
      <c r="K169" s="68"/>
      <c r="L169" s="68"/>
    </row>
    <row r="170" spans="10:12" ht="15.75" customHeight="1">
      <c r="J170" s="68"/>
      <c r="K170" s="68"/>
      <c r="L170" s="68"/>
    </row>
    <row r="171" spans="10:12" ht="15.75" customHeight="1">
      <c r="J171" s="68"/>
      <c r="K171" s="68"/>
      <c r="L171" s="68"/>
    </row>
    <row r="172" spans="10:12" ht="15.75" customHeight="1">
      <c r="J172" s="68"/>
      <c r="K172" s="68"/>
      <c r="L172" s="68"/>
    </row>
    <row r="173" spans="10:12" ht="15.75" customHeight="1">
      <c r="J173" s="68"/>
      <c r="K173" s="68"/>
      <c r="L173" s="68"/>
    </row>
    <row r="174" spans="10:12" ht="15.75" customHeight="1">
      <c r="J174" s="68"/>
      <c r="K174" s="68"/>
      <c r="L174" s="68"/>
    </row>
    <row r="175" spans="10:12" ht="15.75" customHeight="1">
      <c r="J175" s="68"/>
      <c r="K175" s="68"/>
      <c r="L175" s="68"/>
    </row>
    <row r="176" spans="10:12" ht="15.75" customHeight="1">
      <c r="J176" s="68"/>
      <c r="K176" s="68"/>
      <c r="L176" s="68"/>
    </row>
    <row r="177" spans="10:12" ht="15.75" customHeight="1">
      <c r="J177" s="68"/>
      <c r="K177" s="68"/>
      <c r="L177" s="68"/>
    </row>
    <row r="178" spans="10:12" ht="15.75" customHeight="1">
      <c r="J178" s="68"/>
      <c r="K178" s="68"/>
      <c r="L178" s="68"/>
    </row>
    <row r="179" spans="10:12" ht="15.75" customHeight="1">
      <c r="J179" s="68"/>
      <c r="K179" s="68"/>
      <c r="L179" s="68"/>
    </row>
    <row r="180" spans="10:12" ht="15.75" customHeight="1">
      <c r="J180" s="27"/>
      <c r="K180" s="27"/>
      <c r="L180" s="27"/>
    </row>
    <row r="181" spans="10:12" ht="15.75" customHeight="1">
      <c r="J181" s="27"/>
      <c r="K181" s="27"/>
      <c r="L181" s="27"/>
    </row>
    <row r="182" spans="10:12" ht="15.75" customHeight="1">
      <c r="J182" s="27"/>
      <c r="K182" s="27"/>
      <c r="L182" s="27"/>
    </row>
    <row r="183" spans="10:12" ht="15.75" customHeight="1">
      <c r="J183" s="27"/>
      <c r="K183" s="27"/>
      <c r="L183" s="27"/>
    </row>
    <row r="184" spans="10:12" ht="15.75" customHeight="1">
      <c r="J184" s="27"/>
      <c r="K184" s="27"/>
      <c r="L184" s="27"/>
    </row>
    <row r="185" spans="10:12" ht="15.75" customHeight="1">
      <c r="J185" s="27"/>
      <c r="K185" s="27"/>
      <c r="L185" s="27"/>
    </row>
    <row r="186" spans="10:12" ht="15.75" customHeight="1">
      <c r="J186" s="27"/>
      <c r="K186" s="27"/>
      <c r="L186" s="27"/>
    </row>
    <row r="187" spans="10:12" ht="15.75" customHeight="1">
      <c r="J187" s="27"/>
      <c r="K187" s="27"/>
      <c r="L187" s="27"/>
    </row>
    <row r="188" spans="10:12" ht="15.75" customHeight="1">
      <c r="J188" s="27"/>
      <c r="K188" s="27"/>
      <c r="L188" s="27"/>
    </row>
    <row r="189" spans="10:12" ht="15.75" customHeight="1">
      <c r="J189" s="27"/>
      <c r="K189" s="27"/>
      <c r="L189" s="27"/>
    </row>
    <row r="190" spans="10:12" ht="15.75" customHeight="1">
      <c r="J190" s="27"/>
      <c r="K190" s="27"/>
      <c r="L190" s="27"/>
    </row>
    <row r="191" spans="10:12" ht="15.75" customHeight="1">
      <c r="J191" s="27"/>
      <c r="K191" s="27"/>
      <c r="L191" s="27"/>
    </row>
    <row r="192" spans="10:12" ht="15.75" customHeight="1">
      <c r="J192" s="27"/>
      <c r="K192" s="27"/>
      <c r="L192" s="27"/>
    </row>
    <row r="193" spans="10:12" ht="15.75" customHeight="1">
      <c r="J193" s="27"/>
      <c r="K193" s="27"/>
      <c r="L193" s="27"/>
    </row>
    <row r="194" spans="10:12" ht="15.75" customHeight="1">
      <c r="J194" s="27"/>
      <c r="K194" s="27"/>
      <c r="L194" s="27"/>
    </row>
    <row r="195" spans="10:12" ht="15.75" customHeight="1">
      <c r="J195" s="27"/>
      <c r="K195" s="27"/>
      <c r="L195" s="27"/>
    </row>
    <row r="196" spans="10:12" ht="15.75" customHeight="1">
      <c r="J196" s="27"/>
      <c r="K196" s="27"/>
      <c r="L196" s="27"/>
    </row>
    <row r="197" spans="10:12" ht="15.75" customHeight="1">
      <c r="J197" s="27"/>
      <c r="K197" s="27"/>
      <c r="L197" s="27"/>
    </row>
    <row r="198" spans="10:12" ht="15.75" customHeight="1">
      <c r="J198" s="27"/>
      <c r="K198" s="27"/>
      <c r="L198" s="27"/>
    </row>
    <row r="199" spans="10:12" ht="15.75" customHeight="1">
      <c r="J199" s="27"/>
      <c r="K199" s="27"/>
      <c r="L199" s="27"/>
    </row>
    <row r="200" spans="10:12" ht="15.75" customHeight="1">
      <c r="J200" s="27"/>
      <c r="K200" s="27"/>
      <c r="L200" s="27"/>
    </row>
    <row r="201" spans="10:12" ht="15.75" customHeight="1">
      <c r="J201" s="27"/>
      <c r="K201" s="27"/>
      <c r="L201" s="27"/>
    </row>
    <row r="202" spans="10:12" ht="15.75" customHeight="1">
      <c r="J202" s="27"/>
      <c r="K202" s="27"/>
      <c r="L202" s="27"/>
    </row>
    <row r="203" spans="10:12" ht="15.75" customHeight="1">
      <c r="J203" s="27"/>
      <c r="K203" s="27"/>
      <c r="L203" s="27"/>
    </row>
    <row r="204" spans="10:12" ht="15.75" customHeight="1">
      <c r="J204" s="27"/>
      <c r="K204" s="27"/>
      <c r="L204" s="27"/>
    </row>
    <row r="205" spans="10:12" ht="15.75" customHeight="1">
      <c r="J205" s="27"/>
      <c r="K205" s="27"/>
      <c r="L205" s="27"/>
    </row>
    <row r="206" spans="10:12" ht="15.75" customHeight="1">
      <c r="J206" s="27"/>
      <c r="K206" s="27"/>
      <c r="L206" s="27"/>
    </row>
    <row r="207" spans="10:12" ht="15.75" customHeight="1">
      <c r="J207" s="27"/>
      <c r="K207" s="27"/>
      <c r="L207" s="27"/>
    </row>
    <row r="208" spans="10:12" ht="15.75" customHeight="1">
      <c r="J208" s="27"/>
      <c r="K208" s="27"/>
      <c r="L208" s="27"/>
    </row>
    <row r="209" spans="10:12" ht="15.75" customHeight="1">
      <c r="J209" s="27"/>
      <c r="K209" s="27"/>
      <c r="L209" s="27"/>
    </row>
    <row r="210" spans="10:12" ht="15.75" customHeight="1">
      <c r="J210" s="27"/>
      <c r="K210" s="27"/>
      <c r="L210" s="27"/>
    </row>
    <row r="211" spans="10:12" ht="15.75" customHeight="1">
      <c r="J211" s="27"/>
      <c r="K211" s="27"/>
      <c r="L211" s="27"/>
    </row>
    <row r="212" spans="10:12" ht="15.75" customHeight="1">
      <c r="J212" s="27"/>
      <c r="K212" s="27"/>
      <c r="L212" s="27"/>
    </row>
    <row r="213" spans="10:12" ht="15.75" customHeight="1">
      <c r="J213" s="27"/>
      <c r="K213" s="27"/>
      <c r="L213" s="27"/>
    </row>
    <row r="214" spans="10:12" ht="15.75" customHeight="1">
      <c r="J214" s="27"/>
      <c r="K214" s="27"/>
      <c r="L214" s="27"/>
    </row>
    <row r="215" spans="10:12" ht="15.75" customHeight="1">
      <c r="J215" s="27"/>
      <c r="K215" s="27"/>
      <c r="L215" s="27"/>
    </row>
    <row r="216" spans="10:12" ht="15.75" customHeight="1">
      <c r="J216" s="27"/>
      <c r="K216" s="27"/>
      <c r="L216" s="27"/>
    </row>
    <row r="217" spans="10:12" ht="15.75" customHeight="1">
      <c r="J217" s="27"/>
      <c r="K217" s="27"/>
      <c r="L217" s="27"/>
    </row>
    <row r="218" spans="10:12" ht="15.75" customHeight="1">
      <c r="J218" s="27"/>
      <c r="K218" s="27"/>
      <c r="L218" s="27"/>
    </row>
    <row r="219" spans="10:12" ht="15.75" customHeight="1">
      <c r="J219" s="27"/>
      <c r="K219" s="27"/>
      <c r="L219" s="27"/>
    </row>
    <row r="220" spans="10:12" ht="15.75" customHeight="1">
      <c r="J220" s="27"/>
      <c r="K220" s="27"/>
      <c r="L220" s="27"/>
    </row>
    <row r="221" spans="10:12" ht="15.75" customHeight="1">
      <c r="J221" s="27"/>
      <c r="K221" s="27"/>
      <c r="L221" s="27"/>
    </row>
    <row r="222" spans="10:12" ht="15.75" customHeight="1">
      <c r="J222" s="27"/>
      <c r="K222" s="27"/>
      <c r="L222" s="27"/>
    </row>
    <row r="223" spans="10:12" ht="15.75" customHeight="1">
      <c r="J223" s="27"/>
      <c r="K223" s="27"/>
      <c r="L223" s="27"/>
    </row>
    <row r="224" spans="10:12" ht="15.75" customHeight="1">
      <c r="J224" s="27"/>
      <c r="K224" s="27"/>
      <c r="L224" s="27"/>
    </row>
    <row r="225" spans="10:12" ht="15.75" customHeight="1">
      <c r="J225" s="27"/>
      <c r="K225" s="27"/>
      <c r="L225" s="27"/>
    </row>
    <row r="226" spans="10:12" ht="15.75" customHeight="1">
      <c r="J226" s="27"/>
      <c r="K226" s="27"/>
      <c r="L226" s="27"/>
    </row>
    <row r="227" spans="10:12" ht="15.75" customHeight="1">
      <c r="J227" s="27"/>
      <c r="K227" s="27"/>
      <c r="L227" s="27"/>
    </row>
    <row r="228" spans="10:12" ht="15.75" customHeight="1">
      <c r="J228" s="27"/>
      <c r="K228" s="27"/>
      <c r="L228" s="27"/>
    </row>
    <row r="229" spans="10:12" ht="15.75" customHeight="1">
      <c r="J229" s="27"/>
      <c r="K229" s="27"/>
      <c r="L229" s="27"/>
    </row>
    <row r="230" spans="10:12" ht="15.75" customHeight="1">
      <c r="J230" s="27"/>
      <c r="K230" s="27"/>
      <c r="L230" s="27"/>
    </row>
    <row r="231" spans="10:12" ht="15.75" customHeight="1">
      <c r="J231" s="27"/>
      <c r="K231" s="27"/>
      <c r="L231" s="27"/>
    </row>
    <row r="232" spans="10:12" ht="15.75" customHeight="1">
      <c r="J232" s="27"/>
      <c r="K232" s="27"/>
      <c r="L232" s="27"/>
    </row>
    <row r="233" spans="10:12" ht="15.75" customHeight="1">
      <c r="J233" s="27"/>
      <c r="K233" s="27"/>
      <c r="L233" s="27"/>
    </row>
    <row r="234" spans="10:12" ht="15.75" customHeight="1">
      <c r="J234" s="27"/>
      <c r="K234" s="27"/>
      <c r="L234" s="27"/>
    </row>
    <row r="235" spans="10:12" ht="15.75" customHeight="1">
      <c r="J235" s="27"/>
      <c r="K235" s="27"/>
      <c r="L235" s="27"/>
    </row>
    <row r="236" spans="10:12" ht="15.75" customHeight="1">
      <c r="J236" s="27"/>
      <c r="K236" s="27"/>
      <c r="L236" s="27"/>
    </row>
    <row r="237" spans="10:12" ht="15.75" customHeight="1">
      <c r="J237" s="27"/>
      <c r="K237" s="27"/>
      <c r="L237" s="27"/>
    </row>
    <row r="238" spans="10:12" ht="15.75" customHeight="1">
      <c r="J238" s="27"/>
      <c r="K238" s="27"/>
      <c r="L238" s="27"/>
    </row>
    <row r="239" spans="10:12" ht="15.75" customHeight="1">
      <c r="J239" s="27"/>
      <c r="K239" s="27"/>
      <c r="L239" s="27"/>
    </row>
    <row r="240" spans="10:12" ht="15.75" customHeight="1">
      <c r="J240" s="27"/>
      <c r="K240" s="27"/>
      <c r="L240" s="27"/>
    </row>
    <row r="241" spans="10:12" ht="15.75" customHeight="1">
      <c r="J241" s="27"/>
      <c r="K241" s="27"/>
      <c r="L241" s="27"/>
    </row>
    <row r="242" spans="10:12" ht="15.75" customHeight="1">
      <c r="J242" s="27"/>
      <c r="K242" s="27"/>
      <c r="L242" s="27"/>
    </row>
    <row r="243" spans="10:12" ht="15.75" customHeight="1">
      <c r="J243" s="27"/>
      <c r="K243" s="27"/>
      <c r="L243" s="27"/>
    </row>
    <row r="244" spans="10:12" ht="15.75" customHeight="1">
      <c r="J244" s="27"/>
      <c r="K244" s="27"/>
      <c r="L244" s="27"/>
    </row>
    <row r="245" spans="10:12" ht="15.75" customHeight="1">
      <c r="J245" s="27"/>
      <c r="K245" s="27"/>
      <c r="L245" s="27"/>
    </row>
    <row r="246" spans="10:12" ht="15.75" customHeight="1">
      <c r="J246" s="27"/>
      <c r="K246" s="27"/>
      <c r="L246" s="27"/>
    </row>
    <row r="247" spans="10:12" ht="15.75" customHeight="1">
      <c r="J247" s="27"/>
      <c r="K247" s="27"/>
      <c r="L247" s="27"/>
    </row>
    <row r="248" spans="10:12" ht="15.75" customHeight="1">
      <c r="J248" s="27"/>
      <c r="K248" s="27"/>
      <c r="L248" s="27"/>
    </row>
    <row r="249" spans="10:12" ht="15.75" customHeight="1">
      <c r="J249" s="27"/>
      <c r="K249" s="27"/>
      <c r="L249" s="27"/>
    </row>
    <row r="250" spans="10:12" ht="15.75" customHeight="1">
      <c r="J250" s="27"/>
      <c r="K250" s="27"/>
      <c r="L250" s="27"/>
    </row>
    <row r="251" spans="10:12" ht="15.75" customHeight="1">
      <c r="J251" s="27"/>
      <c r="K251" s="27"/>
      <c r="L251" s="27"/>
    </row>
    <row r="252" spans="10:12" ht="15.75" customHeight="1">
      <c r="J252" s="27"/>
      <c r="K252" s="27"/>
      <c r="L252" s="27"/>
    </row>
    <row r="253" spans="10:12" ht="15.75" customHeight="1">
      <c r="J253" s="27"/>
      <c r="K253" s="27"/>
      <c r="L253" s="27"/>
    </row>
    <row r="254" spans="10:12" ht="15.75" customHeight="1">
      <c r="J254" s="27"/>
      <c r="K254" s="27"/>
      <c r="L254" s="27"/>
    </row>
    <row r="255" spans="10:12" ht="15.75" customHeight="1">
      <c r="J255" s="27"/>
      <c r="K255" s="27"/>
      <c r="L255" s="27"/>
    </row>
    <row r="256" spans="10:12" ht="15.75" customHeight="1">
      <c r="J256" s="27"/>
      <c r="K256" s="27"/>
      <c r="L256" s="27"/>
    </row>
    <row r="257" spans="10:12" ht="15.75" customHeight="1">
      <c r="J257" s="27"/>
      <c r="K257" s="27"/>
      <c r="L257" s="27"/>
    </row>
    <row r="258" spans="10:12" ht="15.75" customHeight="1">
      <c r="J258" s="27"/>
      <c r="K258" s="27"/>
      <c r="L258" s="27"/>
    </row>
    <row r="259" spans="10:12" ht="15.75" customHeight="1">
      <c r="J259" s="27"/>
      <c r="K259" s="27"/>
      <c r="L259" s="27"/>
    </row>
    <row r="260" spans="10:12" ht="15.75" customHeight="1">
      <c r="J260" s="27"/>
      <c r="K260" s="27"/>
      <c r="L260" s="27"/>
    </row>
    <row r="261" spans="10:12" ht="15.75" customHeight="1">
      <c r="J261" s="27"/>
      <c r="K261" s="27"/>
      <c r="L261" s="27"/>
    </row>
    <row r="262" spans="10:12" ht="15.75" customHeight="1">
      <c r="J262" s="27"/>
      <c r="K262" s="27"/>
      <c r="L262" s="27"/>
    </row>
    <row r="263" spans="10:12" ht="15.75" customHeight="1">
      <c r="J263" s="27"/>
      <c r="K263" s="27"/>
      <c r="L263" s="27"/>
    </row>
    <row r="264" spans="10:12" ht="15.75" customHeight="1">
      <c r="J264" s="27"/>
      <c r="K264" s="27"/>
      <c r="L264" s="27"/>
    </row>
    <row r="265" spans="10:12" ht="15.75" customHeight="1">
      <c r="J265" s="27"/>
      <c r="K265" s="27"/>
      <c r="L265" s="27"/>
    </row>
    <row r="266" spans="10:12" ht="15.75" customHeight="1">
      <c r="J266" s="27"/>
      <c r="K266" s="27"/>
      <c r="L266" s="27"/>
    </row>
    <row r="267" spans="10:12" ht="15.75" customHeight="1">
      <c r="J267" s="27"/>
      <c r="K267" s="27"/>
      <c r="L267" s="27"/>
    </row>
    <row r="268" spans="10:12" ht="15.75" customHeight="1">
      <c r="J268" s="27"/>
      <c r="K268" s="27"/>
      <c r="L268" s="27"/>
    </row>
    <row r="269" spans="10:12" ht="15.75" customHeight="1">
      <c r="J269" s="27"/>
      <c r="K269" s="27"/>
      <c r="L269" s="27"/>
    </row>
    <row r="270" spans="10:12" ht="15.75" customHeight="1">
      <c r="J270" s="27"/>
      <c r="K270" s="27"/>
      <c r="L270" s="27"/>
    </row>
    <row r="271" spans="10:12" ht="15.75" customHeight="1">
      <c r="J271" s="27"/>
      <c r="K271" s="27"/>
      <c r="L271" s="27"/>
    </row>
  </sheetData>
  <printOptions/>
  <pageMargins left="1.25" right="1" top="0" bottom="0"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Sheet1"/>
  <dimension ref="A1:AJ234"/>
  <sheetViews>
    <sheetView tabSelected="1" workbookViewId="0" topLeftCell="A222">
      <selection activeCell="I222" sqref="I222"/>
    </sheetView>
  </sheetViews>
  <sheetFormatPr defaultColWidth="9.140625" defaultRowHeight="15"/>
  <cols>
    <col min="1" max="1" width="4.7109375" style="2" customWidth="1"/>
    <col min="2" max="2" width="20.140625" style="2" customWidth="1"/>
    <col min="3" max="3" width="21.7109375" style="2" customWidth="1"/>
    <col min="4" max="4" width="1.28515625" style="2" customWidth="1"/>
    <col min="5" max="5" width="12.8515625" style="2" customWidth="1"/>
    <col min="6" max="6" width="1.57421875" style="2" customWidth="1"/>
    <col min="7" max="7" width="16.421875" style="2" customWidth="1"/>
    <col min="8" max="8" width="1.7109375" style="2" customWidth="1"/>
    <col min="9" max="9" width="13.421875" style="2" customWidth="1"/>
    <col min="10" max="10" width="0.13671875" style="2" hidden="1" customWidth="1"/>
    <col min="11" max="34" width="9.140625" style="2" hidden="1" customWidth="1"/>
    <col min="35" max="35" width="10.8515625" style="2" hidden="1" customWidth="1"/>
    <col min="36" max="36" width="9.140625" style="2" hidden="1" customWidth="1"/>
    <col min="37" max="16384" width="9.140625" style="2" customWidth="1"/>
  </cols>
  <sheetData>
    <row r="1" spans="1:9" ht="15.75" customHeight="1">
      <c r="A1" s="3"/>
      <c r="B1" s="21" t="s">
        <v>24</v>
      </c>
      <c r="C1" s="11"/>
      <c r="D1" s="9"/>
      <c r="E1" s="11"/>
      <c r="F1" s="9"/>
      <c r="G1" s="11"/>
      <c r="H1" s="9"/>
      <c r="I1" s="11"/>
    </row>
    <row r="2" spans="3:9" ht="15.75" customHeight="1">
      <c r="C2" s="11"/>
      <c r="D2" s="9"/>
      <c r="E2" s="11"/>
      <c r="F2" s="9"/>
      <c r="G2" s="11"/>
      <c r="H2" s="9"/>
      <c r="I2" s="11"/>
    </row>
    <row r="3" spans="1:9" ht="15.75">
      <c r="A3" s="2">
        <v>1</v>
      </c>
      <c r="B3" s="201" t="s">
        <v>196</v>
      </c>
      <c r="C3" s="202"/>
      <c r="D3" s="202"/>
      <c r="E3" s="202"/>
      <c r="F3" s="202"/>
      <c r="G3" s="202"/>
      <c r="H3" s="202"/>
      <c r="I3" s="202"/>
    </row>
    <row r="4" spans="2:9" ht="15.75">
      <c r="B4" s="202"/>
      <c r="C4" s="202"/>
      <c r="D4" s="202"/>
      <c r="E4" s="202"/>
      <c r="F4" s="202"/>
      <c r="G4" s="202"/>
      <c r="H4" s="202"/>
      <c r="I4" s="202"/>
    </row>
    <row r="5" spans="2:9" ht="15.75">
      <c r="B5" s="202"/>
      <c r="C5" s="202"/>
      <c r="D5" s="202"/>
      <c r="E5" s="202"/>
      <c r="F5" s="202"/>
      <c r="G5" s="202"/>
      <c r="H5" s="202"/>
      <c r="I5" s="202"/>
    </row>
    <row r="6" spans="2:9" ht="15.75">
      <c r="B6" s="202"/>
      <c r="C6" s="202"/>
      <c r="D6" s="202"/>
      <c r="E6" s="202"/>
      <c r="F6" s="202"/>
      <c r="G6" s="202"/>
      <c r="H6" s="202"/>
      <c r="I6" s="202"/>
    </row>
    <row r="7" spans="2:9" ht="15.75">
      <c r="B7" s="202"/>
      <c r="C7" s="202"/>
      <c r="D7" s="202"/>
      <c r="E7" s="202"/>
      <c r="F7" s="202"/>
      <c r="G7" s="202"/>
      <c r="H7" s="202"/>
      <c r="I7" s="202"/>
    </row>
    <row r="8" spans="2:9" ht="15.75">
      <c r="B8" s="202"/>
      <c r="C8" s="202"/>
      <c r="D8" s="202"/>
      <c r="E8" s="202"/>
      <c r="F8" s="202"/>
      <c r="G8" s="202"/>
      <c r="H8" s="202"/>
      <c r="I8" s="202"/>
    </row>
    <row r="9" spans="2:9" ht="15.75">
      <c r="B9" s="202"/>
      <c r="C9" s="202"/>
      <c r="D9" s="202"/>
      <c r="E9" s="202"/>
      <c r="F9" s="202"/>
      <c r="G9" s="202"/>
      <c r="H9" s="202"/>
      <c r="I9" s="202"/>
    </row>
    <row r="10" spans="2:9" ht="15.75">
      <c r="B10" s="202"/>
      <c r="C10" s="202"/>
      <c r="D10" s="202"/>
      <c r="E10" s="202"/>
      <c r="F10" s="202"/>
      <c r="G10" s="202"/>
      <c r="H10" s="202"/>
      <c r="I10" s="202"/>
    </row>
    <row r="11" spans="2:9" ht="15.75">
      <c r="B11" s="202"/>
      <c r="C11" s="202"/>
      <c r="D11" s="202"/>
      <c r="E11" s="202"/>
      <c r="F11" s="202"/>
      <c r="G11" s="202"/>
      <c r="H11" s="202"/>
      <c r="I11" s="202"/>
    </row>
    <row r="12" spans="2:9" ht="18.75" customHeight="1">
      <c r="B12" s="202"/>
      <c r="C12" s="202"/>
      <c r="D12" s="202"/>
      <c r="E12" s="202"/>
      <c r="F12" s="202"/>
      <c r="G12" s="202"/>
      <c r="H12" s="202"/>
      <c r="I12" s="202"/>
    </row>
    <row r="13" spans="2:9" ht="9" customHeight="1">
      <c r="B13" s="87"/>
      <c r="C13" s="87"/>
      <c r="D13" s="87"/>
      <c r="E13" s="87"/>
      <c r="F13" s="87"/>
      <c r="G13" s="87"/>
      <c r="H13" s="87"/>
      <c r="I13" s="87"/>
    </row>
    <row r="14" spans="2:9" ht="15.75">
      <c r="B14" s="83"/>
      <c r="C14" s="83"/>
      <c r="D14" s="83"/>
      <c r="E14" s="7"/>
      <c r="F14" s="186"/>
      <c r="G14" s="186" t="s">
        <v>166</v>
      </c>
      <c r="H14" s="186"/>
      <c r="I14" s="186"/>
    </row>
    <row r="15" spans="2:9" ht="15.75">
      <c r="B15" s="83"/>
      <c r="C15" s="83"/>
      <c r="D15" s="83"/>
      <c r="E15" s="186" t="s">
        <v>197</v>
      </c>
      <c r="F15" s="186"/>
      <c r="G15" s="186" t="s">
        <v>167</v>
      </c>
      <c r="H15" s="186"/>
      <c r="I15" s="186"/>
    </row>
    <row r="16" spans="2:9" ht="15" customHeight="1">
      <c r="B16" s="83"/>
      <c r="C16" s="83"/>
      <c r="D16" s="83"/>
      <c r="E16" s="187" t="s">
        <v>165</v>
      </c>
      <c r="F16" s="186"/>
      <c r="G16" s="187" t="s">
        <v>168</v>
      </c>
      <c r="H16" s="186"/>
      <c r="I16" s="187" t="s">
        <v>169</v>
      </c>
    </row>
    <row r="17" spans="2:9" ht="15.75">
      <c r="B17" s="83"/>
      <c r="C17" s="83"/>
      <c r="D17" s="83"/>
      <c r="E17" s="187" t="s">
        <v>19</v>
      </c>
      <c r="F17" s="186"/>
      <c r="G17" s="187" t="s">
        <v>19</v>
      </c>
      <c r="H17" s="186"/>
      <c r="I17" s="187" t="s">
        <v>19</v>
      </c>
    </row>
    <row r="18" spans="2:9" ht="10.5" customHeight="1">
      <c r="B18" s="83"/>
      <c r="C18" s="83"/>
      <c r="D18" s="83"/>
      <c r="E18" s="83"/>
      <c r="F18" s="83"/>
      <c r="G18" s="83"/>
      <c r="H18" s="83"/>
      <c r="I18" s="83"/>
    </row>
    <row r="19" spans="2:9" ht="15.75">
      <c r="B19" s="201" t="s">
        <v>170</v>
      </c>
      <c r="C19" s="201"/>
      <c r="D19" s="83"/>
      <c r="E19" s="83"/>
      <c r="F19" s="83"/>
      <c r="G19" s="83"/>
      <c r="H19" s="83"/>
      <c r="I19" s="83"/>
    </row>
    <row r="20" spans="2:9" ht="15.75">
      <c r="B20" s="83"/>
      <c r="C20" s="83"/>
      <c r="D20" s="83"/>
      <c r="E20" s="83"/>
      <c r="F20" s="83"/>
      <c r="G20" s="83"/>
      <c r="H20" s="83"/>
      <c r="I20" s="83"/>
    </row>
    <row r="21" spans="2:9" ht="15.75">
      <c r="B21" s="203" t="s">
        <v>171</v>
      </c>
      <c r="C21" s="201"/>
      <c r="D21" s="83"/>
      <c r="E21" s="189">
        <v>6671</v>
      </c>
      <c r="F21" s="189"/>
      <c r="G21" s="189">
        <v>-39672</v>
      </c>
      <c r="H21" s="189"/>
      <c r="I21" s="189">
        <f>E21+G21</f>
        <v>-33001</v>
      </c>
    </row>
    <row r="22" spans="2:9" ht="15.75">
      <c r="B22" s="203" t="s">
        <v>189</v>
      </c>
      <c r="C22" s="201"/>
      <c r="D22" s="83"/>
      <c r="E22" s="189">
        <v>3851</v>
      </c>
      <c r="F22" s="189"/>
      <c r="G22" s="189">
        <v>-10758</v>
      </c>
      <c r="H22" s="189"/>
      <c r="I22" s="189">
        <f>E22+G22</f>
        <v>-6907</v>
      </c>
    </row>
    <row r="23" spans="2:9" ht="15.75">
      <c r="B23" s="188" t="s">
        <v>172</v>
      </c>
      <c r="C23" s="83"/>
      <c r="D23" s="83"/>
      <c r="E23" s="190">
        <v>-2108</v>
      </c>
      <c r="F23" s="189"/>
      <c r="G23" s="36">
        <v>0</v>
      </c>
      <c r="H23" s="189"/>
      <c r="I23" s="190">
        <f>E23+G23</f>
        <v>-2108</v>
      </c>
    </row>
    <row r="24" spans="2:9" ht="16.5" thickBot="1">
      <c r="B24" s="203" t="s">
        <v>173</v>
      </c>
      <c r="C24" s="201"/>
      <c r="D24" s="83"/>
      <c r="E24" s="191">
        <f>SUM(E21:E23)</f>
        <v>8414</v>
      </c>
      <c r="F24" s="192"/>
      <c r="G24" s="191">
        <f>SUM(G21:G23)</f>
        <v>-50430</v>
      </c>
      <c r="H24" s="192"/>
      <c r="I24" s="191">
        <f>SUM(I21:I23)</f>
        <v>-42016</v>
      </c>
    </row>
    <row r="25" spans="2:9" ht="9.75" customHeight="1" thickTop="1">
      <c r="B25" s="177"/>
      <c r="C25" s="87"/>
      <c r="D25" s="87"/>
      <c r="E25" s="179"/>
      <c r="F25" s="178"/>
      <c r="G25" s="179"/>
      <c r="H25" s="178"/>
      <c r="I25" s="179"/>
    </row>
    <row r="26" spans="2:4" ht="15.75">
      <c r="B26" s="201" t="s">
        <v>177</v>
      </c>
      <c r="C26" s="201"/>
      <c r="D26" s="83"/>
    </row>
    <row r="27" spans="2:9" ht="16.5" thickBot="1">
      <c r="B27" s="83" t="s">
        <v>174</v>
      </c>
      <c r="C27" s="83"/>
      <c r="D27" s="83"/>
      <c r="E27" s="193">
        <v>208108</v>
      </c>
      <c r="F27" s="189"/>
      <c r="G27" s="193">
        <v>-50430</v>
      </c>
      <c r="H27" s="189"/>
      <c r="I27" s="193">
        <f>E27+G27</f>
        <v>157678</v>
      </c>
    </row>
    <row r="28" spans="3:9" ht="10.5" customHeight="1" thickTop="1">
      <c r="C28" s="11"/>
      <c r="D28" s="9"/>
      <c r="E28" s="11"/>
      <c r="F28" s="9"/>
      <c r="G28" s="11"/>
      <c r="H28" s="9"/>
      <c r="I28" s="11"/>
    </row>
    <row r="29" spans="3:9" ht="10.5" customHeight="1">
      <c r="C29" s="11"/>
      <c r="D29" s="9"/>
      <c r="E29" s="11"/>
      <c r="F29" s="9"/>
      <c r="G29" s="11"/>
      <c r="H29" s="9"/>
      <c r="I29" s="11"/>
    </row>
    <row r="30" spans="1:9" ht="15.75">
      <c r="A30" s="44">
        <v>2</v>
      </c>
      <c r="B30" s="201" t="s">
        <v>150</v>
      </c>
      <c r="C30" s="202"/>
      <c r="D30" s="202"/>
      <c r="E30" s="202"/>
      <c r="F30" s="202"/>
      <c r="G30" s="202"/>
      <c r="H30" s="202"/>
      <c r="I30" s="202"/>
    </row>
    <row r="31" spans="1:9" ht="15.75">
      <c r="A31" s="44"/>
      <c r="B31" s="202"/>
      <c r="C31" s="202"/>
      <c r="D31" s="202"/>
      <c r="E31" s="202"/>
      <c r="F31" s="202"/>
      <c r="G31" s="202"/>
      <c r="H31" s="202"/>
      <c r="I31" s="202"/>
    </row>
    <row r="32" spans="1:9" ht="10.5" customHeight="1">
      <c r="A32" s="4"/>
      <c r="C32" s="11"/>
      <c r="D32" s="9"/>
      <c r="E32" s="11"/>
      <c r="F32" s="9"/>
      <c r="G32" s="11"/>
      <c r="H32" s="9"/>
      <c r="I32" s="11"/>
    </row>
    <row r="33" ht="10.5" customHeight="1"/>
    <row r="34" spans="1:9" ht="15.75">
      <c r="A34" s="44">
        <v>3</v>
      </c>
      <c r="B34" s="201" t="s">
        <v>156</v>
      </c>
      <c r="C34" s="201"/>
      <c r="D34" s="201"/>
      <c r="E34" s="201"/>
      <c r="F34" s="201"/>
      <c r="G34" s="201"/>
      <c r="H34" s="201"/>
      <c r="I34" s="201"/>
    </row>
    <row r="35" ht="10.5" customHeight="1"/>
    <row r="36" ht="10.5" customHeight="1"/>
    <row r="37" spans="1:2" ht="15.75" customHeight="1">
      <c r="A37" s="2">
        <v>4</v>
      </c>
      <c r="B37" s="2" t="s">
        <v>128</v>
      </c>
    </row>
    <row r="38" ht="15.75" customHeight="1"/>
    <row r="39" spans="7:36" ht="15.75" customHeight="1">
      <c r="G39" s="5" t="s">
        <v>26</v>
      </c>
      <c r="H39" s="1"/>
      <c r="I39" s="5" t="s">
        <v>27</v>
      </c>
      <c r="AI39" s="42"/>
      <c r="AJ39" s="13"/>
    </row>
    <row r="40" spans="7:36" ht="15.75" customHeight="1">
      <c r="G40" s="5" t="s">
        <v>19</v>
      </c>
      <c r="H40" s="7"/>
      <c r="I40" s="5" t="s">
        <v>19</v>
      </c>
      <c r="AI40" s="23"/>
      <c r="AJ40" s="20"/>
    </row>
    <row r="41" spans="9:36" ht="10.5" customHeight="1">
      <c r="I41" s="5"/>
      <c r="AI41" s="23"/>
      <c r="AJ41" s="13"/>
    </row>
    <row r="42" spans="2:36" ht="15.75" customHeight="1">
      <c r="B42" s="2" t="s">
        <v>20</v>
      </c>
      <c r="G42" s="2">
        <f>1818-117-420</f>
        <v>1281</v>
      </c>
      <c r="I42" s="2">
        <f>2884-117-420</f>
        <v>2347</v>
      </c>
      <c r="AI42" s="13"/>
      <c r="AJ42" s="13"/>
    </row>
    <row r="43" spans="2:36" ht="15.75" customHeight="1">
      <c r="B43" s="2" t="s">
        <v>163</v>
      </c>
      <c r="G43" s="31">
        <f>64-363</f>
        <v>-299</v>
      </c>
      <c r="I43" s="31">
        <f>233-363</f>
        <v>-130</v>
      </c>
      <c r="AI43" s="13"/>
      <c r="AJ43" s="13"/>
    </row>
    <row r="44" spans="7:36" ht="15.75" customHeight="1">
      <c r="G44" s="2">
        <f>SUM(G42:G43)</f>
        <v>982</v>
      </c>
      <c r="I44" s="2">
        <f>SUM(I42:I43)</f>
        <v>2217</v>
      </c>
      <c r="AI44" s="13"/>
      <c r="AJ44" s="13"/>
    </row>
    <row r="45" spans="2:36" ht="15.75" customHeight="1">
      <c r="B45" s="2" t="s">
        <v>21</v>
      </c>
      <c r="G45" s="165">
        <v>-4</v>
      </c>
      <c r="I45" s="2">
        <v>-13</v>
      </c>
      <c r="AI45" s="13"/>
      <c r="AJ45" s="13"/>
    </row>
    <row r="46" spans="2:36" ht="15.75" customHeight="1">
      <c r="B46" s="2" t="s">
        <v>22</v>
      </c>
      <c r="G46" s="2">
        <f>-4208+720+1</f>
        <v>-3487</v>
      </c>
      <c r="I46" s="2">
        <f>2218+720+1</f>
        <v>2939</v>
      </c>
      <c r="AI46" s="13"/>
      <c r="AJ46" s="13"/>
    </row>
    <row r="47" spans="7:36" ht="15.75" customHeight="1" thickBot="1">
      <c r="G47" s="34">
        <f>SUM(G44:G46)</f>
        <v>-2509</v>
      </c>
      <c r="I47" s="34">
        <f>SUM(I44:I46)</f>
        <v>5143</v>
      </c>
      <c r="AI47" s="13"/>
      <c r="AJ47" s="13"/>
    </row>
    <row r="48" spans="7:36" ht="15.75" customHeight="1" thickTop="1">
      <c r="G48" s="164"/>
      <c r="I48" s="13"/>
      <c r="AI48" s="13"/>
      <c r="AJ48" s="13"/>
    </row>
    <row r="49" spans="2:36" ht="15.75" customHeight="1">
      <c r="B49" s="2" t="s">
        <v>23</v>
      </c>
      <c r="I49" s="88" t="s">
        <v>129</v>
      </c>
      <c r="AI49" s="13"/>
      <c r="AJ49" s="13"/>
    </row>
    <row r="50" spans="35:36" ht="15.75" customHeight="1">
      <c r="AI50" s="13"/>
      <c r="AJ50" s="13"/>
    </row>
    <row r="51" spans="1:36" ht="15.75" customHeight="1">
      <c r="A51"/>
      <c r="B51" s="201" t="s">
        <v>190</v>
      </c>
      <c r="C51" s="201"/>
      <c r="D51" s="201"/>
      <c r="E51" s="201"/>
      <c r="F51" s="201"/>
      <c r="G51" s="201"/>
      <c r="H51" s="201"/>
      <c r="I51" s="201"/>
      <c r="AI51" s="13"/>
      <c r="AJ51" s="13"/>
    </row>
    <row r="52" spans="2:9" ht="15.75" customHeight="1">
      <c r="B52" s="201"/>
      <c r="C52" s="201"/>
      <c r="D52" s="201"/>
      <c r="E52" s="201"/>
      <c r="F52" s="201"/>
      <c r="G52" s="201"/>
      <c r="H52" s="201"/>
      <c r="I52" s="201"/>
    </row>
    <row r="53" spans="2:9" ht="15.75" customHeight="1">
      <c r="B53" s="83"/>
      <c r="C53" s="83"/>
      <c r="D53" s="83"/>
      <c r="E53" s="83"/>
      <c r="F53" s="83"/>
      <c r="G53" s="83"/>
      <c r="H53" s="83"/>
      <c r="I53" s="83"/>
    </row>
    <row r="54" spans="2:9" ht="15.75" customHeight="1">
      <c r="B54" s="201" t="s">
        <v>178</v>
      </c>
      <c r="C54" s="201"/>
      <c r="D54" s="201"/>
      <c r="E54" s="201"/>
      <c r="F54" s="201"/>
      <c r="G54" s="201"/>
      <c r="H54" s="201"/>
      <c r="I54" s="201"/>
    </row>
    <row r="55" spans="2:9" ht="15.75" customHeight="1">
      <c r="B55" s="201"/>
      <c r="C55" s="201"/>
      <c r="D55" s="201"/>
      <c r="E55" s="201"/>
      <c r="F55" s="201"/>
      <c r="G55" s="201"/>
      <c r="H55" s="201"/>
      <c r="I55" s="201"/>
    </row>
    <row r="56" spans="2:9" ht="15.75" customHeight="1">
      <c r="B56" s="202"/>
      <c r="C56" s="202"/>
      <c r="D56" s="202"/>
      <c r="E56" s="202"/>
      <c r="F56" s="202"/>
      <c r="G56" s="202"/>
      <c r="H56" s="202"/>
      <c r="I56" s="202"/>
    </row>
    <row r="57" ht="10.5" customHeight="1"/>
    <row r="58" ht="15.75" customHeight="1">
      <c r="G58" s="30"/>
    </row>
    <row r="59" ht="15.75" customHeight="1"/>
    <row r="60" ht="15.75" customHeight="1">
      <c r="B60" s="21" t="s">
        <v>29</v>
      </c>
    </row>
    <row r="61" ht="15.75" customHeight="1">
      <c r="B61" s="21"/>
    </row>
    <row r="62" spans="1:9" ht="15.75">
      <c r="A62" s="46">
        <v>5</v>
      </c>
      <c r="B62" s="201" t="s">
        <v>149</v>
      </c>
      <c r="C62" s="202"/>
      <c r="D62" s="202"/>
      <c r="E62" s="202"/>
      <c r="F62" s="202"/>
      <c r="G62" s="202"/>
      <c r="H62" s="202"/>
      <c r="I62" s="202"/>
    </row>
    <row r="63" spans="1:9" ht="15.75">
      <c r="A63" s="26"/>
      <c r="B63" s="202"/>
      <c r="C63" s="202"/>
      <c r="D63" s="202"/>
      <c r="E63" s="202"/>
      <c r="F63" s="202"/>
      <c r="G63" s="202"/>
      <c r="H63" s="202"/>
      <c r="I63" s="202"/>
    </row>
    <row r="64" spans="1:9" ht="15.75">
      <c r="A64" s="26"/>
      <c r="B64" s="202"/>
      <c r="C64" s="202"/>
      <c r="D64" s="202"/>
      <c r="E64" s="202"/>
      <c r="F64" s="202"/>
      <c r="G64" s="202"/>
      <c r="H64" s="202"/>
      <c r="I64" s="202"/>
    </row>
    <row r="65" spans="1:9" ht="15.75">
      <c r="A65" s="26"/>
      <c r="B65" s="202"/>
      <c r="C65" s="202"/>
      <c r="D65" s="202"/>
      <c r="E65" s="202"/>
      <c r="F65" s="202"/>
      <c r="G65" s="202"/>
      <c r="H65" s="202"/>
      <c r="I65" s="202"/>
    </row>
    <row r="66" spans="1:9" ht="15.75">
      <c r="A66" s="26"/>
      <c r="B66" s="202"/>
      <c r="C66" s="202"/>
      <c r="D66" s="202"/>
      <c r="E66" s="202"/>
      <c r="F66" s="202"/>
      <c r="G66" s="202"/>
      <c r="H66" s="202"/>
      <c r="I66" s="202"/>
    </row>
    <row r="67" spans="1:9" ht="10.5" customHeight="1">
      <c r="A67" s="26"/>
      <c r="C67" s="87"/>
      <c r="D67" s="87"/>
      <c r="E67" s="87"/>
      <c r="F67" s="87"/>
      <c r="G67" s="87"/>
      <c r="H67" s="87"/>
      <c r="I67" s="87"/>
    </row>
    <row r="68" spans="1:9" ht="10.5" customHeight="1">
      <c r="A68" s="26"/>
      <c r="C68" s="87"/>
      <c r="D68" s="87"/>
      <c r="E68" s="87"/>
      <c r="F68" s="87"/>
      <c r="G68" s="87"/>
      <c r="H68" s="87"/>
      <c r="I68" s="87"/>
    </row>
    <row r="69" spans="1:9" ht="15.75" customHeight="1">
      <c r="A69" s="41" t="s">
        <v>25</v>
      </c>
      <c r="B69" s="201" t="s">
        <v>157</v>
      </c>
      <c r="C69" s="202"/>
      <c r="D69" s="202"/>
      <c r="E69" s="202"/>
      <c r="F69" s="202"/>
      <c r="G69" s="202"/>
      <c r="H69" s="202"/>
      <c r="I69" s="202"/>
    </row>
    <row r="70" spans="1:9" ht="15.75" customHeight="1">
      <c r="A70" s="26"/>
      <c r="B70" s="202"/>
      <c r="C70" s="202"/>
      <c r="D70" s="202"/>
      <c r="E70" s="202"/>
      <c r="F70" s="202"/>
      <c r="G70" s="202"/>
      <c r="H70" s="202"/>
      <c r="I70" s="202"/>
    </row>
    <row r="71" spans="3:9" ht="15.75" customHeight="1">
      <c r="C71" s="42"/>
      <c r="D71" s="14"/>
      <c r="E71" s="14"/>
      <c r="G71" s="5" t="s">
        <v>26</v>
      </c>
      <c r="H71" s="1"/>
      <c r="I71" s="15" t="s">
        <v>27</v>
      </c>
    </row>
    <row r="72" spans="3:9" ht="15.75" customHeight="1">
      <c r="C72" s="23"/>
      <c r="D72" s="23"/>
      <c r="E72" s="23"/>
      <c r="G72" s="5" t="s">
        <v>19</v>
      </c>
      <c r="H72" s="7"/>
      <c r="I72" s="5" t="s">
        <v>19</v>
      </c>
    </row>
    <row r="73" spans="3:9" ht="10.5" customHeight="1">
      <c r="C73" s="23"/>
      <c r="D73" s="23"/>
      <c r="E73" s="23"/>
      <c r="G73" s="5"/>
      <c r="H73" s="7"/>
      <c r="I73" s="5"/>
    </row>
    <row r="74" spans="1:9" ht="15" customHeight="1">
      <c r="A74"/>
      <c r="B74" s="16" t="s">
        <v>176</v>
      </c>
      <c r="C74" s="28"/>
      <c r="D74" s="28"/>
      <c r="E74" s="28"/>
      <c r="G74" s="45">
        <v>17</v>
      </c>
      <c r="H74" s="40"/>
      <c r="I74" s="45">
        <v>54</v>
      </c>
    </row>
    <row r="75" spans="1:9" ht="15" customHeight="1">
      <c r="A75"/>
      <c r="B75" s="16"/>
      <c r="C75" s="11"/>
      <c r="D75" s="11"/>
      <c r="E75" s="11"/>
      <c r="G75" s="30"/>
      <c r="H75" s="30"/>
      <c r="I75" s="30"/>
    </row>
    <row r="76" spans="1:9" ht="15" customHeight="1">
      <c r="A76"/>
      <c r="B76" s="16" t="s">
        <v>133</v>
      </c>
      <c r="C76" s="11"/>
      <c r="D76" s="11"/>
      <c r="E76" s="11"/>
      <c r="G76" s="36">
        <v>0</v>
      </c>
      <c r="H76" s="30"/>
      <c r="I76" s="36">
        <v>277</v>
      </c>
    </row>
    <row r="77" spans="1:9" ht="15" customHeight="1">
      <c r="A77"/>
      <c r="B77" s="4"/>
      <c r="C77" s="11"/>
      <c r="D77" s="11"/>
      <c r="E77" s="11"/>
      <c r="G77" s="30"/>
      <c r="H77" s="30"/>
      <c r="I77" s="30"/>
    </row>
    <row r="78" spans="1:9" ht="15" customHeight="1">
      <c r="A78"/>
      <c r="B78" s="16" t="s">
        <v>124</v>
      </c>
      <c r="C78" s="11"/>
      <c r="D78" s="11"/>
      <c r="E78" s="11"/>
      <c r="G78" s="36">
        <v>0</v>
      </c>
      <c r="H78" s="30"/>
      <c r="I78" s="36">
        <v>113</v>
      </c>
    </row>
    <row r="79" spans="2:9" ht="15.75">
      <c r="B79" s="2" t="s">
        <v>125</v>
      </c>
      <c r="C79" s="11"/>
      <c r="D79" s="11"/>
      <c r="E79" s="11"/>
      <c r="G79" s="11"/>
      <c r="H79" s="30"/>
      <c r="I79" s="11"/>
    </row>
    <row r="80" spans="3:9" ht="9.75" customHeight="1">
      <c r="C80" s="11"/>
      <c r="D80" s="11"/>
      <c r="E80" s="11"/>
      <c r="G80" s="11"/>
      <c r="H80" s="30"/>
      <c r="I80" s="11"/>
    </row>
    <row r="81" spans="3:9" ht="9.75" customHeight="1">
      <c r="C81" s="11"/>
      <c r="D81" s="11"/>
      <c r="E81" s="11"/>
      <c r="G81" s="11"/>
      <c r="H81" s="30"/>
      <c r="I81" s="11"/>
    </row>
    <row r="82" spans="1:9" ht="15.75">
      <c r="A82" s="41" t="s">
        <v>28</v>
      </c>
      <c r="B82" s="2" t="s">
        <v>158</v>
      </c>
      <c r="C82" s="11"/>
      <c r="D82" s="9"/>
      <c r="E82" s="11"/>
      <c r="G82" s="11"/>
      <c r="H82" s="29"/>
      <c r="I82" s="11"/>
    </row>
    <row r="83" spans="3:9" ht="15.75">
      <c r="C83" s="11"/>
      <c r="D83" s="9"/>
      <c r="E83" s="11"/>
      <c r="G83" s="11"/>
      <c r="H83" s="29"/>
      <c r="I83" s="5" t="s">
        <v>19</v>
      </c>
    </row>
    <row r="84" spans="3:9" ht="10.5" customHeight="1">
      <c r="C84" s="11"/>
      <c r="D84" s="9"/>
      <c r="E84" s="11"/>
      <c r="G84" s="11"/>
      <c r="H84" s="29"/>
      <c r="I84" s="5"/>
    </row>
    <row r="85" spans="2:9" ht="15.75">
      <c r="B85" s="2" t="s">
        <v>30</v>
      </c>
      <c r="C85" s="11"/>
      <c r="D85" s="9"/>
      <c r="E85" s="11"/>
      <c r="G85" s="11"/>
      <c r="H85" s="29"/>
      <c r="I85" s="19">
        <v>85166</v>
      </c>
    </row>
    <row r="86" spans="3:9" ht="9.75" customHeight="1">
      <c r="C86" s="11"/>
      <c r="D86" s="9"/>
      <c r="E86" s="11"/>
      <c r="G86" s="11"/>
      <c r="H86" s="29"/>
      <c r="I86" s="18"/>
    </row>
    <row r="87" spans="2:9" ht="15.75">
      <c r="B87" s="2" t="s">
        <v>31</v>
      </c>
      <c r="C87" s="11"/>
      <c r="D87" s="9"/>
      <c r="E87" s="11"/>
      <c r="G87" s="11"/>
      <c r="H87" s="29"/>
      <c r="I87" s="18"/>
    </row>
    <row r="88" spans="2:9" ht="15.75">
      <c r="B88" s="2" t="s">
        <v>32</v>
      </c>
      <c r="C88" s="11"/>
      <c r="D88" s="9"/>
      <c r="E88" s="11"/>
      <c r="G88" s="11"/>
      <c r="H88" s="29"/>
      <c r="I88" s="19">
        <v>64464</v>
      </c>
    </row>
    <row r="89" spans="3:9" ht="9.75" customHeight="1">
      <c r="C89" s="11"/>
      <c r="D89" s="9"/>
      <c r="E89" s="11"/>
      <c r="G89" s="11"/>
      <c r="H89" s="29"/>
      <c r="I89" s="18"/>
    </row>
    <row r="90" spans="2:9" ht="15.75">
      <c r="B90" s="2" t="s">
        <v>33</v>
      </c>
      <c r="C90" s="11"/>
      <c r="D90" s="9"/>
      <c r="E90" s="11"/>
      <c r="G90" s="11"/>
      <c r="H90" s="29"/>
      <c r="I90" s="10">
        <v>54747</v>
      </c>
    </row>
    <row r="91" spans="3:9" ht="10.5" customHeight="1">
      <c r="C91" s="11"/>
      <c r="D91" s="9"/>
      <c r="E91" s="11"/>
      <c r="G91" s="11"/>
      <c r="H91" s="29"/>
      <c r="I91" s="11"/>
    </row>
    <row r="92" spans="7:9" ht="10.5" customHeight="1">
      <c r="G92" s="11"/>
      <c r="H92" s="9"/>
      <c r="I92" s="11"/>
    </row>
    <row r="93" spans="1:9" ht="15.75" customHeight="1">
      <c r="A93" s="46">
        <v>7</v>
      </c>
      <c r="B93" s="201" t="s">
        <v>135</v>
      </c>
      <c r="C93" s="201"/>
      <c r="D93" s="201"/>
      <c r="E93" s="201"/>
      <c r="F93" s="201"/>
      <c r="G93" s="201"/>
      <c r="H93" s="201"/>
      <c r="I93" s="201"/>
    </row>
    <row r="94" spans="1:9" ht="15.75" customHeight="1">
      <c r="A94" s="13"/>
      <c r="B94" s="201"/>
      <c r="C94" s="201"/>
      <c r="D94" s="201"/>
      <c r="E94" s="201"/>
      <c r="F94" s="201"/>
      <c r="G94" s="201"/>
      <c r="H94" s="201"/>
      <c r="I94" s="201"/>
    </row>
    <row r="95" spans="1:9" s="8" customFormat="1" ht="15.75">
      <c r="A95" s="28"/>
      <c r="B95" s="201"/>
      <c r="C95" s="201"/>
      <c r="D95" s="201"/>
      <c r="E95" s="201"/>
      <c r="F95" s="201"/>
      <c r="G95" s="201"/>
      <c r="H95" s="201"/>
      <c r="I95" s="201"/>
    </row>
    <row r="96" spans="1:9" s="8" customFormat="1" ht="15.75">
      <c r="A96" s="28"/>
      <c r="B96" s="201"/>
      <c r="C96" s="201"/>
      <c r="D96" s="201"/>
      <c r="E96" s="201"/>
      <c r="F96" s="201"/>
      <c r="G96" s="201"/>
      <c r="H96" s="201"/>
      <c r="I96" s="201"/>
    </row>
    <row r="97" spans="1:9" s="8" customFormat="1" ht="15.75">
      <c r="A97" s="28"/>
      <c r="B97" s="201"/>
      <c r="C97" s="201"/>
      <c r="D97" s="201"/>
      <c r="E97" s="201"/>
      <c r="F97" s="201"/>
      <c r="G97" s="201"/>
      <c r="H97" s="201"/>
      <c r="I97" s="201"/>
    </row>
    <row r="98" spans="1:9" s="8" customFormat="1" ht="10.5" customHeight="1">
      <c r="A98" s="28"/>
      <c r="B98" s="83"/>
      <c r="C98" s="83"/>
      <c r="D98" s="83"/>
      <c r="E98" s="83"/>
      <c r="F98" s="83"/>
      <c r="G98" s="83"/>
      <c r="H98" s="83"/>
      <c r="I98" s="83"/>
    </row>
    <row r="99" spans="1:9" s="8" customFormat="1" ht="15.75">
      <c r="A99" s="28"/>
      <c r="B99" s="201" t="s">
        <v>130</v>
      </c>
      <c r="C99" s="202"/>
      <c r="D99" s="202"/>
      <c r="E99" s="202"/>
      <c r="F99" s="202"/>
      <c r="G99" s="202"/>
      <c r="H99" s="202"/>
      <c r="I99" s="202"/>
    </row>
    <row r="100" spans="1:9" s="8" customFormat="1" ht="15.75">
      <c r="A100" s="28"/>
      <c r="B100" s="202"/>
      <c r="C100" s="202"/>
      <c r="D100" s="202"/>
      <c r="E100" s="202"/>
      <c r="F100" s="202"/>
      <c r="G100" s="202"/>
      <c r="H100" s="202"/>
      <c r="I100" s="202"/>
    </row>
    <row r="101" spans="1:9" s="8" customFormat="1" ht="10.5" customHeight="1">
      <c r="A101" s="28"/>
      <c r="B101" s="43"/>
      <c r="C101" s="18"/>
      <c r="D101" s="24"/>
      <c r="E101" s="18"/>
      <c r="F101" s="24"/>
      <c r="G101" s="23"/>
      <c r="H101" s="24"/>
      <c r="I101" s="24"/>
    </row>
    <row r="102" spans="1:9" s="8" customFormat="1" ht="10.5" customHeight="1">
      <c r="A102" s="28"/>
      <c r="B102" s="43"/>
      <c r="C102" s="18"/>
      <c r="D102" s="24"/>
      <c r="E102" s="18"/>
      <c r="F102" s="24"/>
      <c r="G102" s="23"/>
      <c r="H102" s="24"/>
      <c r="I102" s="24"/>
    </row>
    <row r="103" spans="1:9" s="8" customFormat="1" ht="15.75" customHeight="1">
      <c r="A103" s="2">
        <v>8</v>
      </c>
      <c r="B103" s="201" t="s">
        <v>180</v>
      </c>
      <c r="C103" s="202"/>
      <c r="D103" s="202"/>
      <c r="E103" s="202"/>
      <c r="F103" s="202"/>
      <c r="G103" s="202"/>
      <c r="H103" s="202"/>
      <c r="I103" s="202"/>
    </row>
    <row r="104" spans="1:9" s="8" customFormat="1" ht="10.5" customHeight="1">
      <c r="A104" s="28"/>
      <c r="B104" s="43"/>
      <c r="C104" s="18"/>
      <c r="D104" s="24"/>
      <c r="E104" s="18"/>
      <c r="F104" s="24"/>
      <c r="G104" s="23"/>
      <c r="H104" s="24"/>
      <c r="I104" s="24"/>
    </row>
    <row r="105" spans="1:9" s="8" customFormat="1" ht="10.5" customHeight="1">
      <c r="A105" s="28"/>
      <c r="B105" s="43"/>
      <c r="C105" s="18"/>
      <c r="D105" s="24"/>
      <c r="E105" s="18"/>
      <c r="F105" s="24"/>
      <c r="G105" s="23"/>
      <c r="H105" s="24"/>
      <c r="I105" s="24"/>
    </row>
    <row r="106" spans="1:9" ht="15.75" customHeight="1">
      <c r="A106" s="2">
        <v>9</v>
      </c>
      <c r="B106" s="201" t="s">
        <v>175</v>
      </c>
      <c r="C106" s="202"/>
      <c r="D106" s="202"/>
      <c r="E106" s="202"/>
      <c r="F106" s="202"/>
      <c r="G106" s="202"/>
      <c r="H106" s="202"/>
      <c r="I106" s="202"/>
    </row>
    <row r="107" spans="2:9" ht="15.75" customHeight="1">
      <c r="B107" s="202"/>
      <c r="C107" s="202"/>
      <c r="D107" s="202"/>
      <c r="E107" s="202"/>
      <c r="F107" s="202"/>
      <c r="G107" s="202"/>
      <c r="H107" s="202"/>
      <c r="I107" s="202"/>
    </row>
    <row r="108" spans="2:9" ht="15.75" customHeight="1">
      <c r="B108" s="202"/>
      <c r="C108" s="202"/>
      <c r="D108" s="202"/>
      <c r="E108" s="202"/>
      <c r="F108" s="202"/>
      <c r="G108" s="202"/>
      <c r="H108" s="202"/>
      <c r="I108" s="202"/>
    </row>
    <row r="109" spans="2:9" ht="10.5" customHeight="1">
      <c r="B109" s="87"/>
      <c r="C109" s="87"/>
      <c r="D109" s="87"/>
      <c r="E109" s="87"/>
      <c r="F109" s="87"/>
      <c r="G109" s="87"/>
      <c r="H109" s="87"/>
      <c r="I109" s="87"/>
    </row>
    <row r="110" spans="2:9" ht="15.75" customHeight="1">
      <c r="B110" s="201" t="s">
        <v>131</v>
      </c>
      <c r="C110" s="202"/>
      <c r="D110" s="202"/>
      <c r="E110" s="202"/>
      <c r="F110" s="202"/>
      <c r="G110" s="202"/>
      <c r="H110" s="202"/>
      <c r="I110" s="202"/>
    </row>
    <row r="111" spans="2:9" ht="15.75" customHeight="1">
      <c r="B111" s="202"/>
      <c r="C111" s="202"/>
      <c r="D111" s="202"/>
      <c r="E111" s="202"/>
      <c r="F111" s="202"/>
      <c r="G111" s="202"/>
      <c r="H111" s="202"/>
      <c r="I111" s="202"/>
    </row>
    <row r="112" ht="9" customHeight="1"/>
    <row r="113" ht="9" customHeight="1"/>
    <row r="114" ht="15.75" customHeight="1"/>
    <row r="115" ht="15.75" customHeight="1"/>
    <row r="116" ht="15.75" customHeight="1"/>
    <row r="117" ht="15.75" customHeight="1"/>
    <row r="118" ht="15.75" customHeight="1"/>
    <row r="119" ht="15.75" customHeight="1"/>
    <row r="120" ht="15.75" customHeight="1"/>
    <row r="121" ht="15.75" customHeight="1"/>
    <row r="122" ht="15.75">
      <c r="B122" s="21" t="s">
        <v>29</v>
      </c>
    </row>
    <row r="123" ht="15.75">
      <c r="B123" s="21"/>
    </row>
    <row r="124" spans="1:2" ht="15.75">
      <c r="A124" s="2">
        <v>10</v>
      </c>
      <c r="B124" s="2" t="s">
        <v>159</v>
      </c>
    </row>
    <row r="126" spans="5:9" ht="15.75">
      <c r="E126" s="5" t="s">
        <v>117</v>
      </c>
      <c r="F126" s="7"/>
      <c r="G126" s="5" t="s">
        <v>118</v>
      </c>
      <c r="I126" s="5" t="s">
        <v>18</v>
      </c>
    </row>
    <row r="127" spans="5:9" ht="15.75">
      <c r="E127" s="5" t="s">
        <v>19</v>
      </c>
      <c r="F127" s="7"/>
      <c r="G127" s="5" t="s">
        <v>19</v>
      </c>
      <c r="I127" s="5" t="s">
        <v>19</v>
      </c>
    </row>
    <row r="128" spans="5:9" ht="10.5" customHeight="1">
      <c r="E128" s="7"/>
      <c r="F128" s="7"/>
      <c r="G128" s="7"/>
      <c r="I128" s="7"/>
    </row>
    <row r="129" spans="2:9" ht="15.75">
      <c r="B129" s="13" t="s">
        <v>119</v>
      </c>
      <c r="E129" s="75">
        <v>383</v>
      </c>
      <c r="F129" s="76"/>
      <c r="G129" s="77">
        <f>27000+40849</f>
        <v>67849</v>
      </c>
      <c r="H129" s="78"/>
      <c r="I129" s="79">
        <f>+E129+G129</f>
        <v>68232</v>
      </c>
    </row>
    <row r="130" spans="2:9" ht="9.75" customHeight="1">
      <c r="B130" s="13"/>
      <c r="E130" s="80"/>
      <c r="F130" s="76"/>
      <c r="G130" s="68"/>
      <c r="H130" s="78"/>
      <c r="I130" s="81"/>
    </row>
    <row r="131" spans="2:9" ht="15.75">
      <c r="B131" s="2" t="s">
        <v>102</v>
      </c>
      <c r="E131" s="10">
        <f>112+15008+20000</f>
        <v>35120</v>
      </c>
      <c r="F131" s="9"/>
      <c r="G131" s="10">
        <f>93567+157069</f>
        <v>250636</v>
      </c>
      <c r="I131" s="79">
        <f>SUM(E131:G131)</f>
        <v>285756</v>
      </c>
    </row>
    <row r="132" spans="5:9" ht="9.75" customHeight="1">
      <c r="E132" s="9"/>
      <c r="F132" s="9"/>
      <c r="G132" s="9"/>
      <c r="I132" s="78"/>
    </row>
    <row r="133" spans="2:9" ht="16.5" thickBot="1">
      <c r="B133" s="22" t="s">
        <v>120</v>
      </c>
      <c r="E133" s="12">
        <f>+E129+E131</f>
        <v>35503</v>
      </c>
      <c r="F133" s="11"/>
      <c r="G133" s="12">
        <f>+G129+G131</f>
        <v>318485</v>
      </c>
      <c r="I133" s="12">
        <f>+I129+I131</f>
        <v>353988</v>
      </c>
    </row>
    <row r="134" ht="11.25" customHeight="1" thickTop="1"/>
    <row r="135" ht="11.25" customHeight="1"/>
    <row r="136" spans="1:2" ht="15.75">
      <c r="A136" s="2">
        <v>11</v>
      </c>
      <c r="B136" s="2" t="s">
        <v>148</v>
      </c>
    </row>
    <row r="138" spans="5:9" ht="15.75">
      <c r="E138" s="5" t="s">
        <v>193</v>
      </c>
      <c r="F138" s="7"/>
      <c r="G138" s="5" t="s">
        <v>151</v>
      </c>
      <c r="H138" s="7"/>
      <c r="I138" s="5" t="s">
        <v>34</v>
      </c>
    </row>
    <row r="139" spans="5:9" ht="15.75">
      <c r="E139" s="5" t="s">
        <v>19</v>
      </c>
      <c r="F139" s="7"/>
      <c r="G139" s="5" t="s">
        <v>19</v>
      </c>
      <c r="H139" s="7"/>
      <c r="I139" s="5" t="s">
        <v>19</v>
      </c>
    </row>
    <row r="140" spans="1:2" ht="15.75">
      <c r="A140" s="41" t="s">
        <v>35</v>
      </c>
      <c r="B140" s="4" t="s">
        <v>134</v>
      </c>
    </row>
    <row r="141" spans="1:9" ht="15.75">
      <c r="A141" s="41"/>
      <c r="B141" s="2" t="s">
        <v>5</v>
      </c>
      <c r="E141" s="167">
        <v>6409</v>
      </c>
      <c r="G141" s="167">
        <v>8747</v>
      </c>
      <c r="I141" s="11">
        <f>E141-G141</f>
        <v>-2338</v>
      </c>
    </row>
    <row r="142" spans="1:9" ht="15.75">
      <c r="A142" s="41" t="s">
        <v>36</v>
      </c>
      <c r="B142" s="2" t="s">
        <v>0</v>
      </c>
      <c r="E142" s="167"/>
      <c r="G142" s="167"/>
      <c r="I142" s="84"/>
    </row>
    <row r="143" spans="1:9" ht="15.75">
      <c r="A143" s="41"/>
      <c r="B143" s="2" t="s">
        <v>1</v>
      </c>
      <c r="E143" s="167"/>
      <c r="G143" s="167"/>
      <c r="I143" s="84"/>
    </row>
    <row r="144" spans="1:9" ht="15.75">
      <c r="A144" s="41"/>
      <c r="B144" s="2" t="s">
        <v>5</v>
      </c>
      <c r="E144" s="167">
        <v>22398</v>
      </c>
      <c r="G144" s="167">
        <v>22102</v>
      </c>
      <c r="I144" s="11">
        <f>E144-G144</f>
        <v>296</v>
      </c>
    </row>
    <row r="145" spans="1:9" ht="15.75">
      <c r="A145" s="41" t="s">
        <v>37</v>
      </c>
      <c r="B145" s="2" t="s">
        <v>121</v>
      </c>
      <c r="E145" s="41"/>
      <c r="G145" s="41"/>
      <c r="I145" s="11"/>
    </row>
    <row r="146" spans="1:9" ht="15.75">
      <c r="A146" s="41"/>
      <c r="B146" s="4" t="s">
        <v>122</v>
      </c>
      <c r="I146" s="84"/>
    </row>
    <row r="147" spans="1:9" ht="15.75">
      <c r="A147" s="41"/>
      <c r="B147" s="4" t="s">
        <v>123</v>
      </c>
      <c r="E147" s="2">
        <v>7986</v>
      </c>
      <c r="G147" s="2">
        <v>7986</v>
      </c>
      <c r="I147" s="11">
        <f>E147-G147</f>
        <v>0</v>
      </c>
    </row>
    <row r="148" spans="1:9" ht="15.75">
      <c r="A148" s="41" t="s">
        <v>38</v>
      </c>
      <c r="B148" s="16" t="s">
        <v>39</v>
      </c>
      <c r="I148" s="11"/>
    </row>
    <row r="149" spans="1:9" ht="15.75" customHeight="1">
      <c r="A149" s="41"/>
      <c r="B149" s="16" t="s">
        <v>40</v>
      </c>
      <c r="I149" s="11"/>
    </row>
    <row r="150" spans="1:9" ht="15.75" customHeight="1">
      <c r="A150" s="41"/>
      <c r="B150" s="16" t="s">
        <v>41</v>
      </c>
      <c r="E150" s="2">
        <v>656</v>
      </c>
      <c r="G150" s="2">
        <v>656</v>
      </c>
      <c r="I150" s="11">
        <f>E150-G150</f>
        <v>0</v>
      </c>
    </row>
    <row r="151" spans="1:9" ht="15.75" customHeight="1">
      <c r="A151" s="41" t="s">
        <v>42</v>
      </c>
      <c r="B151" s="16" t="s">
        <v>43</v>
      </c>
      <c r="I151" s="11"/>
    </row>
    <row r="152" spans="1:9" ht="15.75" customHeight="1">
      <c r="A152" s="41"/>
      <c r="B152" s="16" t="s">
        <v>44</v>
      </c>
      <c r="I152" s="11"/>
    </row>
    <row r="153" spans="2:9" ht="15.75" customHeight="1">
      <c r="B153" s="16" t="s">
        <v>45</v>
      </c>
      <c r="E153" s="11">
        <v>0</v>
      </c>
      <c r="G153" s="2">
        <v>648</v>
      </c>
      <c r="I153" s="10">
        <f>E153-G153</f>
        <v>-648</v>
      </c>
    </row>
    <row r="154" spans="2:9" ht="15.75" customHeight="1" thickBot="1">
      <c r="B154" s="16"/>
      <c r="E154" s="34">
        <f>SUM(E141:E153)</f>
        <v>37449</v>
      </c>
      <c r="G154" s="34">
        <f>SUM(G141:G153)</f>
        <v>40139</v>
      </c>
      <c r="I154" s="166">
        <f>SUM(I141:I153)</f>
        <v>-2690</v>
      </c>
    </row>
    <row r="155" ht="10.5" customHeight="1" thickTop="1">
      <c r="B155" s="16"/>
    </row>
    <row r="156" ht="10.5" customHeight="1">
      <c r="B156" s="16"/>
    </row>
    <row r="157" spans="1:9" ht="15.75" customHeight="1">
      <c r="A157" s="2">
        <v>12</v>
      </c>
      <c r="B157" s="201" t="s">
        <v>127</v>
      </c>
      <c r="C157" s="201"/>
      <c r="D157" s="201"/>
      <c r="E157" s="201"/>
      <c r="F157" s="201"/>
      <c r="G157" s="201"/>
      <c r="H157" s="201"/>
      <c r="I157" s="201"/>
    </row>
    <row r="158" ht="10.5" customHeight="1">
      <c r="B158" s="16"/>
    </row>
    <row r="159" ht="10.5" customHeight="1">
      <c r="B159" s="16"/>
    </row>
    <row r="160" spans="1:9" ht="15.75" customHeight="1">
      <c r="A160" s="2">
        <v>13</v>
      </c>
      <c r="B160" s="201" t="s">
        <v>181</v>
      </c>
      <c r="C160" s="202"/>
      <c r="D160" s="202"/>
      <c r="E160" s="202"/>
      <c r="F160" s="202"/>
      <c r="G160" s="202"/>
      <c r="H160" s="202"/>
      <c r="I160" s="202"/>
    </row>
    <row r="161" spans="2:9" ht="15.75">
      <c r="B161" s="202"/>
      <c r="C161" s="202"/>
      <c r="D161" s="202"/>
      <c r="E161" s="202"/>
      <c r="F161" s="202"/>
      <c r="G161" s="202"/>
      <c r="H161" s="202"/>
      <c r="I161" s="202"/>
    </row>
    <row r="162" ht="10.5" customHeight="1">
      <c r="B162" s="4"/>
    </row>
    <row r="163" ht="10.5" customHeight="1">
      <c r="B163" s="4"/>
    </row>
    <row r="178" spans="5:9" ht="15.75">
      <c r="E178" s="13"/>
      <c r="G178" s="13"/>
      <c r="I178" s="11"/>
    </row>
    <row r="179" spans="2:9" ht="15.75">
      <c r="B179" s="21" t="s">
        <v>29</v>
      </c>
      <c r="E179" s="13"/>
      <c r="G179" s="13"/>
      <c r="I179" s="11"/>
    </row>
    <row r="180" ht="15.75">
      <c r="B180" s="4"/>
    </row>
    <row r="181" spans="1:9" ht="15.75">
      <c r="A181" s="2">
        <v>14</v>
      </c>
      <c r="B181" s="201" t="s">
        <v>164</v>
      </c>
      <c r="C181" s="201"/>
      <c r="D181" s="201"/>
      <c r="E181" s="201"/>
      <c r="F181" s="201"/>
      <c r="G181" s="201"/>
      <c r="H181" s="201"/>
      <c r="I181" s="201"/>
    </row>
    <row r="182" ht="10.5" customHeight="1">
      <c r="B182" s="4"/>
    </row>
    <row r="183" spans="7:36" ht="15.75">
      <c r="G183" s="1" t="s">
        <v>6</v>
      </c>
      <c r="I183" s="1" t="s">
        <v>7</v>
      </c>
      <c r="AJ183" s="11"/>
    </row>
    <row r="184" spans="1:9" ht="15.75">
      <c r="A184" s="4"/>
      <c r="E184" s="5" t="s">
        <v>8</v>
      </c>
      <c r="F184" s="6"/>
      <c r="G184" s="15" t="s">
        <v>9</v>
      </c>
      <c r="H184" s="6"/>
      <c r="I184" s="15" t="s">
        <v>10</v>
      </c>
    </row>
    <row r="185" spans="1:9" ht="15.75">
      <c r="A185" s="35"/>
      <c r="E185" s="5" t="s">
        <v>19</v>
      </c>
      <c r="F185" s="5"/>
      <c r="G185" s="5" t="s">
        <v>19</v>
      </c>
      <c r="H185" s="5"/>
      <c r="I185" s="5" t="s">
        <v>19</v>
      </c>
    </row>
    <row r="186" spans="1:9" ht="15.75">
      <c r="A186"/>
      <c r="E186" s="5"/>
      <c r="F186" s="5"/>
      <c r="G186" s="5"/>
      <c r="H186" s="5"/>
      <c r="I186" s="5"/>
    </row>
    <row r="187" spans="2:9" ht="15.75">
      <c r="B187" s="2" t="s">
        <v>11</v>
      </c>
      <c r="C187"/>
      <c r="E187" s="2">
        <v>97292</v>
      </c>
      <c r="G187" s="37">
        <v>-3707</v>
      </c>
      <c r="I187" s="2">
        <f>539395-3600</f>
        <v>535795</v>
      </c>
    </row>
    <row r="188" spans="2:9" ht="15.75">
      <c r="B188" s="2" t="s">
        <v>12</v>
      </c>
      <c r="E188" s="2">
        <v>22977</v>
      </c>
      <c r="G188" s="37">
        <f>-495+334</f>
        <v>-161</v>
      </c>
      <c r="I188" s="2">
        <f>68516-8336+961</f>
        <v>61141</v>
      </c>
    </row>
    <row r="189" spans="2:9" ht="15.75">
      <c r="B189" s="2" t="s">
        <v>143</v>
      </c>
      <c r="E189" s="2">
        <v>151085</v>
      </c>
      <c r="G189" s="37">
        <v>4773</v>
      </c>
      <c r="I189" s="2">
        <v>78476</v>
      </c>
    </row>
    <row r="190" spans="2:9" ht="15.75">
      <c r="B190" s="2" t="s">
        <v>13</v>
      </c>
      <c r="E190" s="2">
        <v>10396</v>
      </c>
      <c r="G190" s="37">
        <v>5958</v>
      </c>
      <c r="I190" s="2">
        <v>23547</v>
      </c>
    </row>
    <row r="191" spans="2:9" ht="15.75">
      <c r="B191" s="2" t="s">
        <v>14</v>
      </c>
      <c r="E191" s="2">
        <v>54444</v>
      </c>
      <c r="G191" s="37">
        <v>4184</v>
      </c>
      <c r="I191" s="2">
        <v>45199</v>
      </c>
    </row>
    <row r="192" spans="2:9" ht="15.75">
      <c r="B192" s="2" t="s">
        <v>142</v>
      </c>
      <c r="E192" s="2">
        <v>82456</v>
      </c>
      <c r="G192" s="37">
        <f>-17082-401</f>
        <v>-17483</v>
      </c>
      <c r="I192" s="2">
        <f>129207-176+22-3-92+6</f>
        <v>128964</v>
      </c>
    </row>
    <row r="193" spans="2:9" ht="15.75">
      <c r="B193" s="2" t="s">
        <v>15</v>
      </c>
      <c r="E193" s="31">
        <v>72708</v>
      </c>
      <c r="G193" s="38">
        <v>-11156</v>
      </c>
      <c r="I193" s="31">
        <f>130580-190+293-6-961</f>
        <v>129716</v>
      </c>
    </row>
    <row r="194" spans="5:9" ht="15.75">
      <c r="E194" s="39">
        <f>SUM(E187:E193)</f>
        <v>491358</v>
      </c>
      <c r="G194" s="39">
        <f>SUM(G187:G193)</f>
        <v>-17592</v>
      </c>
      <c r="I194" s="33">
        <f>SUM(I187:I193)</f>
        <v>1002838</v>
      </c>
    </row>
    <row r="195" spans="2:9" ht="15.75">
      <c r="B195" s="2" t="s">
        <v>16</v>
      </c>
      <c r="I195" s="11"/>
    </row>
    <row r="196" spans="2:9" ht="15.75">
      <c r="B196" s="2" t="s">
        <v>17</v>
      </c>
      <c r="E196" s="36">
        <v>-212913</v>
      </c>
      <c r="G196" s="10">
        <v>0</v>
      </c>
      <c r="H196" s="11"/>
      <c r="I196" s="10">
        <v>0</v>
      </c>
    </row>
    <row r="197" spans="5:9" ht="16.5" thickBot="1">
      <c r="E197" s="32">
        <f>SUM(E194:E196)</f>
        <v>278445</v>
      </c>
      <c r="G197" s="32">
        <f>SUM(G194:G196)</f>
        <v>-17592</v>
      </c>
      <c r="I197" s="12">
        <f>SUM(I194:I196)</f>
        <v>1002838</v>
      </c>
    </row>
    <row r="198" ht="16.5" thickTop="1">
      <c r="B198" s="4"/>
    </row>
    <row r="199" spans="1:9" ht="15.75">
      <c r="A199" s="2">
        <v>15</v>
      </c>
      <c r="B199" s="201" t="s">
        <v>191</v>
      </c>
      <c r="C199" s="202"/>
      <c r="D199" s="202"/>
      <c r="E199" s="202"/>
      <c r="F199" s="202"/>
      <c r="G199" s="202"/>
      <c r="H199" s="202"/>
      <c r="I199" s="202"/>
    </row>
    <row r="200" spans="2:9" ht="15" customHeight="1">
      <c r="B200" s="202"/>
      <c r="C200" s="202"/>
      <c r="D200" s="202"/>
      <c r="E200" s="202"/>
      <c r="F200" s="202"/>
      <c r="G200" s="202"/>
      <c r="H200" s="202"/>
      <c r="I200" s="202"/>
    </row>
    <row r="201" spans="2:9" ht="17.25" customHeight="1">
      <c r="B201" s="202"/>
      <c r="C201" s="202"/>
      <c r="D201" s="202"/>
      <c r="E201" s="202"/>
      <c r="F201" s="202"/>
      <c r="G201" s="202"/>
      <c r="H201" s="202"/>
      <c r="I201" s="202"/>
    </row>
    <row r="202" spans="2:9" ht="17.25" customHeight="1">
      <c r="B202" s="202"/>
      <c r="C202" s="202"/>
      <c r="D202" s="202"/>
      <c r="E202" s="202"/>
      <c r="F202" s="202"/>
      <c r="G202" s="202"/>
      <c r="H202" s="202"/>
      <c r="I202" s="202"/>
    </row>
    <row r="203" spans="2:9" ht="17.25" customHeight="1">
      <c r="B203" s="202"/>
      <c r="C203" s="202"/>
      <c r="D203" s="202"/>
      <c r="E203" s="202"/>
      <c r="F203" s="202"/>
      <c r="G203" s="202"/>
      <c r="H203" s="202"/>
      <c r="I203" s="202"/>
    </row>
    <row r="204" ht="9.75" customHeight="1">
      <c r="B204" s="4"/>
    </row>
    <row r="205" ht="9.75" customHeight="1"/>
    <row r="206" spans="1:9" ht="15.75">
      <c r="A206" s="2">
        <v>16</v>
      </c>
      <c r="B206" s="201" t="s">
        <v>194</v>
      </c>
      <c r="C206" s="201"/>
      <c r="D206" s="201"/>
      <c r="E206" s="201"/>
      <c r="F206" s="201"/>
      <c r="G206" s="201"/>
      <c r="H206" s="201"/>
      <c r="I206" s="201"/>
    </row>
    <row r="207" spans="2:9" ht="15.75">
      <c r="B207" s="201"/>
      <c r="C207" s="201"/>
      <c r="D207" s="201"/>
      <c r="E207" s="201"/>
      <c r="F207" s="201"/>
      <c r="G207" s="201"/>
      <c r="H207" s="201"/>
      <c r="I207" s="201"/>
    </row>
    <row r="208" spans="2:9" ht="15.75">
      <c r="B208" s="201"/>
      <c r="C208" s="201"/>
      <c r="D208" s="201"/>
      <c r="E208" s="201"/>
      <c r="F208" s="201"/>
      <c r="G208" s="201"/>
      <c r="H208" s="201"/>
      <c r="I208" s="201"/>
    </row>
    <row r="209" spans="2:9" ht="15.75">
      <c r="B209" s="201"/>
      <c r="C209" s="201"/>
      <c r="D209" s="201"/>
      <c r="E209" s="201"/>
      <c r="F209" s="201"/>
      <c r="G209" s="201"/>
      <c r="H209" s="201"/>
      <c r="I209" s="201"/>
    </row>
    <row r="210" spans="2:9" ht="18" customHeight="1">
      <c r="B210" s="201"/>
      <c r="C210" s="201"/>
      <c r="D210" s="201"/>
      <c r="E210" s="201"/>
      <c r="F210" s="201"/>
      <c r="G210" s="201"/>
      <c r="H210" s="201"/>
      <c r="I210" s="201"/>
    </row>
    <row r="211" spans="2:9" ht="18" customHeight="1">
      <c r="B211" s="202"/>
      <c r="C211" s="202"/>
      <c r="D211" s="202"/>
      <c r="E211" s="202"/>
      <c r="F211" s="202"/>
      <c r="G211" s="202"/>
      <c r="H211" s="202"/>
      <c r="I211" s="202"/>
    </row>
    <row r="212" spans="1:9" ht="10.5" customHeight="1">
      <c r="A212" s="1"/>
      <c r="B212" s="1"/>
      <c r="C212" s="1"/>
      <c r="D212" s="1"/>
      <c r="E212" s="1"/>
      <c r="F212" s="1"/>
      <c r="G212" s="1"/>
      <c r="H212" s="1"/>
      <c r="I212" s="1"/>
    </row>
    <row r="213" ht="10.5" customHeight="1"/>
    <row r="214" spans="1:9" ht="15.75">
      <c r="A214" s="2">
        <v>17</v>
      </c>
      <c r="B214" s="201" t="s">
        <v>192</v>
      </c>
      <c r="C214" s="201"/>
      <c r="D214" s="201"/>
      <c r="E214" s="201"/>
      <c r="F214" s="201"/>
      <c r="G214" s="201"/>
      <c r="H214" s="201"/>
      <c r="I214" s="201"/>
    </row>
    <row r="215" spans="2:9" ht="15.75">
      <c r="B215" s="201"/>
      <c r="C215" s="201"/>
      <c r="D215" s="201"/>
      <c r="E215" s="201"/>
      <c r="F215" s="201"/>
      <c r="G215" s="201"/>
      <c r="H215" s="201"/>
      <c r="I215" s="201"/>
    </row>
    <row r="216" spans="2:9" ht="17.25" customHeight="1">
      <c r="B216" s="202"/>
      <c r="C216" s="202"/>
      <c r="D216" s="202"/>
      <c r="E216" s="202"/>
      <c r="F216" s="202"/>
      <c r="G216" s="202"/>
      <c r="H216" s="202"/>
      <c r="I216" s="202"/>
    </row>
    <row r="217" ht="10.5" customHeight="1"/>
    <row r="218" ht="10.5" customHeight="1"/>
    <row r="219" spans="1:9" ht="15.75">
      <c r="A219" s="2">
        <v>18</v>
      </c>
      <c r="B219" s="201" t="s">
        <v>126</v>
      </c>
      <c r="C219" s="201"/>
      <c r="D219" s="201"/>
      <c r="E219" s="201"/>
      <c r="F219" s="201"/>
      <c r="G219" s="201"/>
      <c r="H219" s="201"/>
      <c r="I219" s="201"/>
    </row>
    <row r="220" spans="2:9" ht="17.25" customHeight="1">
      <c r="B220" s="201"/>
      <c r="C220" s="201"/>
      <c r="D220" s="201"/>
      <c r="E220" s="201"/>
      <c r="F220" s="201"/>
      <c r="G220" s="201"/>
      <c r="H220" s="201"/>
      <c r="I220" s="201"/>
    </row>
    <row r="221" ht="10.5" customHeight="1"/>
    <row r="222" ht="10.5" customHeight="1"/>
    <row r="223" spans="1:9" ht="15.75">
      <c r="A223" s="85">
        <v>19</v>
      </c>
      <c r="B223" s="201" t="s">
        <v>195</v>
      </c>
      <c r="C223" s="201"/>
      <c r="D223" s="201"/>
      <c r="E223" s="201"/>
      <c r="F223" s="201"/>
      <c r="G223" s="201"/>
      <c r="H223" s="201"/>
      <c r="I223" s="201"/>
    </row>
    <row r="224" spans="2:9" ht="15.75">
      <c r="B224" s="201"/>
      <c r="C224" s="201"/>
      <c r="D224" s="201"/>
      <c r="E224" s="201"/>
      <c r="F224" s="201"/>
      <c r="G224" s="201"/>
      <c r="H224" s="201"/>
      <c r="I224" s="201"/>
    </row>
    <row r="225" spans="2:9" ht="17.25" customHeight="1">
      <c r="B225" s="202"/>
      <c r="C225" s="202"/>
      <c r="D225" s="202"/>
      <c r="E225" s="202"/>
      <c r="F225" s="202"/>
      <c r="G225" s="202"/>
      <c r="H225" s="202"/>
      <c r="I225" s="202"/>
    </row>
    <row r="226" spans="2:9" ht="17.25" customHeight="1">
      <c r="B226" s="202"/>
      <c r="C226" s="202"/>
      <c r="D226" s="202"/>
      <c r="E226" s="202"/>
      <c r="F226" s="202"/>
      <c r="G226" s="202"/>
      <c r="H226" s="202"/>
      <c r="I226" s="202"/>
    </row>
    <row r="227" spans="2:9" ht="17.25" customHeight="1">
      <c r="B227" s="202"/>
      <c r="C227" s="202"/>
      <c r="D227" s="202"/>
      <c r="E227" s="202"/>
      <c r="F227" s="202"/>
      <c r="G227" s="202"/>
      <c r="H227" s="202"/>
      <c r="I227" s="202"/>
    </row>
    <row r="228" ht="10.5" customHeight="1">
      <c r="C228" s="25"/>
    </row>
    <row r="229" ht="10.5" customHeight="1">
      <c r="C229" s="25"/>
    </row>
    <row r="230" spans="1:9" s="13" customFormat="1" ht="17.25" customHeight="1">
      <c r="A230" s="85">
        <v>20</v>
      </c>
      <c r="B230" s="201" t="s">
        <v>132</v>
      </c>
      <c r="C230" s="201"/>
      <c r="D230" s="201"/>
      <c r="E230" s="201"/>
      <c r="F230" s="201"/>
      <c r="G230" s="201"/>
      <c r="H230" s="201"/>
      <c r="I230" s="201"/>
    </row>
    <row r="231" s="13" customFormat="1" ht="10.5" customHeight="1">
      <c r="C231" s="82"/>
    </row>
    <row r="232" s="13" customFormat="1" ht="10.5" customHeight="1">
      <c r="C232" s="20"/>
    </row>
    <row r="233" spans="1:9" ht="15.75">
      <c r="A233" s="85">
        <v>21</v>
      </c>
      <c r="B233" s="201" t="s">
        <v>160</v>
      </c>
      <c r="C233" s="201"/>
      <c r="D233" s="201"/>
      <c r="E233" s="201"/>
      <c r="F233" s="201"/>
      <c r="G233" s="201"/>
      <c r="H233" s="201"/>
      <c r="I233" s="201"/>
    </row>
    <row r="234" spans="2:9" ht="15.75">
      <c r="B234" s="86"/>
      <c r="C234" s="86"/>
      <c r="D234" s="86"/>
      <c r="E234" s="86"/>
      <c r="F234" s="86"/>
      <c r="G234" s="86"/>
      <c r="H234" s="86"/>
      <c r="I234" s="86"/>
    </row>
    <row r="242" ht="18.75" customHeight="1"/>
  </sheetData>
  <mergeCells count="27">
    <mergeCell ref="B3:I12"/>
    <mergeCell ref="B199:I203"/>
    <mergeCell ref="B206:I211"/>
    <mergeCell ref="B214:I216"/>
    <mergeCell ref="B30:I31"/>
    <mergeCell ref="B106:I108"/>
    <mergeCell ref="B51:I52"/>
    <mergeCell ref="B34:I34"/>
    <mergeCell ref="B62:I66"/>
    <mergeCell ref="B69:I70"/>
    <mergeCell ref="B233:I233"/>
    <mergeCell ref="B219:I220"/>
    <mergeCell ref="B230:I230"/>
    <mergeCell ref="B103:I103"/>
    <mergeCell ref="B157:I157"/>
    <mergeCell ref="B110:I111"/>
    <mergeCell ref="B223:I227"/>
    <mergeCell ref="B181:I181"/>
    <mergeCell ref="B160:I161"/>
    <mergeCell ref="B54:I56"/>
    <mergeCell ref="B93:I97"/>
    <mergeCell ref="B99:I100"/>
    <mergeCell ref="B19:C19"/>
    <mergeCell ref="B21:C21"/>
    <mergeCell ref="B22:C22"/>
    <mergeCell ref="B24:C24"/>
    <mergeCell ref="B26:C26"/>
  </mergeCells>
  <printOptions/>
  <pageMargins left="0.75" right="0.5" top="0.5" bottom="0" header="0.5" footer="0.5"/>
  <pageSetup horizontalDpi="300" verticalDpi="300" orientation="portrait" paperSize="9" scale="95" r:id="rId2"/>
  <rowBreaks count="1" manualBreakCount="1">
    <brk id="17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DSMSB</dc:title>
  <dc:subject/>
  <dc:creator>MIRCOSOFT OFFICE</dc:creator>
  <cp:keywords/>
  <dc:description/>
  <cp:lastModifiedBy>Tan</cp:lastModifiedBy>
  <cp:lastPrinted>2002-05-31T07:42:01Z</cp:lastPrinted>
  <dcterms:created xsi:type="dcterms:W3CDTF">2001-05-25T06:37:15Z</dcterms:created>
  <dcterms:modified xsi:type="dcterms:W3CDTF">2002-05-31T07:42:04Z</dcterms:modified>
  <cp:category/>
  <cp:version/>
  <cp:contentType/>
  <cp:contentStatus/>
</cp:coreProperties>
</file>