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60" windowHeight="4440" activeTab="2"/>
  </bookViews>
  <sheets>
    <sheet name="inc stmt" sheetId="1" r:id="rId1"/>
    <sheet name="BS" sheetId="2" r:id="rId2"/>
    <sheet name="Notes" sheetId="3" r:id="rId3"/>
  </sheets>
  <definedNames>
    <definedName name="_xlnm.Print_Area" localSheetId="1">'BS'!$A$1:$H$57</definedName>
    <definedName name="_xlnm.Print_Area" localSheetId="0">'inc stmt'!$A$1:$K$73</definedName>
    <definedName name="_xlnm.Print_Titles" localSheetId="0">'inc stmt'!$5:$13</definedName>
  </definedNames>
  <calcPr fullCalcOnLoad="1"/>
</workbook>
</file>

<file path=xl/sharedStrings.xml><?xml version="1.0" encoding="utf-8"?>
<sst xmlns="http://schemas.openxmlformats.org/spreadsheetml/2006/main" count="293" uniqueCount="245">
  <si>
    <t>ARAB MALAYSIAN DEVELOPMENT BERHAD</t>
  </si>
  <si>
    <t>(Company No : 6386-K)</t>
  </si>
  <si>
    <t xml:space="preserve">QUARTERLY REPORT ON CONSOLIDATED RESULTS </t>
  </si>
  <si>
    <t>PRECEDING</t>
  </si>
  <si>
    <t>YEAR</t>
  </si>
  <si>
    <t>CURRENT</t>
  </si>
  <si>
    <t>CORRES-</t>
  </si>
  <si>
    <t>PONDING</t>
  </si>
  <si>
    <t>QUARTER</t>
  </si>
  <si>
    <t>TO DATE</t>
  </si>
  <si>
    <t>PERIOD</t>
  </si>
  <si>
    <t>RM'000</t>
  </si>
  <si>
    <t>1(a)</t>
  </si>
  <si>
    <t xml:space="preserve"> </t>
  </si>
  <si>
    <t>(b)</t>
  </si>
  <si>
    <t>Investment income</t>
  </si>
  <si>
    <t>(c)</t>
  </si>
  <si>
    <t>2(a)</t>
  </si>
  <si>
    <t>(d)</t>
  </si>
  <si>
    <t>(e)</t>
  </si>
  <si>
    <t>(f)</t>
  </si>
  <si>
    <t>Share of Profit of associated companies</t>
  </si>
  <si>
    <t>(g)</t>
  </si>
  <si>
    <t>interests and extraordinary items</t>
  </si>
  <si>
    <t>(h)</t>
  </si>
  <si>
    <t xml:space="preserve">(i) </t>
  </si>
  <si>
    <t>(i)</t>
  </si>
  <si>
    <t>(ii)</t>
  </si>
  <si>
    <t>(j)</t>
  </si>
  <si>
    <t>(k)</t>
  </si>
  <si>
    <t>Extraordinary items</t>
  </si>
  <si>
    <t>Less minority interests</t>
  </si>
  <si>
    <t>(iii)</t>
  </si>
  <si>
    <t xml:space="preserve">Extraordinary items attributable to members </t>
  </si>
  <si>
    <t>of the company</t>
  </si>
  <si>
    <t>(l)</t>
  </si>
  <si>
    <t>3(a)</t>
  </si>
  <si>
    <t xml:space="preserve">after deducting any provision for preference </t>
  </si>
  <si>
    <t>dividend, if any :-</t>
  </si>
  <si>
    <t>Basic (based on ordinary shares - sen)</t>
  </si>
  <si>
    <t>Fully diluted (based on ordinary shares - sen)</t>
  </si>
  <si>
    <t>N/A</t>
  </si>
  <si>
    <t>31.3.2000</t>
  </si>
  <si>
    <t>CONSOLIDATED  BALANCE SHEET</t>
  </si>
  <si>
    <t>UNAUDITED</t>
  </si>
  <si>
    <t>AUDITED</t>
  </si>
  <si>
    <t>AS AT</t>
  </si>
  <si>
    <t>END OF</t>
  </si>
  <si>
    <t>FINANCIAL</t>
  </si>
  <si>
    <t>YEAR END</t>
  </si>
  <si>
    <t>31.03.2000</t>
  </si>
  <si>
    <t>Intangible Assets</t>
  </si>
  <si>
    <t>Current Assets</t>
  </si>
  <si>
    <t>Development properties</t>
  </si>
  <si>
    <t>Cash and bank balances</t>
  </si>
  <si>
    <t>Current Liabilities</t>
  </si>
  <si>
    <t>Provision for taxation</t>
  </si>
  <si>
    <t>Short term borrowings</t>
  </si>
  <si>
    <t>Dividend payable</t>
  </si>
  <si>
    <t>Shareholders' Funds</t>
  </si>
  <si>
    <t>Share Capital</t>
  </si>
  <si>
    <t>Reserves</t>
  </si>
  <si>
    <t>Share premium</t>
  </si>
  <si>
    <t>Capital reserve</t>
  </si>
  <si>
    <t>Retained profits</t>
  </si>
  <si>
    <t>Others</t>
  </si>
  <si>
    <t>5.5% ICULS 1995/2002</t>
  </si>
  <si>
    <t>Minority Interests</t>
  </si>
  <si>
    <t>Long Term Borrowings</t>
  </si>
  <si>
    <t>Other Long Term liabilities</t>
  </si>
  <si>
    <t>Net Tangible Assets Per Share (RM)</t>
  </si>
  <si>
    <t>Notes to the Financial Statements</t>
  </si>
  <si>
    <t>Current taxation</t>
  </si>
  <si>
    <t>Share in taxation of associated companies</t>
  </si>
  <si>
    <t>7a)</t>
  </si>
  <si>
    <t>Total purchases</t>
  </si>
  <si>
    <t>Total disposals</t>
  </si>
  <si>
    <t>Total loss on disposal of quoted securities</t>
  </si>
  <si>
    <t>7b)</t>
  </si>
  <si>
    <t>Total investment at cost</t>
  </si>
  <si>
    <t>Total investment at carrying value/book value (after provision for</t>
  </si>
  <si>
    <t xml:space="preserve">  diminution in value)</t>
  </si>
  <si>
    <t>Total investment at market value</t>
  </si>
  <si>
    <t>Notes (continued)</t>
  </si>
  <si>
    <t>On 30 March 2000, the Company entered into a conditional joint venture Agreement with two</t>
  </si>
  <si>
    <t>other parties to provide central reservation services and related services to hotels, resorts, golf</t>
  </si>
  <si>
    <t>clubs, travel agents, educational institutions, vehicle rental companies and other establishments</t>
  </si>
  <si>
    <t>requiring such services. On 30 September 2000, the Company subscribed for a 65% equity</t>
  </si>
  <si>
    <t>interest in the joint venture company (JVC), constituting 650,000  ordinary shares of RM1.00</t>
  </si>
  <si>
    <t xml:space="preserve">each, for cash. The balance of 35% equity interest or 350,000 ordinary shares of RM1.00 each </t>
  </si>
  <si>
    <t>was issued to the other parties for RM350,000. With the foregoing issuance of shares, all parties</t>
  </si>
  <si>
    <t>The Group has diversified interests and operations. There were no apparent cyclical or seasonal</t>
  </si>
  <si>
    <t>factors which had significantly affected  the Group's overall operations.</t>
  </si>
  <si>
    <t>There were no other issuance and repayment of debt and equity securities, share buy backs,</t>
  </si>
  <si>
    <t>share cancellations, share held as treasury shares or resale of treasury shares during the quarter</t>
  </si>
  <si>
    <t>Secured</t>
  </si>
  <si>
    <t>Unsecured</t>
  </si>
  <si>
    <t>Total</t>
  </si>
  <si>
    <t>Long term borrowings</t>
  </si>
  <si>
    <t>Grand Total</t>
  </si>
  <si>
    <t>Contingent liabilities as at date of announcement.</t>
  </si>
  <si>
    <t>Letters of credits and guarantees - unsecured</t>
  </si>
  <si>
    <t>Other bank guarantees and performance bonds - unsecured</t>
  </si>
  <si>
    <t>Additional taxation in respect of prior years claimed by the</t>
  </si>
  <si>
    <t xml:space="preserve">  Inland Revenue Board under appeal</t>
  </si>
  <si>
    <t>There were no financial instruments with off balance sheet risk.</t>
  </si>
  <si>
    <t>There was no material litigation at the date of issue of this quarterly report apart from those</t>
  </si>
  <si>
    <t>Profit /(loss)</t>
  </si>
  <si>
    <t xml:space="preserve">Total </t>
  </si>
  <si>
    <t xml:space="preserve">before </t>
  </si>
  <si>
    <t>assets</t>
  </si>
  <si>
    <t>taxation</t>
  </si>
  <si>
    <t>employed</t>
  </si>
  <si>
    <t>Properties</t>
  </si>
  <si>
    <t>Infrastructure</t>
  </si>
  <si>
    <t>Engineering and Construction</t>
  </si>
  <si>
    <t>Financial services</t>
  </si>
  <si>
    <t>Textile</t>
  </si>
  <si>
    <t>Travel &amp; leisure</t>
  </si>
  <si>
    <t>Adjustment relating to:-</t>
  </si>
  <si>
    <t>Share of turnover of associated companies</t>
  </si>
  <si>
    <t>AS AT 31 MARCH 2001</t>
  </si>
  <si>
    <t>31.03.2001</t>
  </si>
  <si>
    <t>Investments in quoted shares as at 31 March 2001 are as follows :-</t>
  </si>
  <si>
    <t>ended 31 March 2001.</t>
  </si>
  <si>
    <t>Group borrowings and debt securities as at  31 March 2001 are as follows:-</t>
  </si>
  <si>
    <t>On 1 November 1999, the Company entered into a conditional Sale of Shares Agreement with</t>
  </si>
  <si>
    <t>April 4, 2000.</t>
  </si>
  <si>
    <t xml:space="preserve">UE Construction Sdn Bhd to dispose of its entire holding in ordinary shares and preference </t>
  </si>
  <si>
    <t xml:space="preserve">shares in an associated company, Kualiti Alam Holdings Sdn Bhd (KAH) representing 33.33% </t>
  </si>
  <si>
    <t xml:space="preserve">equity interest for a total consideration of RM 40 million. The disposal was legally completed on </t>
  </si>
  <si>
    <t>All significant accounting policies applied and methods of computations used are consistent with</t>
  </si>
  <si>
    <t>FOR THE FINANCIAL YEAR ENDED 31 MARCH 2001</t>
  </si>
  <si>
    <t>The breakdown of tax charge for the financial year-to-date :-</t>
  </si>
  <si>
    <t>There was no extraordinary item for the quarter and financial year-to-date ended 31 March 2001.</t>
  </si>
  <si>
    <t>Under provision</t>
  </si>
  <si>
    <t>Transfer from deferred taxation</t>
  </si>
  <si>
    <t>quarter and financial year-to-date.</t>
  </si>
  <si>
    <t>6a)</t>
  </si>
  <si>
    <t xml:space="preserve">Particulars of purchase or disposal of quoted securities for the current quarter and financial </t>
  </si>
  <si>
    <t>year-to-date ended 31 March 2001.</t>
  </si>
  <si>
    <t>Year-to date</t>
  </si>
  <si>
    <t>Current Quarter</t>
  </si>
  <si>
    <t>6b)</t>
  </si>
  <si>
    <t>21a)</t>
  </si>
  <si>
    <t>21b)</t>
  </si>
  <si>
    <t>&lt;----------- UNAUDITED -----------&gt;</t>
  </si>
  <si>
    <t>Revenue</t>
  </si>
  <si>
    <t xml:space="preserve">Other income </t>
  </si>
  <si>
    <t>Profit before finance cost, depreciation</t>
  </si>
  <si>
    <t>and amortisation, exceptional items,</t>
  </si>
  <si>
    <t>extraordinary items</t>
  </si>
  <si>
    <t xml:space="preserve">income tax, minority interests and </t>
  </si>
  <si>
    <t>Loss before income tax, minority interests</t>
  </si>
  <si>
    <t xml:space="preserve"> and extraordinary items</t>
  </si>
  <si>
    <t>Profit/(loss) before income tax, minority</t>
  </si>
  <si>
    <t>Income tax</t>
  </si>
  <si>
    <t>Profit/(loss) after income tax before</t>
  </si>
  <si>
    <t>deducting minority interests</t>
  </si>
  <si>
    <t>Net Profit/(Loss) from ordianary activities</t>
  </si>
  <si>
    <t>attributable to members of the company</t>
  </si>
  <si>
    <t>(m)</t>
  </si>
  <si>
    <t xml:space="preserve">Earnings/(loss) per share based on 2(m) above </t>
  </si>
  <si>
    <t>Property, plant and equipment</t>
  </si>
  <si>
    <t>Investment property</t>
  </si>
  <si>
    <t>Other long term assets</t>
  </si>
  <si>
    <t>Inventories</t>
  </si>
  <si>
    <t>Trade receivable</t>
  </si>
  <si>
    <t>Others receivable</t>
  </si>
  <si>
    <t>Trade payable</t>
  </si>
  <si>
    <t>Other payable</t>
  </si>
  <si>
    <t>Deferred taxation</t>
  </si>
  <si>
    <t xml:space="preserve">There was no exceptional item for the quarter. The only exceptional items for financial year-to-date </t>
  </si>
  <si>
    <t>ended 31 March 2001 is disclosed under Note 7(a).</t>
  </si>
  <si>
    <t>Effective tax charge</t>
  </si>
  <si>
    <t>The taxation charge based on profit for the year is however higher than that based on statutory rate</t>
  </si>
  <si>
    <t>Real property assets</t>
  </si>
  <si>
    <t>Investment in associated companies</t>
  </si>
  <si>
    <t xml:space="preserve">Long term investments </t>
  </si>
  <si>
    <t>There were no profits/(losses) on sale of unquoted investments and/or properties for the current</t>
  </si>
  <si>
    <t>31.3.2001</t>
  </si>
  <si>
    <t>Changes</t>
  </si>
  <si>
    <t>Claim of compensation for abortive work rendered</t>
  </si>
  <si>
    <t xml:space="preserve">  to MBJB project in Johor Bahru</t>
  </si>
  <si>
    <t xml:space="preserve">  the air conditioning work to a subsidiary company</t>
  </si>
  <si>
    <t xml:space="preserve">An arbitrator award on the settlement of a claim for </t>
  </si>
  <si>
    <t>The Group's effective tax charge for the quarter is lower than the statutory tax rate mainly due to</t>
  </si>
  <si>
    <t>of taxation on interest income in previous quarter.</t>
  </si>
  <si>
    <t xml:space="preserve">significant reduction in interest income recovered from subsidiaries which gave rise to overprovision </t>
  </si>
  <si>
    <t>Net Profit/(Loss) attributable to members</t>
  </si>
  <si>
    <t>share of underprovision of taxation in prior year of associated companies.</t>
  </si>
  <si>
    <t>and PIMR respectively.</t>
  </si>
  <si>
    <t>24 April 2001 entered into a conditional sale and purchase agreement to dispose of a parcel of</t>
  </si>
  <si>
    <t>leasehold land measuring 146.4 hectares in Pulau Indah, Mukim of Klang to Pembinaan Redzai</t>
  </si>
  <si>
    <t>Pre-acquisition profit/(loss)</t>
  </si>
  <si>
    <t>Less: Finance cost</t>
  </si>
  <si>
    <t>Less: Depreciation and amortisation</t>
  </si>
  <si>
    <t>Add: Exceptional gain</t>
  </si>
  <si>
    <t>Net Current Assets</t>
  </si>
  <si>
    <t>those applied and used in the financial statements for the financial year ended 31 March 2000.</t>
  </si>
  <si>
    <t xml:space="preserve">mainly due to the absence of group relief for losses suffered by certain subsidiary companies and </t>
  </si>
  <si>
    <t>There is no significant difference in the Group profit before taxation for the quarter as compared</t>
  </si>
  <si>
    <t>with the preceding quarter.</t>
  </si>
  <si>
    <t>overall performance in financial year ended 31 March 2001 have improved as compared with the</t>
  </si>
  <si>
    <t>As there was no profit forecast announced earlier, the comparison of results is not applicable.</t>
  </si>
  <si>
    <t>For the previous corresponding quarter, a final dividend of 0.5 sen per share less 28% income tax</t>
  </si>
  <si>
    <t>was declared in respect of the financial year ended 31 March 2000.</t>
  </si>
  <si>
    <t>previous financial year ended. This was largely due to overall improved business conditions and low</t>
  </si>
  <si>
    <t xml:space="preserve">The better performance were felt in respect of all divisions: Properties, Infrastruture, Engineering and </t>
  </si>
  <si>
    <t>Alam Holdings Sdn Bhd also contributed to the improved Group performance.</t>
  </si>
  <si>
    <t>Against this backdrop, the Company also recorded a commendable revenue of RM82 million</t>
  </si>
  <si>
    <t>representing a 31% higher than 2000. Specifically, this was due to higher demand for textile products</t>
  </si>
  <si>
    <t xml:space="preserve">from government departments and agencies, and export sales. The pretax profit was however lower </t>
  </si>
  <si>
    <t>RM9.9 million derived from gain on disposal of the investment in an associated company, Kualiti</t>
  </si>
  <si>
    <t>Notwithstanding the slowdown currently experienced in the country, the Group and the Company's</t>
  </si>
  <si>
    <t>and Group's result also improved from pretax loss of RM8.2 million to pretax profit of RM8.7 million.</t>
  </si>
  <si>
    <t xml:space="preserve">interest rate regime in the country. Group's revenue of RM259 million, was 15% higher than 2000 </t>
  </si>
  <si>
    <t>Sdn Bhd for a total cash consideration of RM44 million subject to approval of relevant authorities</t>
  </si>
  <si>
    <t>and shareholders of the company.</t>
  </si>
  <si>
    <t>a)</t>
  </si>
  <si>
    <t>b)</t>
  </si>
  <si>
    <t>c)</t>
  </si>
  <si>
    <t>d)</t>
  </si>
  <si>
    <t>e)</t>
  </si>
  <si>
    <t xml:space="preserve">Other than those disclosed under Note 8 and the above, there were no other material events </t>
  </si>
  <si>
    <t>subsequent to the end of 31 March 2001 that have not been reflected in the financial statement.</t>
  </si>
  <si>
    <t>The disposal will result in a gain of approximately RM3.6 million and RM6 million to the Group</t>
  </si>
  <si>
    <t>disclosed under Note 11(d) &amp; 11(e).</t>
  </si>
  <si>
    <t xml:space="preserve">Construction, Financial services, Textiles and Travel &amp; Leisure Division. An exceptional profit of </t>
  </si>
  <si>
    <t>than previous year due to lower interest income recovered from subsidiary companies.</t>
  </si>
  <si>
    <t>The acquisition will increase the Company's effective equity interest in AMBCC from 30% to 48%.</t>
  </si>
  <si>
    <t>A final dividend of 0.5 sen per share less income tax of 28% was proposed by the Board of Directors.</t>
  </si>
  <si>
    <t>If the above dividend is approved, the date payable and its entitlement date will be decided later.</t>
  </si>
  <si>
    <t>The total dividend declared to date for the financial year ended 31 March 2001 is 0.5 sen per share</t>
  </si>
  <si>
    <t>less income tax of 28%.</t>
  </si>
  <si>
    <t xml:space="preserve">concerned had fulfilled the conditions under the said agreement. </t>
  </si>
  <si>
    <t xml:space="preserve">Pulau Indah Marina Resort Sdn Bhd (PIMR), a 60% owned subsidiary of the Company, has on </t>
  </si>
  <si>
    <t>Segment analysis for the financial year ended 31 March 2001.</t>
  </si>
  <si>
    <t>shares of RM1.00 each in AMBC Controls ("AMBCC") representing 38% equity interest in</t>
  </si>
  <si>
    <t>AMBCC for a total consideration of RM560,000.</t>
  </si>
  <si>
    <t>a Sale of Shares agreement whereby AMDB agreed to purchase from AMBC 114,000 ordinary</t>
  </si>
  <si>
    <t>On 28 May 2001, AMDB and Arab-Malaysian Best &amp; Crompton Sdn Bhd ("AMBC") entered into</t>
  </si>
  <si>
    <t>Management will continue to strive for continuous business growth and operational efficiency to</t>
  </si>
  <si>
    <t xml:space="preserve">enhance the growth of the Group. Barring any major external factors which may affect the </t>
  </si>
  <si>
    <t>country's economy, the Group's performance will be sustained for the coming year.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</si>
</sst>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\-yy_)"/>
    <numFmt numFmtId="171" formatCode="hh:mm:ss\ AM/PM_)"/>
    <numFmt numFmtId="172" formatCode="_(* #,##0_);_(* \(#,##0\);_(* &quot;-&quot;??_);_(@_)"/>
    <numFmt numFmtId="173" formatCode="_(* #,##0.0_);_(* \(#,##0.0\);_(* &quot;-&quot;??_);_(@_)"/>
    <numFmt numFmtId="174" formatCode="_(* #,##0.0000_);_(* \(#,##0.0000\);_(* &quot;-&quot;????_);_(@_)"/>
    <numFmt numFmtId="175" formatCode="#,##0.0000_);[Red]\(#,##0.0000\)"/>
    <numFmt numFmtId="176" formatCode="#,##0.000_);[Red]\(#,##0.000\)"/>
    <numFmt numFmtId="177" formatCode="#,##0.0_);\(#,##0.0\)"/>
    <numFmt numFmtId="178" formatCode="mm/dd/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3" fontId="4" fillId="0" borderId="0" xfId="15" applyFont="1" applyAlignment="1">
      <alignment/>
    </xf>
    <xf numFmtId="172" fontId="4" fillId="0" borderId="0" xfId="15" applyNumberFormat="1" applyFont="1" applyAlignment="1">
      <alignment/>
    </xf>
    <xf numFmtId="172" fontId="4" fillId="0" borderId="2" xfId="15" applyNumberFormat="1" applyFont="1" applyBorder="1" applyAlignment="1">
      <alignment/>
    </xf>
    <xf numFmtId="172" fontId="4" fillId="0" borderId="1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172" fontId="4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72" fontId="4" fillId="0" borderId="3" xfId="15" applyNumberFormat="1" applyFont="1" applyBorder="1" applyAlignment="1">
      <alignment/>
    </xf>
    <xf numFmtId="172" fontId="4" fillId="0" borderId="4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43" fontId="4" fillId="0" borderId="0" xfId="15" applyFont="1" applyAlignment="1" applyProtection="1">
      <alignment/>
      <protection/>
    </xf>
    <xf numFmtId="43" fontId="4" fillId="0" borderId="0" xfId="15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/>
    </xf>
    <xf numFmtId="172" fontId="4" fillId="0" borderId="0" xfId="15" applyNumberFormat="1" applyFont="1" applyAlignment="1" applyProtection="1">
      <alignment/>
      <protection/>
    </xf>
    <xf numFmtId="43" fontId="4" fillId="0" borderId="0" xfId="15" applyFont="1" applyBorder="1" applyAlignment="1">
      <alignment/>
    </xf>
    <xf numFmtId="37" fontId="6" fillId="0" borderId="6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right"/>
      <protection/>
    </xf>
    <xf numFmtId="0" fontId="4" fillId="0" borderId="0" xfId="0" applyFont="1" applyBorder="1" applyAlignment="1" applyProtection="1" quotePrefix="1">
      <alignment horizontal="right"/>
      <protection/>
    </xf>
    <xf numFmtId="0" fontId="4" fillId="0" borderId="0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4" fillId="0" borderId="7" xfId="0" applyNumberFormat="1" applyFont="1" applyBorder="1" applyAlignment="1">
      <alignment/>
    </xf>
    <xf numFmtId="37" fontId="5" fillId="0" borderId="0" xfId="0" applyNumberFormat="1" applyFont="1" applyAlignment="1" applyProtection="1">
      <alignment horizontal="centerContinuous"/>
      <protection/>
    </xf>
    <xf numFmtId="40" fontId="4" fillId="0" borderId="0" xfId="0" applyNumberFormat="1" applyFont="1" applyAlignment="1" applyProtection="1" quotePrefix="1">
      <alignment horizontal="right"/>
      <protection/>
    </xf>
    <xf numFmtId="38" fontId="4" fillId="0" borderId="0" xfId="15" applyNumberFormat="1" applyFont="1" applyBorder="1" applyAlignment="1">
      <alignment/>
    </xf>
    <xf numFmtId="172" fontId="6" fillId="0" borderId="0" xfId="15" applyNumberFormat="1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37" fontId="4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72" fontId="4" fillId="0" borderId="8" xfId="15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6" fillId="0" borderId="0" xfId="15" applyNumberFormat="1" applyFont="1" applyBorder="1" applyAlignment="1">
      <alignment/>
    </xf>
    <xf numFmtId="37" fontId="4" fillId="0" borderId="1" xfId="0" applyNumberFormat="1" applyFont="1" applyBorder="1" applyAlignment="1" applyProtection="1">
      <alignment/>
      <protection/>
    </xf>
    <xf numFmtId="41" fontId="4" fillId="0" borderId="1" xfId="15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38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1" xfId="0" applyNumberFormat="1" applyFont="1" applyBorder="1" applyAlignment="1">
      <alignment/>
    </xf>
    <xf numFmtId="38" fontId="4" fillId="0" borderId="1" xfId="0" applyNumberFormat="1" applyFont="1" applyBorder="1" applyAlignment="1">
      <alignment/>
    </xf>
    <xf numFmtId="174" fontId="4" fillId="0" borderId="9" xfId="15" applyNumberFormat="1" applyFont="1" applyBorder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70" fontId="4" fillId="0" borderId="0" xfId="0" applyNumberFormat="1" applyFont="1" applyBorder="1" applyAlignment="1" applyProtection="1">
      <alignment/>
      <protection/>
    </xf>
    <xf numFmtId="171" fontId="4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172" fontId="4" fillId="0" borderId="0" xfId="15" applyNumberFormat="1" applyFont="1" applyAlignment="1">
      <alignment/>
    </xf>
    <xf numFmtId="172" fontId="4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72" fontId="4" fillId="0" borderId="0" xfId="15" applyNumberFormat="1" applyFont="1" applyBorder="1" applyAlignment="1">
      <alignment horizontal="center"/>
    </xf>
    <xf numFmtId="172" fontId="4" fillId="0" borderId="2" xfId="15" applyNumberFormat="1" applyFont="1" applyBorder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43" fontId="4" fillId="0" borderId="0" xfId="15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0" fillId="0" borderId="0" xfId="0" applyNumberFormat="1" applyBorder="1" applyAlignment="1">
      <alignment/>
    </xf>
    <xf numFmtId="41" fontId="4" fillId="0" borderId="0" xfId="15" applyNumberFormat="1" applyFont="1" applyBorder="1" applyAlignment="1" applyProtection="1">
      <alignment/>
      <protection/>
    </xf>
    <xf numFmtId="38" fontId="4" fillId="0" borderId="0" xfId="15" applyNumberFormat="1" applyFont="1" applyBorder="1" applyAlignment="1" applyProtection="1">
      <alignment/>
      <protection/>
    </xf>
    <xf numFmtId="172" fontId="4" fillId="0" borderId="0" xfId="15" applyNumberFormat="1" applyFont="1" applyBorder="1" applyAlignment="1" applyProtection="1">
      <alignment/>
      <protection/>
    </xf>
    <xf numFmtId="39" fontId="0" fillId="0" borderId="0" xfId="0" applyNumberFormat="1" applyBorder="1" applyAlignment="1">
      <alignment/>
    </xf>
    <xf numFmtId="40" fontId="4" fillId="0" borderId="0" xfId="0" applyNumberFormat="1" applyFont="1" applyBorder="1" applyAlignment="1" applyProtection="1" quotePrefix="1">
      <alignment horizontal="right"/>
      <protection/>
    </xf>
    <xf numFmtId="172" fontId="4" fillId="0" borderId="0" xfId="15" applyNumberFormat="1" applyFont="1" applyAlignment="1" applyProtection="1">
      <alignment horizontal="right"/>
      <protection/>
    </xf>
    <xf numFmtId="172" fontId="4" fillId="0" borderId="1" xfId="15" applyNumberFormat="1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/>
      <protection/>
    </xf>
    <xf numFmtId="172" fontId="4" fillId="0" borderId="1" xfId="15" applyNumberFormat="1" applyFont="1" applyBorder="1" applyAlignment="1" applyProtection="1">
      <alignment horizontal="right"/>
      <protection/>
    </xf>
    <xf numFmtId="172" fontId="4" fillId="0" borderId="0" xfId="0" applyNumberFormat="1" applyFont="1" applyBorder="1" applyAlignment="1" applyProtection="1">
      <alignment horizontal="right"/>
      <protection/>
    </xf>
    <xf numFmtId="172" fontId="4" fillId="0" borderId="0" xfId="0" applyNumberFormat="1" applyFont="1" applyAlignment="1" applyProtection="1">
      <alignment horizontal="right"/>
      <protection/>
    </xf>
    <xf numFmtId="172" fontId="4" fillId="0" borderId="5" xfId="0" applyNumberFormat="1" applyFont="1" applyBorder="1" applyAlignment="1" applyProtection="1">
      <alignment horizontal="right"/>
      <protection/>
    </xf>
    <xf numFmtId="172" fontId="4" fillId="0" borderId="0" xfId="0" applyNumberFormat="1" applyFont="1" applyBorder="1" applyAlignment="1">
      <alignment horizontal="right"/>
    </xf>
    <xf numFmtId="172" fontId="4" fillId="0" borderId="0" xfId="15" applyNumberFormat="1" applyFont="1" applyBorder="1" applyAlignment="1" applyProtection="1">
      <alignment horizontal="right"/>
      <protection/>
    </xf>
    <xf numFmtId="172" fontId="4" fillId="0" borderId="0" xfId="15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6" fillId="0" borderId="0" xfId="0" applyNumberFormat="1" applyFont="1" applyBorder="1" applyAlignment="1" applyProtection="1">
      <alignment horizontal="right"/>
      <protection/>
    </xf>
    <xf numFmtId="172" fontId="4" fillId="0" borderId="0" xfId="0" applyNumberFormat="1" applyFont="1" applyAlignment="1">
      <alignment/>
    </xf>
    <xf numFmtId="172" fontId="4" fillId="0" borderId="0" xfId="15" applyNumberFormat="1" applyFont="1" applyBorder="1" applyAlignment="1">
      <alignment/>
    </xf>
    <xf numFmtId="172" fontId="4" fillId="0" borderId="0" xfId="0" applyNumberFormat="1" applyFont="1" applyBorder="1" applyAlignment="1" applyProtection="1">
      <alignment horizontal="right"/>
      <protection/>
    </xf>
    <xf numFmtId="43" fontId="4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39" fontId="4" fillId="0" borderId="0" xfId="0" applyNumberFormat="1" applyFont="1" applyBorder="1" applyAlignment="1" applyProtection="1">
      <alignment horizontal="right"/>
      <protection/>
    </xf>
    <xf numFmtId="43" fontId="4" fillId="0" borderId="0" xfId="15" applyFont="1" applyAlignment="1">
      <alignment horizontal="right"/>
    </xf>
    <xf numFmtId="0" fontId="8" fillId="0" borderId="0" xfId="0" applyFont="1" applyAlignment="1" applyProtection="1">
      <alignment horizontal="centerContinuous"/>
      <protection/>
    </xf>
    <xf numFmtId="38" fontId="4" fillId="0" borderId="0" xfId="0" applyNumberFormat="1" applyFont="1" applyBorder="1" applyAlignment="1">
      <alignment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38" fontId="4" fillId="0" borderId="0" xfId="0" applyNumberFormat="1" applyFont="1" applyBorder="1" applyAlignment="1" applyProtection="1">
      <alignment/>
      <protection/>
    </xf>
    <xf numFmtId="43" fontId="4" fillId="0" borderId="1" xfId="15" applyFont="1" applyBorder="1" applyAlignment="1">
      <alignment/>
    </xf>
    <xf numFmtId="9" fontId="4" fillId="0" borderId="0" xfId="0" applyNumberFormat="1" applyFont="1" applyBorder="1" applyAlignment="1">
      <alignment/>
    </xf>
    <xf numFmtId="172" fontId="4" fillId="0" borderId="0" xfId="15" applyNumberFormat="1" applyFont="1" applyBorder="1" applyAlignment="1">
      <alignment horizontal="right"/>
    </xf>
    <xf numFmtId="39" fontId="4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8"/>
  <sheetViews>
    <sheetView workbookViewId="0" topLeftCell="D2">
      <selection activeCell="AC12" sqref="AC12"/>
    </sheetView>
  </sheetViews>
  <sheetFormatPr defaultColWidth="9.140625" defaultRowHeight="16.5" customHeight="1"/>
  <cols>
    <col min="1" max="1" width="4.421875" style="4" customWidth="1"/>
    <col min="2" max="2" width="3.8515625" style="1" customWidth="1"/>
    <col min="3" max="3" width="41.28125" style="4" customWidth="1"/>
    <col min="4" max="4" width="0.85546875" style="4" customWidth="1"/>
    <col min="5" max="5" width="14.00390625" style="4" customWidth="1"/>
    <col min="6" max="6" width="0.85546875" style="4" customWidth="1"/>
    <col min="7" max="7" width="12.28125" style="4" customWidth="1"/>
    <col min="8" max="8" width="1.28515625" style="4" customWidth="1"/>
    <col min="9" max="9" width="12.140625" style="4" customWidth="1"/>
    <col min="10" max="10" width="0.9921875" style="4" customWidth="1"/>
    <col min="11" max="11" width="14.140625" style="4" customWidth="1"/>
    <col min="12" max="12" width="0.13671875" style="4" hidden="1" customWidth="1"/>
    <col min="13" max="22" width="1.7109375" style="4" hidden="1" customWidth="1"/>
    <col min="23" max="23" width="11.57421875" style="4" hidden="1" customWidth="1"/>
    <col min="24" max="24" width="2.140625" style="4" hidden="1" customWidth="1"/>
    <col min="25" max="25" width="0.42578125" style="4" hidden="1" customWidth="1"/>
    <col min="26" max="26" width="0.13671875" style="4" hidden="1" customWidth="1"/>
    <col min="27" max="27" width="1.8515625" style="4" customWidth="1"/>
    <col min="28" max="28" width="9.8515625" style="4" bestFit="1" customWidth="1"/>
    <col min="29" max="29" width="2.421875" style="4" customWidth="1"/>
    <col min="30" max="30" width="12.140625" style="4" customWidth="1"/>
    <col min="31" max="31" width="0.13671875" style="4" hidden="1" customWidth="1"/>
    <col min="32" max="16384" width="9.140625" style="4" customWidth="1"/>
  </cols>
  <sheetData>
    <row r="1" spans="1:30" ht="15" customHeight="1">
      <c r="A1" s="14" t="s">
        <v>0</v>
      </c>
      <c r="B1" s="14"/>
      <c r="C1" s="14"/>
      <c r="D1" s="14"/>
      <c r="E1" s="17"/>
      <c r="F1" s="17"/>
      <c r="G1" s="17"/>
      <c r="H1" s="17"/>
      <c r="I1" s="17"/>
      <c r="J1" s="17"/>
      <c r="K1" s="17"/>
      <c r="L1" s="44"/>
      <c r="M1" s="44"/>
      <c r="AD1" s="17"/>
    </row>
    <row r="2" spans="1:30" ht="15" customHeight="1">
      <c r="A2" s="14" t="s">
        <v>1</v>
      </c>
      <c r="B2" s="14"/>
      <c r="C2" s="14"/>
      <c r="D2" s="14"/>
      <c r="E2" s="14"/>
      <c r="F2" s="14"/>
      <c r="G2" s="14"/>
      <c r="H2" s="16"/>
      <c r="I2" s="16"/>
      <c r="J2" s="16"/>
      <c r="K2" s="14"/>
      <c r="L2" s="45"/>
      <c r="M2" s="45"/>
      <c r="AD2" s="16"/>
    </row>
    <row r="3" spans="1:30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30"/>
      <c r="M3" s="45"/>
      <c r="AD3" s="14"/>
    </row>
    <row r="4" spans="1:30" ht="15" customHeight="1">
      <c r="A4" s="14" t="s">
        <v>132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30"/>
      <c r="M4" s="45"/>
      <c r="AD4" s="14"/>
    </row>
    <row r="5" spans="1:30" ht="16.5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30"/>
      <c r="M5" s="45"/>
      <c r="AD5" s="14"/>
    </row>
    <row r="6" spans="1:30" ht="16.5" customHeight="1">
      <c r="A6" s="14"/>
      <c r="B6" s="67"/>
      <c r="C6" s="30"/>
      <c r="D6" s="30"/>
      <c r="E6" s="131" t="s">
        <v>146</v>
      </c>
      <c r="F6" s="132"/>
      <c r="G6" s="132"/>
      <c r="H6" s="132"/>
      <c r="I6" s="132"/>
      <c r="J6" s="14"/>
      <c r="K6" s="121" t="s">
        <v>45</v>
      </c>
      <c r="L6" s="30"/>
      <c r="M6" s="45"/>
      <c r="AD6" s="123"/>
    </row>
    <row r="7" spans="1:30" ht="16.5" customHeight="1">
      <c r="A7" s="14"/>
      <c r="B7" s="15"/>
      <c r="C7" s="14"/>
      <c r="D7" s="14"/>
      <c r="E7" s="14"/>
      <c r="F7" s="14"/>
      <c r="G7" s="15" t="s">
        <v>3</v>
      </c>
      <c r="H7" s="30"/>
      <c r="I7" s="30"/>
      <c r="J7" s="30"/>
      <c r="K7" s="15" t="s">
        <v>3</v>
      </c>
      <c r="L7" s="30"/>
      <c r="M7" s="45"/>
      <c r="AD7" s="30"/>
    </row>
    <row r="8" spans="1:30" ht="16.5" customHeight="1">
      <c r="A8" s="30"/>
      <c r="B8" s="15"/>
      <c r="C8" s="16"/>
      <c r="D8" s="14"/>
      <c r="E8" s="14"/>
      <c r="F8" s="14"/>
      <c r="G8" s="15" t="s">
        <v>4</v>
      </c>
      <c r="H8" s="30"/>
      <c r="I8" s="30"/>
      <c r="J8" s="30"/>
      <c r="K8" s="15" t="s">
        <v>4</v>
      </c>
      <c r="L8" s="14"/>
      <c r="M8" s="18"/>
      <c r="AD8" s="30"/>
    </row>
    <row r="9" spans="3:30" ht="16.5" customHeight="1">
      <c r="C9" s="2"/>
      <c r="D9" s="2"/>
      <c r="E9" s="19" t="s">
        <v>5</v>
      </c>
      <c r="F9" s="19"/>
      <c r="G9" s="19" t="s">
        <v>6</v>
      </c>
      <c r="H9" s="2"/>
      <c r="I9" s="19" t="s">
        <v>5</v>
      </c>
      <c r="J9" s="2"/>
      <c r="K9" s="19" t="s">
        <v>6</v>
      </c>
      <c r="L9" s="19"/>
      <c r="M9" s="31"/>
      <c r="AD9" s="19"/>
    </row>
    <row r="10" spans="3:30" ht="16.5" customHeight="1">
      <c r="C10" s="2"/>
      <c r="D10" s="2"/>
      <c r="E10" s="20" t="s">
        <v>4</v>
      </c>
      <c r="F10" s="20"/>
      <c r="G10" s="18" t="s">
        <v>7</v>
      </c>
      <c r="H10" s="2"/>
      <c r="I10" s="18" t="s">
        <v>4</v>
      </c>
      <c r="J10" s="2"/>
      <c r="K10" s="18" t="s">
        <v>7</v>
      </c>
      <c r="L10" s="20"/>
      <c r="M10" s="31"/>
      <c r="AD10" s="18"/>
    </row>
    <row r="11" spans="3:30" ht="16.5" customHeight="1">
      <c r="C11" s="2"/>
      <c r="D11" s="2"/>
      <c r="E11" s="20" t="s">
        <v>8</v>
      </c>
      <c r="F11" s="20"/>
      <c r="G11" s="20" t="s">
        <v>8</v>
      </c>
      <c r="H11" s="2"/>
      <c r="I11" s="18" t="s">
        <v>9</v>
      </c>
      <c r="J11" s="2"/>
      <c r="K11" s="20" t="s">
        <v>10</v>
      </c>
      <c r="L11" s="20"/>
      <c r="M11" s="31"/>
      <c r="AC11" s="13"/>
      <c r="AD11" s="18"/>
    </row>
    <row r="12" spans="3:33" ht="16.5" customHeight="1">
      <c r="C12" s="2"/>
      <c r="D12" s="2"/>
      <c r="E12" s="26" t="s">
        <v>122</v>
      </c>
      <c r="F12" s="26"/>
      <c r="G12" s="47" t="s">
        <v>50</v>
      </c>
      <c r="H12" s="2"/>
      <c r="I12" s="47" t="str">
        <f>E12</f>
        <v>31.03.2001</v>
      </c>
      <c r="J12" s="2"/>
      <c r="K12" s="47" t="str">
        <f>G12</f>
        <v>31.03.2000</v>
      </c>
      <c r="L12" s="20"/>
      <c r="M12" s="31"/>
      <c r="W12" s="92"/>
      <c r="X12" s="93"/>
      <c r="Y12" s="94"/>
      <c r="AB12" s="13"/>
      <c r="AC12" s="124"/>
      <c r="AD12" s="94"/>
      <c r="AE12" s="13"/>
      <c r="AF12" s="13"/>
      <c r="AG12" s="13"/>
    </row>
    <row r="13" spans="3:33" ht="16.5" customHeight="1">
      <c r="C13" s="2"/>
      <c r="D13" s="2"/>
      <c r="E13" s="1" t="s">
        <v>11</v>
      </c>
      <c r="F13" s="1"/>
      <c r="G13" s="53" t="s">
        <v>11</v>
      </c>
      <c r="H13" s="2"/>
      <c r="I13" s="53" t="s">
        <v>11</v>
      </c>
      <c r="J13" s="2"/>
      <c r="K13" s="53" t="s">
        <v>11</v>
      </c>
      <c r="L13" s="20"/>
      <c r="M13" s="31"/>
      <c r="W13" s="93"/>
      <c r="X13" s="13"/>
      <c r="Y13" s="66"/>
      <c r="AB13" s="13"/>
      <c r="AC13" s="13"/>
      <c r="AD13" s="66"/>
      <c r="AE13" s="13"/>
      <c r="AF13" s="13"/>
      <c r="AG13" s="13"/>
    </row>
    <row r="14" spans="3:33" ht="16.5" customHeight="1">
      <c r="C14" s="2"/>
      <c r="D14" s="2"/>
      <c r="E14" s="1"/>
      <c r="F14" s="1"/>
      <c r="G14" s="53"/>
      <c r="H14" s="2"/>
      <c r="I14" s="53"/>
      <c r="J14" s="2"/>
      <c r="K14" s="53"/>
      <c r="L14" s="20"/>
      <c r="M14" s="31"/>
      <c r="W14" s="93"/>
      <c r="X14" s="13"/>
      <c r="Y14" s="66"/>
      <c r="AB14" s="13"/>
      <c r="AC14" s="13"/>
      <c r="AD14" s="66"/>
      <c r="AE14" s="13"/>
      <c r="AF14" s="13"/>
      <c r="AG14" s="13"/>
    </row>
    <row r="15" spans="1:33" ht="16.5" customHeight="1">
      <c r="A15" s="1" t="s">
        <v>12</v>
      </c>
      <c r="C15" s="2" t="s">
        <v>147</v>
      </c>
      <c r="D15" s="2"/>
      <c r="E15" s="11">
        <v>82729</v>
      </c>
      <c r="F15" s="22"/>
      <c r="G15" s="105">
        <f>58023</f>
        <v>58023</v>
      </c>
      <c r="H15" s="43" t="s">
        <v>13</v>
      </c>
      <c r="I15" s="64">
        <v>259017</v>
      </c>
      <c r="J15" s="43"/>
      <c r="K15" s="104">
        <f>225228</f>
        <v>225228</v>
      </c>
      <c r="L15" s="22"/>
      <c r="M15" s="32"/>
      <c r="W15" s="95"/>
      <c r="X15" s="13"/>
      <c r="Y15" s="32"/>
      <c r="AB15" s="36"/>
      <c r="AC15" s="43"/>
      <c r="AD15" s="32"/>
      <c r="AE15" s="13"/>
      <c r="AF15" s="13"/>
      <c r="AG15" s="13"/>
    </row>
    <row r="16" spans="1:33" ht="9.75" customHeight="1">
      <c r="A16" s="1"/>
      <c r="C16" s="2"/>
      <c r="D16" s="2"/>
      <c r="E16" s="13"/>
      <c r="F16" s="13"/>
      <c r="G16" s="106"/>
      <c r="H16" s="43"/>
      <c r="I16" s="32"/>
      <c r="J16" s="43"/>
      <c r="K16" s="32"/>
      <c r="M16" s="21"/>
      <c r="W16" s="93"/>
      <c r="X16" s="13"/>
      <c r="Y16" s="32"/>
      <c r="AB16" s="13"/>
      <c r="AC16" s="43"/>
      <c r="AD16" s="32"/>
      <c r="AE16" s="13"/>
      <c r="AF16" s="13"/>
      <c r="AG16" s="13"/>
    </row>
    <row r="17" spans="1:33" ht="16.5" customHeight="1">
      <c r="A17" s="84" t="s">
        <v>14</v>
      </c>
      <c r="C17" s="2" t="s">
        <v>15</v>
      </c>
      <c r="D17" s="2"/>
      <c r="E17" s="11">
        <v>0</v>
      </c>
      <c r="F17" s="22"/>
      <c r="G17" s="105">
        <f>1297</f>
        <v>1297</v>
      </c>
      <c r="H17" s="43"/>
      <c r="I17" s="65">
        <v>1</v>
      </c>
      <c r="J17" s="43"/>
      <c r="K17" s="105">
        <f>2031</f>
        <v>2031</v>
      </c>
      <c r="L17" s="8"/>
      <c r="M17" s="21"/>
      <c r="W17" s="95"/>
      <c r="X17" s="13"/>
      <c r="Y17" s="96"/>
      <c r="AB17" s="36"/>
      <c r="AC17" s="43"/>
      <c r="AD17" s="96"/>
      <c r="AE17" s="13"/>
      <c r="AF17" s="13"/>
      <c r="AG17" s="13"/>
    </row>
    <row r="18" spans="1:33" ht="9.75" customHeight="1">
      <c r="A18" s="1"/>
      <c r="C18" s="2"/>
      <c r="D18" s="2"/>
      <c r="E18" s="32"/>
      <c r="F18" s="32"/>
      <c r="G18" s="106"/>
      <c r="H18" s="43"/>
      <c r="I18" s="32"/>
      <c r="J18" s="43"/>
      <c r="K18" s="32"/>
      <c r="M18" s="21"/>
      <c r="W18" s="93"/>
      <c r="X18" s="13"/>
      <c r="Y18" s="32"/>
      <c r="AB18" s="13"/>
      <c r="AC18" s="43"/>
      <c r="AD18" s="32"/>
      <c r="AE18" s="13"/>
      <c r="AF18" s="13"/>
      <c r="AG18" s="13"/>
    </row>
    <row r="19" spans="1:33" ht="16.5" customHeight="1">
      <c r="A19" s="84" t="s">
        <v>16</v>
      </c>
      <c r="C19" s="2" t="s">
        <v>148</v>
      </c>
      <c r="D19" s="2"/>
      <c r="E19" s="11">
        <v>6480</v>
      </c>
      <c r="F19" s="22"/>
      <c r="G19" s="105">
        <v>5874</v>
      </c>
      <c r="H19" s="43"/>
      <c r="I19" s="64">
        <v>11966</v>
      </c>
      <c r="J19" s="43"/>
      <c r="K19" s="88">
        <v>19349</v>
      </c>
      <c r="M19" s="21"/>
      <c r="W19" s="95"/>
      <c r="X19" s="13"/>
      <c r="Y19" s="32"/>
      <c r="AB19" s="36"/>
      <c r="AC19" s="43"/>
      <c r="AD19" s="32"/>
      <c r="AE19" s="13"/>
      <c r="AF19" s="13"/>
      <c r="AG19" s="13"/>
    </row>
    <row r="20" spans="1:33" ht="14.25" customHeight="1">
      <c r="A20" s="1"/>
      <c r="C20" s="2"/>
      <c r="D20" s="2"/>
      <c r="E20" s="21"/>
      <c r="F20" s="21"/>
      <c r="G20" s="107"/>
      <c r="H20" s="2"/>
      <c r="I20" s="21"/>
      <c r="J20" s="2"/>
      <c r="K20" s="21"/>
      <c r="M20" s="21"/>
      <c r="W20" s="93"/>
      <c r="X20" s="13"/>
      <c r="Y20" s="32"/>
      <c r="AB20" s="13"/>
      <c r="AC20" s="43"/>
      <c r="AD20" s="32"/>
      <c r="AE20" s="13"/>
      <c r="AF20" s="13"/>
      <c r="AG20" s="13"/>
    </row>
    <row r="21" spans="1:33" ht="14.25" customHeight="1">
      <c r="A21" s="1" t="s">
        <v>17</v>
      </c>
      <c r="C21" s="54" t="s">
        <v>149</v>
      </c>
      <c r="D21" s="2"/>
      <c r="E21" s="63">
        <v>6491</v>
      </c>
      <c r="F21" s="50"/>
      <c r="G21" s="63">
        <v>7604</v>
      </c>
      <c r="H21" s="55"/>
      <c r="I21" s="31">
        <f>8707-I30+I28+I26-I35</f>
        <v>23599</v>
      </c>
      <c r="J21" s="55"/>
      <c r="K21" s="45">
        <v>5076</v>
      </c>
      <c r="L21" s="22"/>
      <c r="M21" s="32"/>
      <c r="W21" s="95"/>
      <c r="X21" s="13"/>
      <c r="Y21" s="40"/>
      <c r="AB21" s="36"/>
      <c r="AC21" s="125"/>
      <c r="AD21" s="40"/>
      <c r="AE21" s="13"/>
      <c r="AF21" s="13"/>
      <c r="AG21" s="13"/>
    </row>
    <row r="22" spans="1:33" ht="14.25" customHeight="1">
      <c r="A22" s="1"/>
      <c r="C22" s="54" t="s">
        <v>150</v>
      </c>
      <c r="D22" s="2"/>
      <c r="E22" s="9"/>
      <c r="F22" s="9"/>
      <c r="G22" s="107"/>
      <c r="H22" s="2"/>
      <c r="I22" s="21"/>
      <c r="J22" s="2"/>
      <c r="K22" s="87"/>
      <c r="L22" s="22"/>
      <c r="M22" s="32"/>
      <c r="W22" s="93"/>
      <c r="X22" s="13"/>
      <c r="Y22" s="32"/>
      <c r="AB22" s="13"/>
      <c r="AC22" s="43"/>
      <c r="AD22" s="32"/>
      <c r="AE22" s="13"/>
      <c r="AF22" s="13"/>
      <c r="AG22" s="13"/>
    </row>
    <row r="23" spans="1:33" ht="14.25" customHeight="1">
      <c r="A23" s="1"/>
      <c r="C23" s="54" t="s">
        <v>152</v>
      </c>
      <c r="D23" s="2"/>
      <c r="E23" s="9"/>
      <c r="F23" s="9"/>
      <c r="G23" s="107"/>
      <c r="H23" s="2"/>
      <c r="I23" s="21"/>
      <c r="J23" s="2"/>
      <c r="K23" s="87"/>
      <c r="L23" s="22"/>
      <c r="M23" s="32"/>
      <c r="W23" s="93"/>
      <c r="X23" s="13"/>
      <c r="Y23" s="32"/>
      <c r="AB23" s="13"/>
      <c r="AC23" s="43"/>
      <c r="AD23" s="32"/>
      <c r="AE23" s="13"/>
      <c r="AF23" s="13"/>
      <c r="AG23" s="13"/>
    </row>
    <row r="24" spans="1:33" ht="14.25" customHeight="1">
      <c r="A24" s="1"/>
      <c r="C24" s="54" t="s">
        <v>151</v>
      </c>
      <c r="D24" s="2"/>
      <c r="E24" s="9"/>
      <c r="F24" s="9"/>
      <c r="G24" s="107"/>
      <c r="H24" s="2"/>
      <c r="I24" s="21"/>
      <c r="J24" s="2"/>
      <c r="K24" s="87"/>
      <c r="L24" s="22"/>
      <c r="M24" s="32"/>
      <c r="W24" s="93"/>
      <c r="X24" s="13"/>
      <c r="Y24" s="32"/>
      <c r="AB24" s="13"/>
      <c r="AC24" s="43"/>
      <c r="AD24" s="32"/>
      <c r="AE24" s="13"/>
      <c r="AF24" s="13"/>
      <c r="AG24" s="13"/>
    </row>
    <row r="25" spans="1:33" ht="14.25" customHeight="1">
      <c r="A25" s="1"/>
      <c r="C25" s="2"/>
      <c r="D25" s="2"/>
      <c r="E25" s="9"/>
      <c r="F25" s="9"/>
      <c r="G25" s="107"/>
      <c r="H25" s="2"/>
      <c r="I25" s="21"/>
      <c r="J25" s="2"/>
      <c r="K25" s="87"/>
      <c r="L25" s="22"/>
      <c r="M25" s="32"/>
      <c r="W25" s="93"/>
      <c r="X25" s="13"/>
      <c r="Y25" s="32"/>
      <c r="AB25" s="13"/>
      <c r="AC25" s="43"/>
      <c r="AD25" s="32"/>
      <c r="AE25" s="13"/>
      <c r="AF25" s="13"/>
      <c r="AG25" s="13"/>
    </row>
    <row r="26" spans="1:33" ht="15.75" customHeight="1">
      <c r="A26" s="84" t="s">
        <v>14</v>
      </c>
      <c r="C26" s="2" t="s">
        <v>195</v>
      </c>
      <c r="D26" s="2"/>
      <c r="E26" s="22">
        <v>6667</v>
      </c>
      <c r="F26" s="22"/>
      <c r="G26" s="115">
        <v>7777</v>
      </c>
      <c r="H26" s="2"/>
      <c r="I26" s="21">
        <v>28166</v>
      </c>
      <c r="J26" s="2"/>
      <c r="K26" s="75">
        <v>34262</v>
      </c>
      <c r="L26" s="22"/>
      <c r="M26" s="32"/>
      <c r="W26" s="95"/>
      <c r="X26" s="13"/>
      <c r="Y26" s="32"/>
      <c r="AB26" s="36"/>
      <c r="AC26" s="43"/>
      <c r="AD26" s="32"/>
      <c r="AE26" s="13"/>
      <c r="AF26" s="13"/>
      <c r="AG26" s="13"/>
    </row>
    <row r="27" spans="1:33" ht="15.75" customHeight="1">
      <c r="A27" s="1"/>
      <c r="C27" s="2"/>
      <c r="D27" s="2"/>
      <c r="E27" s="9"/>
      <c r="F27" s="9"/>
      <c r="G27" s="116"/>
      <c r="H27" s="2"/>
      <c r="I27" s="21"/>
      <c r="J27" s="2"/>
      <c r="K27" s="75"/>
      <c r="L27" s="22"/>
      <c r="M27" s="32"/>
      <c r="W27" s="93"/>
      <c r="X27" s="13"/>
      <c r="Y27" s="32"/>
      <c r="AB27" s="13"/>
      <c r="AC27" s="43"/>
      <c r="AD27" s="32"/>
      <c r="AE27" s="13"/>
      <c r="AF27" s="13"/>
      <c r="AG27" s="13"/>
    </row>
    <row r="28" spans="1:33" ht="15.75" customHeight="1">
      <c r="A28" s="84" t="s">
        <v>16</v>
      </c>
      <c r="C28" s="2" t="s">
        <v>196</v>
      </c>
      <c r="D28" s="2"/>
      <c r="E28" s="22">
        <v>2587</v>
      </c>
      <c r="F28" s="22"/>
      <c r="G28" s="115">
        <v>3286</v>
      </c>
      <c r="H28" s="2"/>
      <c r="I28" s="37">
        <v>10804</v>
      </c>
      <c r="J28" s="2"/>
      <c r="K28" s="75">
        <v>13689</v>
      </c>
      <c r="L28" s="22"/>
      <c r="M28" s="32"/>
      <c r="W28" s="95"/>
      <c r="X28" s="13"/>
      <c r="Y28" s="32"/>
      <c r="AB28" s="36"/>
      <c r="AC28" s="43"/>
      <c r="AD28" s="98"/>
      <c r="AE28" s="13"/>
      <c r="AF28" s="13"/>
      <c r="AG28" s="13"/>
    </row>
    <row r="29" spans="1:33" ht="15.75" customHeight="1">
      <c r="A29" s="1"/>
      <c r="C29" s="2"/>
      <c r="D29" s="2"/>
      <c r="E29" s="9"/>
      <c r="F29" s="9"/>
      <c r="G29" s="107"/>
      <c r="H29" s="2"/>
      <c r="I29" s="21"/>
      <c r="J29" s="2"/>
      <c r="K29" s="21"/>
      <c r="L29" s="22"/>
      <c r="M29" s="32"/>
      <c r="W29" s="93"/>
      <c r="X29" s="13"/>
      <c r="Y29" s="32"/>
      <c r="AB29" s="13"/>
      <c r="AC29" s="43"/>
      <c r="AD29" s="32"/>
      <c r="AE29" s="13"/>
      <c r="AF29" s="13"/>
      <c r="AG29" s="13"/>
    </row>
    <row r="30" spans="1:33" ht="15.75" customHeight="1">
      <c r="A30" s="84" t="s">
        <v>18</v>
      </c>
      <c r="C30" s="2" t="s">
        <v>197</v>
      </c>
      <c r="D30" s="2"/>
      <c r="E30" s="22">
        <v>0</v>
      </c>
      <c r="F30" s="49"/>
      <c r="G30" s="63">
        <v>0</v>
      </c>
      <c r="H30" s="58"/>
      <c r="I30" s="37">
        <v>9937</v>
      </c>
      <c r="J30" s="58"/>
      <c r="K30" s="75">
        <v>3605</v>
      </c>
      <c r="L30" s="22"/>
      <c r="M30" s="32"/>
      <c r="W30" s="95"/>
      <c r="X30" s="13"/>
      <c r="Y30" s="97"/>
      <c r="AB30" s="36"/>
      <c r="AC30" s="126"/>
      <c r="AD30" s="98"/>
      <c r="AE30" s="13"/>
      <c r="AF30" s="13"/>
      <c r="AG30" s="13"/>
    </row>
    <row r="31" spans="1:33" ht="15.75" customHeight="1">
      <c r="A31" s="84"/>
      <c r="C31" s="2"/>
      <c r="D31" s="2"/>
      <c r="E31" s="22"/>
      <c r="F31" s="22"/>
      <c r="G31" s="101"/>
      <c r="H31" s="2"/>
      <c r="I31" s="33"/>
      <c r="J31" s="2"/>
      <c r="K31" s="33"/>
      <c r="L31" s="22"/>
      <c r="M31" s="32"/>
      <c r="W31" s="93"/>
      <c r="X31" s="13"/>
      <c r="Y31" s="34"/>
      <c r="AB31" s="13"/>
      <c r="AC31" s="43"/>
      <c r="AD31" s="34"/>
      <c r="AE31" s="13"/>
      <c r="AF31" s="13"/>
      <c r="AG31" s="13"/>
    </row>
    <row r="32" spans="1:33" ht="15.75" customHeight="1">
      <c r="A32" s="84" t="s">
        <v>19</v>
      </c>
      <c r="C32" s="55" t="s">
        <v>153</v>
      </c>
      <c r="D32" s="2"/>
      <c r="E32" s="35">
        <f>E21-E26-E28+E30</f>
        <v>-2763</v>
      </c>
      <c r="F32" s="32"/>
      <c r="G32" s="35">
        <f>G21-G26-G28+G30</f>
        <v>-3459</v>
      </c>
      <c r="H32" s="2"/>
      <c r="I32" s="35">
        <f>I21-I26-I28+I30</f>
        <v>-5434</v>
      </c>
      <c r="J32" s="2"/>
      <c r="K32" s="35">
        <f>K21-K26-K28+K30</f>
        <v>-39270</v>
      </c>
      <c r="L32" s="32"/>
      <c r="M32" s="32"/>
      <c r="W32" s="95"/>
      <c r="X32" s="13"/>
      <c r="Y32" s="32"/>
      <c r="AB32" s="36"/>
      <c r="AC32" s="43"/>
      <c r="AD32" s="32"/>
      <c r="AE32" s="13"/>
      <c r="AF32" s="13"/>
      <c r="AG32" s="13"/>
    </row>
    <row r="33" spans="1:33" ht="15.75" customHeight="1">
      <c r="A33" s="1"/>
      <c r="C33" s="55" t="s">
        <v>154</v>
      </c>
      <c r="D33" s="2"/>
      <c r="E33" s="32"/>
      <c r="F33" s="32"/>
      <c r="G33" s="106"/>
      <c r="H33" s="2"/>
      <c r="I33" s="32"/>
      <c r="J33" s="2"/>
      <c r="K33" s="32"/>
      <c r="L33" s="32"/>
      <c r="M33" s="32"/>
      <c r="W33" s="93"/>
      <c r="X33" s="13"/>
      <c r="Y33" s="32"/>
      <c r="AB33" s="13"/>
      <c r="AC33" s="43"/>
      <c r="AD33" s="32"/>
      <c r="AE33" s="13"/>
      <c r="AF33" s="13"/>
      <c r="AG33" s="13"/>
    </row>
    <row r="34" spans="1:33" ht="15.75" customHeight="1">
      <c r="A34" s="1"/>
      <c r="C34" s="55"/>
      <c r="D34" s="2"/>
      <c r="E34" s="32"/>
      <c r="F34" s="32"/>
      <c r="G34" s="106"/>
      <c r="H34" s="2"/>
      <c r="I34" s="32"/>
      <c r="J34" s="2"/>
      <c r="K34" s="32"/>
      <c r="L34" s="32"/>
      <c r="M34" s="32"/>
      <c r="W34" s="93"/>
      <c r="X34" s="13"/>
      <c r="Y34" s="32"/>
      <c r="AB34" s="13"/>
      <c r="AC34" s="43"/>
      <c r="AD34" s="32"/>
      <c r="AE34" s="13"/>
      <c r="AF34" s="13"/>
      <c r="AG34" s="13"/>
    </row>
    <row r="35" spans="1:33" ht="16.5" customHeight="1">
      <c r="A35" s="84" t="s">
        <v>20</v>
      </c>
      <c r="C35" s="2" t="s">
        <v>21</v>
      </c>
      <c r="D35" s="2"/>
      <c r="E35" s="22">
        <v>5220</v>
      </c>
      <c r="F35" s="22"/>
      <c r="G35" s="115">
        <v>10061</v>
      </c>
      <c r="H35" s="2"/>
      <c r="I35" s="32">
        <v>14141</v>
      </c>
      <c r="J35" s="2"/>
      <c r="K35" s="89">
        <v>31075</v>
      </c>
      <c r="L35" s="22"/>
      <c r="M35" s="32"/>
      <c r="W35" s="95"/>
      <c r="X35" s="13"/>
      <c r="Y35" s="32"/>
      <c r="AB35" s="36"/>
      <c r="AC35" s="43"/>
      <c r="AD35" s="32"/>
      <c r="AE35" s="13"/>
      <c r="AF35" s="13"/>
      <c r="AG35" s="13"/>
    </row>
    <row r="36" spans="1:33" ht="9.75" customHeight="1">
      <c r="A36" s="84"/>
      <c r="C36" s="2"/>
      <c r="D36" s="2"/>
      <c r="E36" s="22"/>
      <c r="F36" s="22"/>
      <c r="G36" s="106"/>
      <c r="H36" s="2"/>
      <c r="I36" s="32"/>
      <c r="J36" s="2"/>
      <c r="K36" s="32"/>
      <c r="L36" s="22"/>
      <c r="M36" s="32"/>
      <c r="W36" s="93"/>
      <c r="X36" s="13"/>
      <c r="Y36" s="32"/>
      <c r="AB36" s="13"/>
      <c r="AC36" s="43"/>
      <c r="AD36" s="32"/>
      <c r="AE36" s="13"/>
      <c r="AF36" s="13"/>
      <c r="AG36" s="13"/>
    </row>
    <row r="37" spans="1:33" ht="15" customHeight="1">
      <c r="A37" s="84" t="s">
        <v>22</v>
      </c>
      <c r="C37" s="55" t="s">
        <v>155</v>
      </c>
      <c r="D37" s="2"/>
      <c r="E37" s="35">
        <f>SUM(E32:E35)</f>
        <v>2457</v>
      </c>
      <c r="F37" s="32"/>
      <c r="G37" s="35">
        <f>SUM(G32:G35)</f>
        <v>6602</v>
      </c>
      <c r="H37" s="2"/>
      <c r="I37" s="35">
        <f>SUM(I32:I35)</f>
        <v>8707</v>
      </c>
      <c r="J37" s="2"/>
      <c r="K37" s="35">
        <f>SUM(K32:K35)</f>
        <v>-8195</v>
      </c>
      <c r="L37" s="32"/>
      <c r="M37" s="32"/>
      <c r="W37" s="95"/>
      <c r="X37" s="13"/>
      <c r="Y37" s="32"/>
      <c r="AB37" s="36"/>
      <c r="AC37" s="43"/>
      <c r="AD37" s="32"/>
      <c r="AE37" s="13"/>
      <c r="AF37" s="13"/>
      <c r="AG37" s="13"/>
    </row>
    <row r="38" spans="1:33" ht="15" customHeight="1">
      <c r="A38" s="84"/>
      <c r="C38" s="55" t="s">
        <v>23</v>
      </c>
      <c r="D38" s="2"/>
      <c r="E38" s="32"/>
      <c r="F38" s="32"/>
      <c r="G38" s="106"/>
      <c r="H38" s="2"/>
      <c r="I38" s="32"/>
      <c r="J38" s="2"/>
      <c r="K38" s="32"/>
      <c r="L38" s="32"/>
      <c r="M38" s="32"/>
      <c r="W38" s="93"/>
      <c r="X38" s="13"/>
      <c r="Y38" s="32"/>
      <c r="AB38" s="13"/>
      <c r="AC38" s="43"/>
      <c r="AD38" s="32"/>
      <c r="AE38" s="13"/>
      <c r="AF38" s="13"/>
      <c r="AG38" s="13"/>
    </row>
    <row r="39" spans="1:33" ht="15" customHeight="1">
      <c r="A39" s="84"/>
      <c r="C39" s="2"/>
      <c r="D39" s="2"/>
      <c r="E39" s="32"/>
      <c r="F39" s="32"/>
      <c r="G39" s="106"/>
      <c r="H39" s="2"/>
      <c r="I39" s="32"/>
      <c r="J39" s="2"/>
      <c r="K39" s="32"/>
      <c r="L39" s="32"/>
      <c r="M39" s="32"/>
      <c r="W39" s="93"/>
      <c r="X39" s="13"/>
      <c r="Y39" s="32"/>
      <c r="AB39" s="13"/>
      <c r="AC39" s="43"/>
      <c r="AD39" s="32"/>
      <c r="AE39" s="13"/>
      <c r="AF39" s="13"/>
      <c r="AG39" s="13"/>
    </row>
    <row r="40" spans="1:33" ht="13.5" customHeight="1">
      <c r="A40" s="84" t="s">
        <v>24</v>
      </c>
      <c r="C40" s="2" t="s">
        <v>156</v>
      </c>
      <c r="D40" s="2"/>
      <c r="E40" s="22">
        <v>170</v>
      </c>
      <c r="F40" s="22"/>
      <c r="G40" s="115">
        <v>3184</v>
      </c>
      <c r="H40" s="2"/>
      <c r="I40" s="32">
        <v>10901</v>
      </c>
      <c r="J40" s="2"/>
      <c r="K40" s="89">
        <v>11476</v>
      </c>
      <c r="L40" s="32"/>
      <c r="M40" s="32"/>
      <c r="W40" s="95"/>
      <c r="X40" s="13"/>
      <c r="Y40" s="32"/>
      <c r="AB40" s="36"/>
      <c r="AC40" s="43"/>
      <c r="AD40" s="32"/>
      <c r="AE40" s="13"/>
      <c r="AF40" s="13"/>
      <c r="AG40" s="13"/>
    </row>
    <row r="41" spans="1:33" ht="13.5" customHeight="1">
      <c r="A41" s="1"/>
      <c r="C41" s="2"/>
      <c r="D41" s="2"/>
      <c r="E41" s="32"/>
      <c r="F41" s="32"/>
      <c r="G41" s="106"/>
      <c r="H41" s="2"/>
      <c r="I41" s="32"/>
      <c r="J41" s="2"/>
      <c r="K41" s="32"/>
      <c r="L41" s="32"/>
      <c r="M41" s="32"/>
      <c r="W41" s="93"/>
      <c r="X41" s="13"/>
      <c r="Y41" s="32"/>
      <c r="AB41" s="13"/>
      <c r="AC41" s="43"/>
      <c r="AD41" s="32"/>
      <c r="AE41" s="13"/>
      <c r="AF41" s="13"/>
      <c r="AG41" s="13"/>
    </row>
    <row r="42" spans="1:33" ht="13.5" customHeight="1">
      <c r="A42" s="84" t="s">
        <v>25</v>
      </c>
      <c r="B42" s="1" t="s">
        <v>26</v>
      </c>
      <c r="C42" s="55" t="s">
        <v>157</v>
      </c>
      <c r="D42" s="2"/>
      <c r="E42" s="35">
        <f>E37-E40</f>
        <v>2287</v>
      </c>
      <c r="F42" s="32"/>
      <c r="G42" s="108">
        <f>G37-G40</f>
        <v>3418</v>
      </c>
      <c r="H42" s="2"/>
      <c r="I42" s="35">
        <f>I37-I40</f>
        <v>-2194</v>
      </c>
      <c r="J42" s="2"/>
      <c r="K42" s="35">
        <f>K37-K40</f>
        <v>-19671</v>
      </c>
      <c r="L42" s="32"/>
      <c r="M42" s="32"/>
      <c r="W42" s="95"/>
      <c r="X42" s="13"/>
      <c r="Y42" s="32"/>
      <c r="AB42" s="36"/>
      <c r="AC42" s="43"/>
      <c r="AD42" s="32"/>
      <c r="AE42" s="13"/>
      <c r="AF42" s="13"/>
      <c r="AG42" s="13"/>
    </row>
    <row r="43" spans="1:33" ht="13.5" customHeight="1">
      <c r="A43" s="84"/>
      <c r="C43" s="55" t="s">
        <v>158</v>
      </c>
      <c r="D43" s="2"/>
      <c r="E43" s="32"/>
      <c r="F43" s="32"/>
      <c r="G43" s="106"/>
      <c r="H43" s="2"/>
      <c r="I43" s="32"/>
      <c r="J43" s="2"/>
      <c r="K43" s="32"/>
      <c r="L43" s="32"/>
      <c r="M43" s="32"/>
      <c r="W43" s="93"/>
      <c r="X43" s="13"/>
      <c r="Y43" s="32"/>
      <c r="AB43" s="13"/>
      <c r="AC43" s="43"/>
      <c r="AD43" s="32"/>
      <c r="AE43" s="13"/>
      <c r="AF43" s="13"/>
      <c r="AG43" s="13"/>
    </row>
    <row r="44" spans="1:33" ht="15" customHeight="1">
      <c r="A44" s="84"/>
      <c r="C44" s="2"/>
      <c r="D44" s="2"/>
      <c r="G44" s="106"/>
      <c r="H44" s="2"/>
      <c r="I44" s="32"/>
      <c r="J44" s="2"/>
      <c r="K44" s="32"/>
      <c r="L44" s="13"/>
      <c r="M44" s="32"/>
      <c r="W44" s="93"/>
      <c r="X44" s="13"/>
      <c r="Y44" s="32"/>
      <c r="AB44" s="13"/>
      <c r="AC44" s="43"/>
      <c r="AD44" s="32"/>
      <c r="AE44" s="13"/>
      <c r="AF44" s="13"/>
      <c r="AG44" s="13"/>
    </row>
    <row r="45" spans="1:33" ht="15" customHeight="1">
      <c r="A45" s="84"/>
      <c r="B45" s="3" t="s">
        <v>27</v>
      </c>
      <c r="C45" s="2" t="s">
        <v>31</v>
      </c>
      <c r="D45" s="2"/>
      <c r="E45" s="22">
        <v>7661</v>
      </c>
      <c r="F45" s="22"/>
      <c r="G45" s="115">
        <v>-1819</v>
      </c>
      <c r="H45" s="2"/>
      <c r="I45" s="32">
        <v>6045</v>
      </c>
      <c r="J45" s="2"/>
      <c r="K45" s="89">
        <v>-1948</v>
      </c>
      <c r="L45" s="22"/>
      <c r="M45" s="32"/>
      <c r="W45" s="95"/>
      <c r="X45" s="13"/>
      <c r="Y45" s="32"/>
      <c r="AB45" s="36"/>
      <c r="AC45" s="43"/>
      <c r="AD45" s="32"/>
      <c r="AE45" s="13"/>
      <c r="AF45" s="13"/>
      <c r="AG45" s="13"/>
    </row>
    <row r="46" spans="1:33" ht="15" customHeight="1">
      <c r="A46" s="84"/>
      <c r="B46" s="3"/>
      <c r="C46" s="2"/>
      <c r="D46" s="2"/>
      <c r="E46" s="22"/>
      <c r="F46" s="22"/>
      <c r="G46" s="115"/>
      <c r="H46" s="2"/>
      <c r="I46" s="32"/>
      <c r="J46" s="2"/>
      <c r="K46" s="89"/>
      <c r="L46" s="22"/>
      <c r="M46" s="32"/>
      <c r="W46" s="95"/>
      <c r="X46" s="13"/>
      <c r="Y46" s="32"/>
      <c r="AB46" s="36"/>
      <c r="AC46" s="43"/>
      <c r="AD46" s="32"/>
      <c r="AE46" s="13"/>
      <c r="AF46" s="13"/>
      <c r="AG46" s="13"/>
    </row>
    <row r="47" spans="1:33" ht="16.5" customHeight="1">
      <c r="A47" s="84" t="s">
        <v>28</v>
      </c>
      <c r="C47" s="4" t="s">
        <v>194</v>
      </c>
      <c r="E47" s="8">
        <v>0</v>
      </c>
      <c r="F47" s="8"/>
      <c r="G47" s="8">
        <v>0</v>
      </c>
      <c r="H47" s="8"/>
      <c r="I47" s="8">
        <v>0</v>
      </c>
      <c r="J47" s="8"/>
      <c r="K47" s="8">
        <v>0</v>
      </c>
      <c r="AB47" s="13"/>
      <c r="AC47" s="13"/>
      <c r="AD47" s="13"/>
      <c r="AE47" s="13"/>
      <c r="AF47" s="13"/>
      <c r="AG47" s="13"/>
    </row>
    <row r="48" spans="1:33" ht="9.75" customHeight="1">
      <c r="A48" s="84"/>
      <c r="B48" s="3"/>
      <c r="C48" s="2"/>
      <c r="D48" s="2"/>
      <c r="E48" s="22"/>
      <c r="F48" s="22"/>
      <c r="G48" s="106"/>
      <c r="H48" s="2"/>
      <c r="I48" s="32"/>
      <c r="J48" s="2"/>
      <c r="K48" s="32"/>
      <c r="L48" s="22"/>
      <c r="M48" s="32"/>
      <c r="W48" s="93"/>
      <c r="X48" s="13"/>
      <c r="Y48" s="32"/>
      <c r="AB48" s="13"/>
      <c r="AC48" s="43"/>
      <c r="AD48" s="32"/>
      <c r="AE48" s="13"/>
      <c r="AF48" s="13"/>
      <c r="AG48" s="13"/>
    </row>
    <row r="49" spans="1:33" ht="15.75" customHeight="1">
      <c r="A49" s="84" t="s">
        <v>29</v>
      </c>
      <c r="C49" s="55" t="s">
        <v>159</v>
      </c>
      <c r="D49" s="2"/>
      <c r="E49" s="46">
        <f>E42+E45</f>
        <v>9948</v>
      </c>
      <c r="F49" s="36"/>
      <c r="G49" s="108">
        <f>G42+G45</f>
        <v>1599</v>
      </c>
      <c r="H49" s="2"/>
      <c r="I49" s="46">
        <f>I42+I45</f>
        <v>3851</v>
      </c>
      <c r="J49" s="2"/>
      <c r="K49" s="46">
        <f>K42+K45</f>
        <v>-21619</v>
      </c>
      <c r="L49" s="36"/>
      <c r="M49" s="32"/>
      <c r="W49" s="95"/>
      <c r="X49" s="13"/>
      <c r="Y49" s="36"/>
      <c r="AB49" s="36"/>
      <c r="AC49" s="43"/>
      <c r="AD49" s="36"/>
      <c r="AE49" s="13"/>
      <c r="AF49" s="13"/>
      <c r="AG49" s="13"/>
    </row>
    <row r="50" spans="1:33" ht="16.5" customHeight="1">
      <c r="A50" s="84"/>
      <c r="C50" s="55" t="s">
        <v>160</v>
      </c>
      <c r="D50" s="2"/>
      <c r="E50" s="36"/>
      <c r="F50" s="36"/>
      <c r="G50" s="109"/>
      <c r="H50" s="2"/>
      <c r="I50" s="36"/>
      <c r="J50" s="2"/>
      <c r="K50" s="36"/>
      <c r="L50" s="36"/>
      <c r="M50" s="32"/>
      <c r="W50" s="93"/>
      <c r="X50" s="13"/>
      <c r="Y50" s="36"/>
      <c r="AB50" s="13"/>
      <c r="AC50" s="43"/>
      <c r="AD50" s="36"/>
      <c r="AE50" s="13"/>
      <c r="AF50" s="13"/>
      <c r="AG50" s="13"/>
    </row>
    <row r="51" spans="1:33" ht="16.5" customHeight="1">
      <c r="A51" s="84"/>
      <c r="C51" s="55"/>
      <c r="D51" s="2"/>
      <c r="E51" s="36"/>
      <c r="F51" s="36"/>
      <c r="G51" s="109"/>
      <c r="H51" s="2"/>
      <c r="I51" s="36"/>
      <c r="J51" s="2"/>
      <c r="K51" s="36"/>
      <c r="L51" s="36"/>
      <c r="M51" s="32"/>
      <c r="W51" s="93"/>
      <c r="X51" s="13"/>
      <c r="Y51" s="36"/>
      <c r="AB51" s="13"/>
      <c r="AC51" s="43"/>
      <c r="AD51" s="36"/>
      <c r="AE51" s="13"/>
      <c r="AF51" s="13"/>
      <c r="AG51" s="13"/>
    </row>
    <row r="52" spans="1:33" ht="16.5" customHeight="1">
      <c r="A52" s="84"/>
      <c r="C52" s="55"/>
      <c r="D52" s="2"/>
      <c r="E52" s="36"/>
      <c r="F52" s="36"/>
      <c r="G52" s="109"/>
      <c r="H52" s="2"/>
      <c r="I52" s="36"/>
      <c r="J52" s="2"/>
      <c r="K52" s="36"/>
      <c r="L52" s="36"/>
      <c r="M52" s="32"/>
      <c r="W52" s="93"/>
      <c r="X52" s="13"/>
      <c r="Y52" s="36"/>
      <c r="AB52" s="13"/>
      <c r="AC52" s="43"/>
      <c r="AD52" s="36"/>
      <c r="AE52" s="13"/>
      <c r="AF52" s="13"/>
      <c r="AG52" s="13"/>
    </row>
    <row r="53" spans="1:33" ht="16.5" customHeight="1">
      <c r="A53" s="84"/>
      <c r="C53" s="2"/>
      <c r="D53" s="2"/>
      <c r="E53" s="9"/>
      <c r="F53" s="9"/>
      <c r="G53" s="110"/>
      <c r="H53" s="2"/>
      <c r="I53" s="34"/>
      <c r="J53" s="2"/>
      <c r="K53" s="34"/>
      <c r="L53" s="22"/>
      <c r="M53" s="32"/>
      <c r="W53" s="93"/>
      <c r="X53" s="13"/>
      <c r="Y53" s="34"/>
      <c r="AB53" s="13"/>
      <c r="AC53" s="43"/>
      <c r="AD53" s="34"/>
      <c r="AE53" s="13"/>
      <c r="AF53" s="13"/>
      <c r="AG53" s="13"/>
    </row>
    <row r="54" spans="1:33" ht="16.5" customHeight="1">
      <c r="A54" s="84" t="s">
        <v>35</v>
      </c>
      <c r="B54" s="3" t="s">
        <v>26</v>
      </c>
      <c r="C54" s="2" t="s">
        <v>30</v>
      </c>
      <c r="D54" s="2"/>
      <c r="E54" s="9">
        <v>0</v>
      </c>
      <c r="F54" s="9"/>
      <c r="G54" s="110">
        <v>0</v>
      </c>
      <c r="H54" s="2"/>
      <c r="I54" s="37">
        <v>0</v>
      </c>
      <c r="J54" s="2"/>
      <c r="K54" s="90">
        <v>0</v>
      </c>
      <c r="L54" s="22"/>
      <c r="M54" s="32"/>
      <c r="W54" s="93"/>
      <c r="X54" s="13"/>
      <c r="Y54" s="98"/>
      <c r="AB54" s="13"/>
      <c r="AC54" s="43"/>
      <c r="AD54" s="98"/>
      <c r="AE54" s="13"/>
      <c r="AF54" s="13"/>
      <c r="AG54" s="13"/>
    </row>
    <row r="55" spans="1:33" ht="16.5" customHeight="1">
      <c r="A55" s="1"/>
      <c r="B55" s="3"/>
      <c r="C55" s="2"/>
      <c r="D55" s="2"/>
      <c r="E55" s="9"/>
      <c r="F55" s="9"/>
      <c r="G55" s="101"/>
      <c r="H55" s="2"/>
      <c r="I55" s="37"/>
      <c r="J55" s="2"/>
      <c r="K55" s="37"/>
      <c r="L55" s="22"/>
      <c r="M55" s="32"/>
      <c r="W55" s="93"/>
      <c r="X55" s="13"/>
      <c r="Y55" s="98"/>
      <c r="AB55" s="13"/>
      <c r="AC55" s="43"/>
      <c r="AD55" s="98"/>
      <c r="AE55" s="13"/>
      <c r="AF55" s="13"/>
      <c r="AG55" s="13"/>
    </row>
    <row r="56" spans="1:33" ht="16.5" customHeight="1">
      <c r="A56" s="1"/>
      <c r="B56" s="3" t="s">
        <v>27</v>
      </c>
      <c r="C56" s="2" t="s">
        <v>31</v>
      </c>
      <c r="D56" s="2"/>
      <c r="E56" s="8">
        <v>0</v>
      </c>
      <c r="F56" s="8"/>
      <c r="G56" s="110">
        <v>0</v>
      </c>
      <c r="H56" s="2"/>
      <c r="I56" s="8">
        <v>0</v>
      </c>
      <c r="J56" s="2"/>
      <c r="K56" s="90">
        <v>0</v>
      </c>
      <c r="L56" s="38"/>
      <c r="M56" s="38"/>
      <c r="W56" s="93"/>
      <c r="X56" s="13"/>
      <c r="Y56" s="38"/>
      <c r="AB56" s="13"/>
      <c r="AC56" s="43"/>
      <c r="AD56" s="38"/>
      <c r="AE56" s="13"/>
      <c r="AF56" s="13"/>
      <c r="AG56" s="13"/>
    </row>
    <row r="57" spans="1:33" ht="16.5" customHeight="1">
      <c r="A57" s="1"/>
      <c r="B57" s="3"/>
      <c r="C57" s="2"/>
      <c r="D57" s="2"/>
      <c r="E57" s="8"/>
      <c r="F57" s="8"/>
      <c r="G57" s="111"/>
      <c r="H57" s="2"/>
      <c r="I57" s="8"/>
      <c r="J57" s="2"/>
      <c r="K57" s="8"/>
      <c r="L57" s="38"/>
      <c r="M57" s="38"/>
      <c r="W57" s="93"/>
      <c r="X57" s="13"/>
      <c r="Y57" s="38"/>
      <c r="AB57" s="13"/>
      <c r="AC57" s="43"/>
      <c r="AD57" s="38"/>
      <c r="AE57" s="13"/>
      <c r="AF57" s="13"/>
      <c r="AG57" s="13"/>
    </row>
    <row r="58" spans="1:33" ht="16.5" customHeight="1">
      <c r="A58" s="1"/>
      <c r="B58" s="3" t="s">
        <v>32</v>
      </c>
      <c r="C58" s="2" t="s">
        <v>33</v>
      </c>
      <c r="D58" s="2"/>
      <c r="E58" s="8">
        <v>0</v>
      </c>
      <c r="F58" s="8"/>
      <c r="G58" s="110">
        <v>0</v>
      </c>
      <c r="H58" s="2"/>
      <c r="I58" s="34">
        <v>0</v>
      </c>
      <c r="J58" s="2"/>
      <c r="K58" s="90">
        <v>0</v>
      </c>
      <c r="L58" s="38"/>
      <c r="M58" s="34"/>
      <c r="W58" s="93"/>
      <c r="X58" s="13"/>
      <c r="Y58" s="34"/>
      <c r="AB58" s="13"/>
      <c r="AC58" s="43"/>
      <c r="AD58" s="34"/>
      <c r="AE58" s="13"/>
      <c r="AF58" s="13"/>
      <c r="AG58" s="13"/>
    </row>
    <row r="59" spans="1:33" ht="16.5" customHeight="1">
      <c r="A59" s="1"/>
      <c r="B59" s="3"/>
      <c r="C59" s="2" t="s">
        <v>34</v>
      </c>
      <c r="D59" s="2"/>
      <c r="E59" s="8"/>
      <c r="F59" s="8"/>
      <c r="G59" s="110"/>
      <c r="H59" s="2"/>
      <c r="I59" s="34"/>
      <c r="J59" s="2"/>
      <c r="K59" s="34"/>
      <c r="L59" s="38"/>
      <c r="M59" s="34"/>
      <c r="W59" s="93"/>
      <c r="X59" s="13"/>
      <c r="Y59" s="34"/>
      <c r="AB59" s="13"/>
      <c r="AC59" s="43"/>
      <c r="AD59" s="34"/>
      <c r="AE59" s="13"/>
      <c r="AF59" s="13"/>
      <c r="AG59" s="13"/>
    </row>
    <row r="60" spans="1:33" ht="9.75" customHeight="1">
      <c r="A60" s="1"/>
      <c r="G60" s="112"/>
      <c r="L60" s="13"/>
      <c r="M60" s="13"/>
      <c r="W60" s="93"/>
      <c r="X60" s="13"/>
      <c r="Y60" s="13"/>
      <c r="AB60" s="13"/>
      <c r="AC60" s="13"/>
      <c r="AD60" s="13"/>
      <c r="AE60" s="13"/>
      <c r="AF60" s="13"/>
      <c r="AG60" s="13"/>
    </row>
    <row r="61" spans="1:33" ht="16.5" customHeight="1" thickBot="1">
      <c r="A61" s="103" t="s">
        <v>161</v>
      </c>
      <c r="B61" s="3"/>
      <c r="C61" s="55" t="s">
        <v>189</v>
      </c>
      <c r="D61" s="2"/>
      <c r="E61" s="39">
        <f>SUM(E49:E58)</f>
        <v>9948</v>
      </c>
      <c r="F61" s="40"/>
      <c r="G61" s="39">
        <f>SUM(G49:G58)</f>
        <v>1599</v>
      </c>
      <c r="I61" s="39">
        <f>SUM(I49:I58)</f>
        <v>3851</v>
      </c>
      <c r="K61" s="39">
        <f>SUM(K49:K58)</f>
        <v>-21619</v>
      </c>
      <c r="L61" s="40"/>
      <c r="M61" s="13"/>
      <c r="W61" s="95"/>
      <c r="X61" s="13"/>
      <c r="Y61" s="40"/>
      <c r="AB61" s="36"/>
      <c r="AC61" s="13"/>
      <c r="AD61" s="40"/>
      <c r="AE61" s="13"/>
      <c r="AF61" s="13"/>
      <c r="AG61" s="13"/>
    </row>
    <row r="62" spans="1:33" ht="16.5" customHeight="1" thickTop="1">
      <c r="A62" s="3"/>
      <c r="B62" s="3"/>
      <c r="C62" s="55" t="s">
        <v>34</v>
      </c>
      <c r="D62" s="2"/>
      <c r="E62" s="40"/>
      <c r="F62" s="40"/>
      <c r="G62" s="113"/>
      <c r="I62" s="40"/>
      <c r="K62" s="40"/>
      <c r="L62" s="40"/>
      <c r="M62" s="13"/>
      <c r="W62" s="93"/>
      <c r="X62" s="13"/>
      <c r="Y62" s="40"/>
      <c r="AB62" s="13"/>
      <c r="AC62" s="13"/>
      <c r="AD62" s="40"/>
      <c r="AE62" s="13"/>
      <c r="AF62" s="13"/>
      <c r="AG62" s="13"/>
    </row>
    <row r="63" spans="1:33" ht="16.5" customHeight="1">
      <c r="A63" s="3"/>
      <c r="B63" s="3"/>
      <c r="D63" s="2"/>
      <c r="E63" s="40"/>
      <c r="F63" s="40"/>
      <c r="G63" s="113"/>
      <c r="I63" s="40"/>
      <c r="K63" s="40"/>
      <c r="L63" s="40"/>
      <c r="M63" s="13"/>
      <c r="W63" s="93"/>
      <c r="X63" s="13"/>
      <c r="Y63" s="40"/>
      <c r="AB63" s="13"/>
      <c r="AC63" s="13"/>
      <c r="AD63" s="40"/>
      <c r="AE63" s="13"/>
      <c r="AF63" s="13"/>
      <c r="AG63" s="13"/>
    </row>
    <row r="64" spans="1:33" ht="16.5" customHeight="1">
      <c r="A64" s="3"/>
      <c r="B64" s="3"/>
      <c r="C64" s="2"/>
      <c r="D64" s="2"/>
      <c r="G64" s="114"/>
      <c r="L64" s="40"/>
      <c r="M64" s="13"/>
      <c r="W64" s="93"/>
      <c r="X64" s="13"/>
      <c r="Y64" s="13"/>
      <c r="AB64" s="13"/>
      <c r="AC64" s="13"/>
      <c r="AD64" s="13"/>
      <c r="AE64" s="13"/>
      <c r="AF64" s="13"/>
      <c r="AG64" s="13"/>
    </row>
    <row r="65" spans="1:33" ht="16.5" customHeight="1">
      <c r="A65" s="3" t="s">
        <v>36</v>
      </c>
      <c r="B65" s="3"/>
      <c r="C65" s="2" t="s">
        <v>162</v>
      </c>
      <c r="D65" s="2"/>
      <c r="E65" s="2"/>
      <c r="F65" s="2"/>
      <c r="G65" s="114"/>
      <c r="L65" s="13"/>
      <c r="M65" s="13"/>
      <c r="W65" s="93"/>
      <c r="X65" s="13"/>
      <c r="Y65" s="13"/>
      <c r="AB65" s="13"/>
      <c r="AC65" s="13"/>
      <c r="AD65" s="13"/>
      <c r="AE65" s="13"/>
      <c r="AF65" s="13"/>
      <c r="AG65" s="13"/>
    </row>
    <row r="66" spans="1:33" ht="16.5" customHeight="1">
      <c r="A66" s="3"/>
      <c r="B66" s="3"/>
      <c r="C66" s="2" t="s">
        <v>37</v>
      </c>
      <c r="D66" s="2"/>
      <c r="E66" s="2"/>
      <c r="F66" s="2"/>
      <c r="L66" s="13"/>
      <c r="M66" s="13"/>
      <c r="W66" s="93"/>
      <c r="X66" s="13"/>
      <c r="Y66" s="13"/>
      <c r="AB66" s="13"/>
      <c r="AC66" s="13"/>
      <c r="AD66" s="13"/>
      <c r="AE66" s="13"/>
      <c r="AF66" s="13"/>
      <c r="AG66" s="13"/>
    </row>
    <row r="67" spans="1:33" ht="16.5" customHeight="1">
      <c r="A67" s="3"/>
      <c r="B67" s="3"/>
      <c r="C67" s="2" t="s">
        <v>38</v>
      </c>
      <c r="D67" s="2"/>
      <c r="E67" s="2"/>
      <c r="F67" s="2"/>
      <c r="L67" s="13"/>
      <c r="M67" s="13"/>
      <c r="W67" s="93"/>
      <c r="X67" s="13"/>
      <c r="Y67" s="13"/>
      <c r="AB67" s="13"/>
      <c r="AC67" s="13"/>
      <c r="AD67" s="13"/>
      <c r="AE67" s="13"/>
      <c r="AF67" s="13"/>
      <c r="AG67" s="13"/>
    </row>
    <row r="68" spans="1:33" ht="16.5" customHeight="1">
      <c r="A68" s="3"/>
      <c r="B68" s="3"/>
      <c r="C68" s="2"/>
      <c r="D68" s="2"/>
      <c r="E68" s="2"/>
      <c r="F68" s="2"/>
      <c r="L68" s="13"/>
      <c r="M68" s="13"/>
      <c r="W68" s="93"/>
      <c r="X68" s="13"/>
      <c r="Y68" s="13"/>
      <c r="AB68" s="13"/>
      <c r="AC68" s="13"/>
      <c r="AD68" s="13"/>
      <c r="AE68" s="13"/>
      <c r="AF68" s="13"/>
      <c r="AG68" s="13"/>
    </row>
    <row r="69" spans="1:33" ht="16.5" customHeight="1">
      <c r="A69" s="3"/>
      <c r="B69" s="3" t="s">
        <v>26</v>
      </c>
      <c r="C69" s="2" t="s">
        <v>39</v>
      </c>
      <c r="D69" s="2"/>
      <c r="E69" s="117">
        <v>1.7</v>
      </c>
      <c r="F69" s="48"/>
      <c r="G69" s="118">
        <v>0.27</v>
      </c>
      <c r="H69" s="2"/>
      <c r="I69" s="48">
        <f>+I61/585716*100</f>
        <v>0.6574858805291302</v>
      </c>
      <c r="J69" s="2"/>
      <c r="K69" s="48">
        <v>-3.69</v>
      </c>
      <c r="L69" s="13"/>
      <c r="M69" s="13"/>
      <c r="W69" s="99"/>
      <c r="X69" s="13"/>
      <c r="Y69" s="100"/>
      <c r="AB69" s="130"/>
      <c r="AC69" s="43"/>
      <c r="AD69" s="100"/>
      <c r="AE69" s="13"/>
      <c r="AF69" s="13"/>
      <c r="AG69" s="13"/>
    </row>
    <row r="70" spans="1:33" ht="16.5" customHeight="1">
      <c r="A70" s="3"/>
      <c r="B70" s="3"/>
      <c r="C70" s="2"/>
      <c r="D70" s="2"/>
      <c r="E70" s="41"/>
      <c r="F70" s="41"/>
      <c r="G70" s="41"/>
      <c r="H70" s="2"/>
      <c r="I70" s="41"/>
      <c r="J70" s="2"/>
      <c r="K70" s="41"/>
      <c r="L70" s="42"/>
      <c r="M70" s="43"/>
      <c r="W70" s="93"/>
      <c r="X70" s="13"/>
      <c r="Y70" s="42"/>
      <c r="AB70" s="13"/>
      <c r="AC70" s="43"/>
      <c r="AD70" s="42"/>
      <c r="AE70" s="13"/>
      <c r="AF70" s="13"/>
      <c r="AG70" s="13"/>
    </row>
    <row r="71" spans="1:33" ht="16.5" customHeight="1">
      <c r="A71" s="3"/>
      <c r="B71" s="3" t="s">
        <v>27</v>
      </c>
      <c r="C71" s="2" t="s">
        <v>40</v>
      </c>
      <c r="D71" s="2"/>
      <c r="E71" s="119" t="s">
        <v>41</v>
      </c>
      <c r="F71" s="120"/>
      <c r="G71" s="75" t="s">
        <v>41</v>
      </c>
      <c r="H71" s="120"/>
      <c r="I71" s="75" t="s">
        <v>41</v>
      </c>
      <c r="J71" s="120"/>
      <c r="K71" s="75" t="s">
        <v>41</v>
      </c>
      <c r="L71" s="13"/>
      <c r="M71" s="13"/>
      <c r="W71" s="93"/>
      <c r="X71" s="13"/>
      <c r="Y71" s="75"/>
      <c r="AB71" s="36"/>
      <c r="AC71" s="13"/>
      <c r="AD71" s="75"/>
      <c r="AE71" s="13"/>
      <c r="AF71" s="13"/>
      <c r="AG71" s="13"/>
    </row>
    <row r="72" spans="1:33" ht="16.5" customHeight="1">
      <c r="A72" s="2"/>
      <c r="B72" s="3"/>
      <c r="C72" s="2"/>
      <c r="D72" s="2"/>
      <c r="E72" s="8"/>
      <c r="F72" s="8"/>
      <c r="G72" s="8"/>
      <c r="H72" s="8"/>
      <c r="I72" s="8"/>
      <c r="J72" s="8"/>
      <c r="K72" s="8"/>
      <c r="L72" s="38"/>
      <c r="M72" s="38"/>
      <c r="W72" s="93"/>
      <c r="X72" s="13"/>
      <c r="Y72" s="38"/>
      <c r="AB72" s="36"/>
      <c r="AC72" s="13"/>
      <c r="AD72" s="38"/>
      <c r="AE72" s="13"/>
      <c r="AF72" s="13"/>
      <c r="AG72" s="13"/>
    </row>
    <row r="73" spans="12:33" ht="16.5" customHeight="1">
      <c r="L73" s="13"/>
      <c r="M73" s="13"/>
      <c r="W73" s="13"/>
      <c r="X73" s="13"/>
      <c r="Y73" s="13"/>
      <c r="AB73" s="13"/>
      <c r="AC73" s="13"/>
      <c r="AD73" s="13"/>
      <c r="AE73" s="13"/>
      <c r="AF73" s="13"/>
      <c r="AG73" s="13"/>
    </row>
    <row r="74" spans="12:33" ht="16.5" customHeight="1">
      <c r="L74" s="13"/>
      <c r="M74" s="13"/>
      <c r="W74" s="13"/>
      <c r="X74" s="13"/>
      <c r="Y74" s="13"/>
      <c r="AB74" s="13"/>
      <c r="AC74" s="13"/>
      <c r="AD74" s="13"/>
      <c r="AE74" s="13"/>
      <c r="AF74" s="13"/>
      <c r="AG74" s="13"/>
    </row>
    <row r="75" spans="12:33" ht="16.5" customHeight="1">
      <c r="L75" s="13"/>
      <c r="M75" s="13"/>
      <c r="W75" s="13"/>
      <c r="X75" s="13"/>
      <c r="Y75" s="13"/>
      <c r="AB75" s="13"/>
      <c r="AC75" s="13"/>
      <c r="AD75" s="13"/>
      <c r="AE75" s="13"/>
      <c r="AF75" s="13"/>
      <c r="AG75" s="13"/>
    </row>
    <row r="76" spans="12:29" ht="16.5" customHeight="1">
      <c r="L76" s="13"/>
      <c r="M76" s="13"/>
      <c r="W76" s="13"/>
      <c r="X76" s="13"/>
      <c r="Y76" s="13"/>
      <c r="AC76" s="13"/>
    </row>
    <row r="77" spans="12:29" ht="16.5" customHeight="1">
      <c r="L77" s="13"/>
      <c r="M77" s="13"/>
      <c r="W77" s="13"/>
      <c r="X77" s="13"/>
      <c r="Y77" s="13"/>
      <c r="AC77" s="13"/>
    </row>
    <row r="78" spans="5:29" ht="16.5" customHeight="1">
      <c r="E78" s="59"/>
      <c r="F78" s="60"/>
      <c r="G78" s="59"/>
      <c r="L78" s="13"/>
      <c r="M78" s="13"/>
      <c r="W78" s="13"/>
      <c r="X78" s="13"/>
      <c r="Y78" s="13"/>
      <c r="AC78" s="13"/>
    </row>
    <row r="79" spans="5:29" ht="16.5" customHeight="1">
      <c r="E79" s="61"/>
      <c r="F79" s="60"/>
      <c r="G79" s="61"/>
      <c r="L79" s="13"/>
      <c r="M79" s="13"/>
      <c r="W79" s="13"/>
      <c r="X79" s="13"/>
      <c r="Y79" s="13"/>
      <c r="AC79" s="13"/>
    </row>
    <row r="80" spans="5:29" ht="16.5" customHeight="1">
      <c r="E80" s="61"/>
      <c r="F80" s="60"/>
      <c r="G80" s="61"/>
      <c r="L80" s="13"/>
      <c r="M80" s="13"/>
      <c r="W80" s="13"/>
      <c r="X80" s="13"/>
      <c r="Y80" s="13"/>
      <c r="AC80" s="13"/>
    </row>
    <row r="81" spans="5:29" ht="16.5" customHeight="1">
      <c r="E81" s="61"/>
      <c r="F81" s="60"/>
      <c r="G81" s="61"/>
      <c r="L81" s="13"/>
      <c r="M81" s="13"/>
      <c r="W81" s="13"/>
      <c r="X81" s="13"/>
      <c r="Y81" s="13"/>
      <c r="AC81" s="13"/>
    </row>
    <row r="82" spans="5:29" ht="16.5" customHeight="1">
      <c r="E82" s="62"/>
      <c r="F82" s="60"/>
      <c r="G82" s="62"/>
      <c r="L82" s="13"/>
      <c r="M82" s="13"/>
      <c r="W82" s="13"/>
      <c r="X82" s="13"/>
      <c r="Y82" s="13"/>
      <c r="AC82" s="13"/>
    </row>
    <row r="83" spans="12:29" ht="16.5" customHeight="1">
      <c r="L83" s="13"/>
      <c r="M83" s="13"/>
      <c r="W83" s="13"/>
      <c r="X83" s="13"/>
      <c r="Y83" s="13"/>
      <c r="AC83" s="13"/>
    </row>
    <row r="84" spans="12:29" ht="16.5" customHeight="1">
      <c r="L84" s="13"/>
      <c r="M84" s="13"/>
      <c r="W84" s="13"/>
      <c r="X84" s="13"/>
      <c r="Y84" s="13"/>
      <c r="AC84" s="13"/>
    </row>
    <row r="85" spans="12:29" ht="16.5" customHeight="1">
      <c r="L85" s="13"/>
      <c r="M85" s="13"/>
      <c r="W85" s="13"/>
      <c r="X85" s="13"/>
      <c r="Y85" s="13"/>
      <c r="AC85" s="13"/>
    </row>
    <row r="86" spans="12:29" ht="16.5" customHeight="1">
      <c r="L86" s="13"/>
      <c r="M86" s="13"/>
      <c r="W86" s="13"/>
      <c r="X86" s="13"/>
      <c r="Y86" s="13"/>
      <c r="AC86" s="13"/>
    </row>
    <row r="87" spans="12:29" ht="16.5" customHeight="1">
      <c r="L87" s="13"/>
      <c r="M87" s="13"/>
      <c r="AC87" s="13"/>
    </row>
    <row r="88" spans="12:29" ht="16.5" customHeight="1">
      <c r="L88" s="13"/>
      <c r="M88" s="13"/>
      <c r="AC88" s="13"/>
    </row>
    <row r="89" spans="12:29" ht="16.5" customHeight="1">
      <c r="L89" s="13"/>
      <c r="M89" s="13"/>
      <c r="AC89" s="13"/>
    </row>
    <row r="90" spans="12:29" ht="16.5" customHeight="1">
      <c r="L90" s="13"/>
      <c r="M90" s="13"/>
      <c r="AC90" s="13"/>
    </row>
    <row r="91" spans="12:29" ht="16.5" customHeight="1">
      <c r="L91" s="13"/>
      <c r="M91" s="13"/>
      <c r="AC91" s="13"/>
    </row>
    <row r="92" spans="12:29" ht="16.5" customHeight="1">
      <c r="L92" s="13"/>
      <c r="M92" s="13"/>
      <c r="AC92" s="13"/>
    </row>
    <row r="93" spans="12:29" ht="16.5" customHeight="1">
      <c r="L93" s="13"/>
      <c r="M93" s="13"/>
      <c r="AC93" s="13"/>
    </row>
    <row r="94" spans="12:29" ht="16.5" customHeight="1">
      <c r="L94" s="13"/>
      <c r="M94" s="13"/>
      <c r="AC94" s="13"/>
    </row>
    <row r="95" spans="12:29" ht="16.5" customHeight="1">
      <c r="L95" s="13"/>
      <c r="M95" s="13"/>
      <c r="AC95" s="13"/>
    </row>
    <row r="96" spans="12:29" ht="16.5" customHeight="1">
      <c r="L96" s="13"/>
      <c r="M96" s="13"/>
      <c r="AC96" s="13"/>
    </row>
    <row r="97" spans="12:29" ht="16.5" customHeight="1">
      <c r="L97" s="13"/>
      <c r="M97" s="13"/>
      <c r="AC97" s="13"/>
    </row>
    <row r="98" spans="12:29" ht="16.5" customHeight="1">
      <c r="L98" s="13"/>
      <c r="M98" s="13"/>
      <c r="AC98" s="13"/>
    </row>
    <row r="99" spans="12:29" ht="16.5" customHeight="1">
      <c r="L99" s="13"/>
      <c r="M99" s="13"/>
      <c r="AC99" s="13"/>
    </row>
    <row r="100" spans="12:13" ht="16.5" customHeight="1">
      <c r="L100" s="13"/>
      <c r="M100" s="13"/>
    </row>
    <row r="101" spans="12:13" ht="16.5" customHeight="1">
      <c r="L101" s="13"/>
      <c r="M101" s="13"/>
    </row>
    <row r="102" spans="12:13" ht="16.5" customHeight="1">
      <c r="L102" s="13"/>
      <c r="M102" s="13"/>
    </row>
    <row r="103" spans="12:13" ht="16.5" customHeight="1">
      <c r="L103" s="13"/>
      <c r="M103" s="13"/>
    </row>
    <row r="104" spans="12:13" ht="16.5" customHeight="1">
      <c r="L104" s="13"/>
      <c r="M104" s="13"/>
    </row>
    <row r="105" spans="12:13" ht="16.5" customHeight="1">
      <c r="L105" s="13"/>
      <c r="M105" s="13"/>
    </row>
    <row r="106" spans="12:13" ht="16.5" customHeight="1">
      <c r="L106" s="13"/>
      <c r="M106" s="13"/>
    </row>
    <row r="107" spans="12:13" ht="16.5" customHeight="1">
      <c r="L107" s="13"/>
      <c r="M107" s="13"/>
    </row>
    <row r="108" spans="12:13" ht="16.5" customHeight="1">
      <c r="L108" s="13"/>
      <c r="M108" s="13"/>
    </row>
    <row r="109" spans="12:13" ht="16.5" customHeight="1">
      <c r="L109" s="13"/>
      <c r="M109" s="13"/>
    </row>
    <row r="110" spans="12:13" ht="16.5" customHeight="1">
      <c r="L110" s="13"/>
      <c r="M110" s="13"/>
    </row>
    <row r="111" spans="12:13" ht="16.5" customHeight="1">
      <c r="L111" s="13"/>
      <c r="M111" s="13"/>
    </row>
    <row r="112" spans="12:13" ht="16.5" customHeight="1">
      <c r="L112" s="13"/>
      <c r="M112" s="13"/>
    </row>
    <row r="113" spans="12:13" ht="16.5" customHeight="1">
      <c r="L113" s="13"/>
      <c r="M113" s="13"/>
    </row>
    <row r="114" spans="12:13" ht="16.5" customHeight="1">
      <c r="L114" s="13"/>
      <c r="M114" s="13"/>
    </row>
    <row r="115" spans="12:13" ht="16.5" customHeight="1">
      <c r="L115" s="13"/>
      <c r="M115" s="13"/>
    </row>
    <row r="116" spans="12:13" ht="16.5" customHeight="1">
      <c r="L116" s="13"/>
      <c r="M116" s="13"/>
    </row>
    <row r="117" spans="12:13" ht="16.5" customHeight="1">
      <c r="L117" s="13"/>
      <c r="M117" s="13"/>
    </row>
    <row r="118" spans="12:13" ht="16.5" customHeight="1">
      <c r="L118" s="13"/>
      <c r="M118" s="13"/>
    </row>
    <row r="119" spans="12:13" ht="16.5" customHeight="1">
      <c r="L119" s="13"/>
      <c r="M119" s="13"/>
    </row>
    <row r="120" spans="12:13" ht="16.5" customHeight="1">
      <c r="L120" s="13"/>
      <c r="M120" s="13"/>
    </row>
    <row r="121" spans="12:13" ht="16.5" customHeight="1">
      <c r="L121" s="13"/>
      <c r="M121" s="13"/>
    </row>
    <row r="122" spans="12:13" ht="16.5" customHeight="1">
      <c r="L122" s="13"/>
      <c r="M122" s="13"/>
    </row>
    <row r="123" spans="12:13" ht="16.5" customHeight="1">
      <c r="L123" s="13"/>
      <c r="M123" s="13"/>
    </row>
    <row r="124" spans="12:13" ht="16.5" customHeight="1">
      <c r="L124" s="13"/>
      <c r="M124" s="13"/>
    </row>
    <row r="125" spans="12:13" ht="16.5" customHeight="1">
      <c r="L125" s="13"/>
      <c r="M125" s="13"/>
    </row>
    <row r="126" spans="12:13" ht="16.5" customHeight="1">
      <c r="L126" s="13"/>
      <c r="M126" s="13"/>
    </row>
    <row r="127" spans="12:13" ht="16.5" customHeight="1">
      <c r="L127" s="13"/>
      <c r="M127" s="13"/>
    </row>
    <row r="128" spans="12:13" ht="16.5" customHeight="1">
      <c r="L128" s="13"/>
      <c r="M128" s="13"/>
    </row>
    <row r="129" spans="12:13" ht="16.5" customHeight="1">
      <c r="L129" s="13"/>
      <c r="M129" s="13"/>
    </row>
    <row r="130" spans="12:13" ht="16.5" customHeight="1">
      <c r="L130" s="13"/>
      <c r="M130" s="13"/>
    </row>
    <row r="131" spans="12:13" ht="16.5" customHeight="1">
      <c r="L131" s="13"/>
      <c r="M131" s="13"/>
    </row>
    <row r="132" spans="12:13" ht="16.5" customHeight="1">
      <c r="L132" s="13"/>
      <c r="M132" s="13"/>
    </row>
    <row r="133" spans="12:13" ht="16.5" customHeight="1">
      <c r="L133" s="13"/>
      <c r="M133" s="13"/>
    </row>
    <row r="134" spans="12:13" ht="16.5" customHeight="1">
      <c r="L134" s="13"/>
      <c r="M134" s="13"/>
    </row>
    <row r="135" spans="12:13" ht="16.5" customHeight="1">
      <c r="L135" s="13"/>
      <c r="M135" s="13"/>
    </row>
    <row r="136" spans="12:13" ht="16.5" customHeight="1">
      <c r="L136" s="13"/>
      <c r="M136" s="13"/>
    </row>
    <row r="137" spans="12:13" ht="16.5" customHeight="1">
      <c r="L137" s="13"/>
      <c r="M137" s="13"/>
    </row>
    <row r="138" spans="12:13" ht="16.5" customHeight="1">
      <c r="L138" s="13"/>
      <c r="M138" s="13"/>
    </row>
    <row r="139" spans="12:13" ht="16.5" customHeight="1">
      <c r="L139" s="13"/>
      <c r="M139" s="13"/>
    </row>
    <row r="140" spans="12:13" ht="16.5" customHeight="1">
      <c r="L140" s="13"/>
      <c r="M140" s="13"/>
    </row>
    <row r="141" spans="12:13" ht="16.5" customHeight="1">
      <c r="L141" s="13"/>
      <c r="M141" s="13"/>
    </row>
    <row r="142" spans="12:13" ht="16.5" customHeight="1">
      <c r="L142" s="13"/>
      <c r="M142" s="13"/>
    </row>
    <row r="143" spans="12:13" ht="16.5" customHeight="1">
      <c r="L143" s="13"/>
      <c r="M143" s="13"/>
    </row>
    <row r="144" spans="12:13" ht="16.5" customHeight="1">
      <c r="L144" s="13"/>
      <c r="M144" s="13"/>
    </row>
    <row r="145" spans="12:13" ht="16.5" customHeight="1">
      <c r="L145" s="13"/>
      <c r="M145" s="13"/>
    </row>
    <row r="146" spans="12:13" ht="16.5" customHeight="1">
      <c r="L146" s="13"/>
      <c r="M146" s="13"/>
    </row>
    <row r="147" spans="12:13" ht="16.5" customHeight="1">
      <c r="L147" s="13"/>
      <c r="M147" s="13"/>
    </row>
    <row r="148" spans="12:13" ht="16.5" customHeight="1">
      <c r="L148" s="13"/>
      <c r="M148" s="13"/>
    </row>
    <row r="149" spans="12:13" ht="16.5" customHeight="1">
      <c r="L149" s="13"/>
      <c r="M149" s="13"/>
    </row>
    <row r="150" spans="12:13" ht="16.5" customHeight="1">
      <c r="L150" s="13"/>
      <c r="M150" s="13"/>
    </row>
    <row r="151" spans="12:13" ht="16.5" customHeight="1">
      <c r="L151" s="13"/>
      <c r="M151" s="13"/>
    </row>
    <row r="152" spans="12:13" ht="16.5" customHeight="1">
      <c r="L152" s="13"/>
      <c r="M152" s="13"/>
    </row>
    <row r="153" spans="12:13" ht="16.5" customHeight="1">
      <c r="L153" s="13"/>
      <c r="M153" s="13"/>
    </row>
    <row r="154" spans="12:13" ht="16.5" customHeight="1">
      <c r="L154" s="13"/>
      <c r="M154" s="13"/>
    </row>
    <row r="155" spans="12:13" ht="16.5" customHeight="1">
      <c r="L155" s="13"/>
      <c r="M155" s="13"/>
    </row>
    <row r="156" spans="12:13" ht="16.5" customHeight="1">
      <c r="L156" s="13"/>
      <c r="M156" s="13"/>
    </row>
    <row r="157" spans="12:13" ht="16.5" customHeight="1">
      <c r="L157" s="13"/>
      <c r="M157" s="13"/>
    </row>
    <row r="158" spans="12:13" ht="16.5" customHeight="1">
      <c r="L158" s="13"/>
      <c r="M158" s="13"/>
    </row>
    <row r="159" spans="12:13" ht="16.5" customHeight="1">
      <c r="L159" s="13"/>
      <c r="M159" s="13"/>
    </row>
    <row r="160" spans="12:13" ht="16.5" customHeight="1">
      <c r="L160" s="13"/>
      <c r="M160" s="13"/>
    </row>
    <row r="161" spans="12:13" ht="16.5" customHeight="1">
      <c r="L161" s="13"/>
      <c r="M161" s="13"/>
    </row>
    <row r="162" spans="12:13" ht="16.5" customHeight="1">
      <c r="L162" s="13"/>
      <c r="M162" s="13"/>
    </row>
    <row r="163" spans="12:13" ht="16.5" customHeight="1">
      <c r="L163" s="13"/>
      <c r="M163" s="13"/>
    </row>
    <row r="164" spans="12:13" ht="16.5" customHeight="1">
      <c r="L164" s="13"/>
      <c r="M164" s="13"/>
    </row>
    <row r="165" spans="12:13" ht="16.5" customHeight="1">
      <c r="L165" s="13"/>
      <c r="M165" s="13"/>
    </row>
    <row r="166" spans="12:13" ht="16.5" customHeight="1">
      <c r="L166" s="13"/>
      <c r="M166" s="13"/>
    </row>
    <row r="167" spans="12:13" ht="16.5" customHeight="1">
      <c r="L167" s="13"/>
      <c r="M167" s="13"/>
    </row>
    <row r="168" spans="12:13" ht="16.5" customHeight="1">
      <c r="L168" s="13"/>
      <c r="M168" s="13"/>
    </row>
    <row r="169" spans="12:13" ht="16.5" customHeight="1">
      <c r="L169" s="13"/>
      <c r="M169" s="13"/>
    </row>
    <row r="170" spans="12:13" ht="16.5" customHeight="1">
      <c r="L170" s="13"/>
      <c r="M170" s="13"/>
    </row>
    <row r="171" spans="12:13" ht="16.5" customHeight="1">
      <c r="L171" s="13"/>
      <c r="M171" s="13"/>
    </row>
    <row r="172" spans="12:13" ht="16.5" customHeight="1">
      <c r="L172" s="13"/>
      <c r="M172" s="13"/>
    </row>
    <row r="173" spans="12:13" ht="16.5" customHeight="1">
      <c r="L173" s="13"/>
      <c r="M173" s="13"/>
    </row>
    <row r="174" spans="12:13" ht="16.5" customHeight="1">
      <c r="L174" s="13"/>
      <c r="M174" s="13"/>
    </row>
    <row r="175" spans="12:13" ht="16.5" customHeight="1">
      <c r="L175" s="13"/>
      <c r="M175" s="13"/>
    </row>
    <row r="176" spans="12:13" ht="16.5" customHeight="1">
      <c r="L176" s="13"/>
      <c r="M176" s="13"/>
    </row>
    <row r="177" spans="12:13" ht="16.5" customHeight="1">
      <c r="L177" s="13"/>
      <c r="M177" s="13"/>
    </row>
    <row r="178" spans="12:13" ht="16.5" customHeight="1">
      <c r="L178" s="13"/>
      <c r="M178" s="13"/>
    </row>
    <row r="179" spans="12:13" ht="16.5" customHeight="1">
      <c r="L179" s="13"/>
      <c r="M179" s="13"/>
    </row>
    <row r="180" spans="12:13" ht="16.5" customHeight="1">
      <c r="L180" s="13"/>
      <c r="M180" s="13"/>
    </row>
    <row r="181" spans="12:13" ht="16.5" customHeight="1">
      <c r="L181" s="13"/>
      <c r="M181" s="13"/>
    </row>
    <row r="182" spans="12:13" ht="16.5" customHeight="1">
      <c r="L182" s="13"/>
      <c r="M182" s="13"/>
    </row>
    <row r="183" spans="12:13" ht="16.5" customHeight="1">
      <c r="L183" s="13"/>
      <c r="M183" s="13"/>
    </row>
    <row r="184" spans="12:13" ht="16.5" customHeight="1">
      <c r="L184" s="13"/>
      <c r="M184" s="13"/>
    </row>
    <row r="185" spans="12:13" ht="16.5" customHeight="1">
      <c r="L185" s="13"/>
      <c r="M185" s="13"/>
    </row>
    <row r="186" spans="12:13" ht="16.5" customHeight="1">
      <c r="L186" s="13"/>
      <c r="M186" s="13"/>
    </row>
    <row r="187" spans="12:13" ht="16.5" customHeight="1">
      <c r="L187" s="13"/>
      <c r="M187" s="13"/>
    </row>
    <row r="188" spans="12:13" ht="16.5" customHeight="1">
      <c r="L188" s="13"/>
      <c r="M188" s="13"/>
    </row>
  </sheetData>
  <mergeCells count="1">
    <mergeCell ref="E6:I6"/>
  </mergeCells>
  <printOptions/>
  <pageMargins left="0.15" right="0" top="0.5" bottom="0.2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1"/>
  <sheetViews>
    <sheetView workbookViewId="0" topLeftCell="A18">
      <selection activeCell="F18" sqref="F18"/>
    </sheetView>
  </sheetViews>
  <sheetFormatPr defaultColWidth="9.140625" defaultRowHeight="15" customHeight="1"/>
  <cols>
    <col min="1" max="1" width="3.7109375" style="4" customWidth="1"/>
    <col min="2" max="2" width="1.7109375" style="4" customWidth="1"/>
    <col min="3" max="3" width="2.7109375" style="4" customWidth="1"/>
    <col min="4" max="4" width="36.8515625" style="4" customWidth="1"/>
    <col min="5" max="5" width="2.28125" style="4" customWidth="1"/>
    <col min="6" max="6" width="15.7109375" style="4" customWidth="1"/>
    <col min="7" max="7" width="2.28125" style="4" customWidth="1"/>
    <col min="8" max="8" width="15.7109375" style="4" customWidth="1"/>
    <col min="9" max="12" width="9.140625" style="74" customWidth="1"/>
    <col min="13" max="15" width="9.140625" style="4" customWidth="1"/>
    <col min="16" max="16384" width="9.140625" style="4" customWidth="1"/>
  </cols>
  <sheetData>
    <row r="1" spans="1:12" ht="15" customHeight="1">
      <c r="A1" s="14" t="s">
        <v>0</v>
      </c>
      <c r="B1" s="14"/>
      <c r="C1" s="14"/>
      <c r="D1" s="14"/>
      <c r="E1" s="16"/>
      <c r="F1" s="17"/>
      <c r="G1" s="17"/>
      <c r="H1" s="17"/>
      <c r="I1" s="76"/>
      <c r="J1" s="44"/>
      <c r="K1" s="44"/>
      <c r="L1" s="44"/>
    </row>
    <row r="2" spans="1:12" ht="15" customHeight="1">
      <c r="A2" s="14" t="s">
        <v>1</v>
      </c>
      <c r="B2" s="14"/>
      <c r="C2" s="14"/>
      <c r="D2" s="14"/>
      <c r="E2" s="14"/>
      <c r="F2" s="14"/>
      <c r="G2" s="14"/>
      <c r="H2" s="16"/>
      <c r="I2" s="30"/>
      <c r="J2" s="45"/>
      <c r="K2" s="45"/>
      <c r="L2" s="77"/>
    </row>
    <row r="3" spans="1:12" ht="15" customHeight="1">
      <c r="A3" s="14" t="s">
        <v>43</v>
      </c>
      <c r="B3" s="14"/>
      <c r="C3" s="14"/>
      <c r="D3" s="14"/>
      <c r="E3" s="16"/>
      <c r="F3" s="14"/>
      <c r="G3" s="14"/>
      <c r="H3" s="14"/>
      <c r="I3" s="30"/>
      <c r="J3" s="30"/>
      <c r="K3" s="45"/>
      <c r="L3" s="78"/>
    </row>
    <row r="4" spans="1:12" ht="15" customHeight="1">
      <c r="A4" s="14" t="s">
        <v>121</v>
      </c>
      <c r="B4" s="14"/>
      <c r="C4" s="14"/>
      <c r="D4" s="14"/>
      <c r="E4" s="16"/>
      <c r="F4" s="14"/>
      <c r="G4" s="14"/>
      <c r="H4" s="14"/>
      <c r="I4" s="30"/>
      <c r="J4" s="30"/>
      <c r="K4" s="45"/>
      <c r="L4" s="44"/>
    </row>
    <row r="5" spans="1:12" ht="10.5" customHeight="1">
      <c r="A5" s="14"/>
      <c r="B5" s="14"/>
      <c r="C5" s="14"/>
      <c r="D5" s="15"/>
      <c r="E5" s="16"/>
      <c r="F5" s="14"/>
      <c r="G5" s="14"/>
      <c r="H5" s="14"/>
      <c r="I5" s="30"/>
      <c r="J5" s="30"/>
      <c r="K5" s="45"/>
      <c r="L5" s="44"/>
    </row>
    <row r="6" spans="1:12" ht="15" customHeight="1">
      <c r="A6" s="14"/>
      <c r="B6" s="14"/>
      <c r="C6" s="14"/>
      <c r="D6" s="15"/>
      <c r="E6" s="16"/>
      <c r="F6" s="91" t="s">
        <v>44</v>
      </c>
      <c r="G6" s="91"/>
      <c r="H6" s="91" t="s">
        <v>45</v>
      </c>
      <c r="I6" s="30"/>
      <c r="J6" s="30"/>
      <c r="K6" s="45"/>
      <c r="L6" s="44"/>
    </row>
    <row r="7" spans="4:12" ht="14.25" customHeight="1">
      <c r="D7" s="2"/>
      <c r="E7" s="2"/>
      <c r="F7" s="59" t="s">
        <v>46</v>
      </c>
      <c r="G7" s="60"/>
      <c r="H7" s="59" t="str">
        <f>F7</f>
        <v>AS AT</v>
      </c>
      <c r="I7" s="76"/>
      <c r="J7" s="45"/>
      <c r="L7" s="45"/>
    </row>
    <row r="8" spans="4:12" ht="14.25" customHeight="1">
      <c r="D8" s="2"/>
      <c r="E8" s="2"/>
      <c r="F8" s="61" t="s">
        <v>47</v>
      </c>
      <c r="G8" s="60"/>
      <c r="H8" s="61" t="s">
        <v>3</v>
      </c>
      <c r="I8" s="76"/>
      <c r="J8" s="79"/>
      <c r="L8" s="79"/>
    </row>
    <row r="9" spans="4:12" ht="14.25" customHeight="1">
      <c r="D9" s="2"/>
      <c r="E9" s="2"/>
      <c r="F9" s="61" t="s">
        <v>5</v>
      </c>
      <c r="G9" s="60"/>
      <c r="H9" s="61" t="s">
        <v>48</v>
      </c>
      <c r="I9" s="76"/>
      <c r="J9" s="79"/>
      <c r="L9" s="79"/>
    </row>
    <row r="10" spans="4:12" ht="14.25" customHeight="1">
      <c r="D10" s="2"/>
      <c r="E10" s="2"/>
      <c r="F10" s="61" t="s">
        <v>8</v>
      </c>
      <c r="G10" s="60"/>
      <c r="H10" s="61" t="s">
        <v>49</v>
      </c>
      <c r="I10" s="76"/>
      <c r="J10" s="79"/>
      <c r="L10" s="79"/>
    </row>
    <row r="11" spans="4:12" ht="14.25" customHeight="1">
      <c r="D11" s="2"/>
      <c r="E11" s="2"/>
      <c r="F11" s="62" t="str">
        <f>'inc stmt'!E12</f>
        <v>31.03.2001</v>
      </c>
      <c r="G11" s="60"/>
      <c r="H11" s="62" t="s">
        <v>50</v>
      </c>
      <c r="I11" s="76"/>
      <c r="J11" s="79"/>
      <c r="L11" s="79"/>
    </row>
    <row r="12" spans="4:12" ht="14.25" customHeight="1">
      <c r="D12" s="2"/>
      <c r="E12" s="2"/>
      <c r="F12" s="27" t="s">
        <v>11</v>
      </c>
      <c r="G12" s="28"/>
      <c r="H12" s="29" t="str">
        <f>F12</f>
        <v>RM'000</v>
      </c>
      <c r="I12" s="76"/>
      <c r="J12" s="79"/>
      <c r="L12" s="45"/>
    </row>
    <row r="13" spans="4:12" ht="12" customHeight="1">
      <c r="D13" s="2"/>
      <c r="E13" s="2"/>
      <c r="G13" s="2"/>
      <c r="H13" s="21"/>
      <c r="I13" s="76"/>
      <c r="K13" s="44"/>
      <c r="L13" s="44"/>
    </row>
    <row r="14" spans="1:12" ht="15" customHeight="1">
      <c r="A14" s="1">
        <v>1</v>
      </c>
      <c r="B14" s="1"/>
      <c r="C14" s="4" t="s">
        <v>163</v>
      </c>
      <c r="F14" s="9">
        <v>157604</v>
      </c>
      <c r="H14" s="9">
        <v>161840</v>
      </c>
      <c r="J14" s="80"/>
      <c r="K14" s="80"/>
      <c r="L14" s="80"/>
    </row>
    <row r="15" spans="1:12" ht="15" customHeight="1">
      <c r="A15" s="1">
        <v>2</v>
      </c>
      <c r="B15" s="1"/>
      <c r="C15" s="4" t="s">
        <v>164</v>
      </c>
      <c r="F15" s="9">
        <v>48597</v>
      </c>
      <c r="H15" s="9">
        <v>48597</v>
      </c>
      <c r="J15" s="80"/>
      <c r="K15" s="80"/>
      <c r="L15" s="80"/>
    </row>
    <row r="16" spans="1:12" ht="15" customHeight="1">
      <c r="A16" s="1">
        <v>3</v>
      </c>
      <c r="B16" s="1"/>
      <c r="C16" s="4" t="s">
        <v>177</v>
      </c>
      <c r="F16" s="9">
        <v>208108</v>
      </c>
      <c r="H16" s="9">
        <v>236584</v>
      </c>
      <c r="J16" s="80"/>
      <c r="K16" s="80"/>
      <c r="L16" s="80"/>
    </row>
    <row r="17" spans="1:12" ht="15" customHeight="1">
      <c r="A17" s="1">
        <v>4</v>
      </c>
      <c r="B17" s="1"/>
      <c r="C17" s="4" t="s">
        <v>178</v>
      </c>
      <c r="F17" s="9">
        <f>65401</f>
        <v>65401</v>
      </c>
      <c r="H17" s="9">
        <f>65287</f>
        <v>65287</v>
      </c>
      <c r="J17" s="80"/>
      <c r="K17" s="80"/>
      <c r="L17" s="80"/>
    </row>
    <row r="18" spans="1:12" ht="15" customHeight="1">
      <c r="A18" s="1">
        <v>5</v>
      </c>
      <c r="B18" s="1"/>
      <c r="C18" s="4" t="s">
        <v>176</v>
      </c>
      <c r="F18" s="9">
        <v>91070</v>
      </c>
      <c r="H18" s="9">
        <v>112055</v>
      </c>
      <c r="J18" s="80"/>
      <c r="K18" s="80"/>
      <c r="L18" s="80"/>
    </row>
    <row r="19" spans="1:12" ht="15" customHeight="1">
      <c r="A19" s="1">
        <v>6</v>
      </c>
      <c r="B19" s="1"/>
      <c r="C19" s="4" t="s">
        <v>51</v>
      </c>
      <c r="F19" s="9">
        <v>0</v>
      </c>
      <c r="H19" s="9">
        <v>0</v>
      </c>
      <c r="J19" s="80"/>
      <c r="K19" s="80"/>
      <c r="L19" s="80"/>
    </row>
    <row r="20" spans="1:12" ht="15" customHeight="1">
      <c r="A20" s="1">
        <v>7</v>
      </c>
      <c r="B20" s="1"/>
      <c r="C20" s="4" t="s">
        <v>165</v>
      </c>
      <c r="F20" s="9">
        <f>8975+1296+1</f>
        <v>10272</v>
      </c>
      <c r="H20" s="9">
        <f>10651+1274</f>
        <v>11925</v>
      </c>
      <c r="J20" s="80"/>
      <c r="K20" s="80"/>
      <c r="L20" s="80"/>
    </row>
    <row r="21" spans="1:12" ht="12" customHeight="1">
      <c r="A21" s="1"/>
      <c r="B21" s="1"/>
      <c r="F21" s="9"/>
      <c r="H21" s="9"/>
      <c r="J21" s="81"/>
      <c r="K21" s="81"/>
      <c r="L21" s="81"/>
    </row>
    <row r="22" spans="1:12" ht="14.25" customHeight="1">
      <c r="A22" s="1">
        <v>8</v>
      </c>
      <c r="B22" s="1"/>
      <c r="C22" s="4" t="s">
        <v>52</v>
      </c>
      <c r="F22" s="9"/>
      <c r="H22" s="9"/>
      <c r="J22" s="81"/>
      <c r="K22" s="81"/>
      <c r="L22" s="81"/>
    </row>
    <row r="23" spans="1:12" ht="14.25" customHeight="1">
      <c r="A23" s="1"/>
      <c r="B23" s="1"/>
      <c r="D23" s="23" t="s">
        <v>53</v>
      </c>
      <c r="E23" s="23"/>
      <c r="F23" s="9">
        <v>245630</v>
      </c>
      <c r="H23" s="9">
        <v>217673</v>
      </c>
      <c r="J23" s="81"/>
      <c r="K23" s="81"/>
      <c r="L23" s="81"/>
    </row>
    <row r="24" spans="1:12" ht="15" customHeight="1">
      <c r="A24" s="1"/>
      <c r="B24" s="1"/>
      <c r="C24" s="1"/>
      <c r="D24" s="23" t="s">
        <v>166</v>
      </c>
      <c r="E24" s="23"/>
      <c r="F24" s="9">
        <v>53413</v>
      </c>
      <c r="H24" s="9">
        <v>61001</v>
      </c>
      <c r="J24" s="81"/>
      <c r="K24" s="81"/>
      <c r="L24" s="81"/>
    </row>
    <row r="25" spans="1:12" ht="15" customHeight="1">
      <c r="A25" s="1"/>
      <c r="B25" s="1"/>
      <c r="C25" s="1"/>
      <c r="D25" s="23" t="s">
        <v>167</v>
      </c>
      <c r="E25" s="23"/>
      <c r="F25" s="9">
        <f>88468+13995</f>
        <v>102463</v>
      </c>
      <c r="H25" s="9">
        <f>74759+18680+2175</f>
        <v>95614</v>
      </c>
      <c r="J25" s="81"/>
      <c r="K25" s="81"/>
      <c r="L25" s="81"/>
    </row>
    <row r="26" spans="1:12" ht="15" customHeight="1">
      <c r="A26" s="1"/>
      <c r="B26" s="1"/>
      <c r="C26" s="1"/>
      <c r="D26" s="52" t="s">
        <v>168</v>
      </c>
      <c r="E26" s="52"/>
      <c r="F26" s="22">
        <v>46954</v>
      </c>
      <c r="G26" s="13"/>
      <c r="H26" s="22">
        <f>40386-2175</f>
        <v>38211</v>
      </c>
      <c r="J26" s="81"/>
      <c r="K26" s="81"/>
      <c r="L26" s="81"/>
    </row>
    <row r="27" spans="1:12" ht="15" customHeight="1">
      <c r="A27" s="1"/>
      <c r="B27" s="1"/>
      <c r="C27" s="1"/>
      <c r="D27" s="23" t="s">
        <v>54</v>
      </c>
      <c r="E27" s="23"/>
      <c r="F27" s="9">
        <v>56552</v>
      </c>
      <c r="H27" s="9">
        <v>84083</v>
      </c>
      <c r="J27" s="81"/>
      <c r="K27" s="81"/>
      <c r="L27" s="81"/>
    </row>
    <row r="28" spans="1:12" ht="15" customHeight="1">
      <c r="A28" s="1"/>
      <c r="B28" s="1"/>
      <c r="C28" s="1"/>
      <c r="F28" s="24">
        <f>SUM(F23:F27)</f>
        <v>505012</v>
      </c>
      <c r="H28" s="24">
        <f>SUM(H23:H27)</f>
        <v>496582</v>
      </c>
      <c r="J28" s="81"/>
      <c r="K28" s="81"/>
      <c r="L28" s="81"/>
    </row>
    <row r="29" spans="1:12" ht="12" customHeight="1">
      <c r="A29" s="1"/>
      <c r="B29" s="1"/>
      <c r="C29" s="1"/>
      <c r="F29" s="22"/>
      <c r="H29" s="22"/>
      <c r="J29" s="81"/>
      <c r="K29" s="81"/>
      <c r="L29" s="81"/>
    </row>
    <row r="30" spans="1:12" ht="14.25" customHeight="1">
      <c r="A30" s="1">
        <v>9</v>
      </c>
      <c r="B30" s="1"/>
      <c r="C30" s="4" t="s">
        <v>55</v>
      </c>
      <c r="F30" s="9"/>
      <c r="H30" s="9"/>
      <c r="J30" s="81"/>
      <c r="K30" s="81"/>
      <c r="L30" s="81"/>
    </row>
    <row r="31" spans="1:12" ht="15" customHeight="1">
      <c r="A31" s="1"/>
      <c r="B31" s="1"/>
      <c r="C31" s="1"/>
      <c r="D31" s="23" t="s">
        <v>169</v>
      </c>
      <c r="E31" s="23"/>
      <c r="F31" s="9">
        <v>80867</v>
      </c>
      <c r="H31" s="9">
        <f>81736+5091</f>
        <v>86827</v>
      </c>
      <c r="J31" s="81"/>
      <c r="K31" s="81"/>
      <c r="L31" s="81"/>
    </row>
    <row r="32" spans="1:12" ht="15" customHeight="1">
      <c r="A32" s="1"/>
      <c r="B32" s="1"/>
      <c r="C32" s="1"/>
      <c r="D32" s="23" t="s">
        <v>170</v>
      </c>
      <c r="E32" s="23"/>
      <c r="F32" s="9">
        <v>76819</v>
      </c>
      <c r="H32" s="9">
        <f>91708-5091</f>
        <v>86617</v>
      </c>
      <c r="J32" s="81"/>
      <c r="K32" s="81"/>
      <c r="L32" s="81"/>
    </row>
    <row r="33" spans="1:12" ht="15" customHeight="1">
      <c r="A33" s="1"/>
      <c r="B33" s="1"/>
      <c r="C33" s="1"/>
      <c r="D33" s="23" t="s">
        <v>57</v>
      </c>
      <c r="E33" s="23"/>
      <c r="F33" s="9">
        <v>324118</v>
      </c>
      <c r="H33" s="9">
        <v>298701</v>
      </c>
      <c r="J33" s="81"/>
      <c r="K33" s="81"/>
      <c r="L33" s="81"/>
    </row>
    <row r="34" spans="1:12" ht="15" customHeight="1">
      <c r="A34" s="1"/>
      <c r="B34" s="1"/>
      <c r="C34" s="1"/>
      <c r="D34" s="23" t="s">
        <v>56</v>
      </c>
      <c r="E34" s="23"/>
      <c r="F34" s="9">
        <v>14718</v>
      </c>
      <c r="H34" s="9">
        <v>16079</v>
      </c>
      <c r="J34" s="81"/>
      <c r="K34" s="81"/>
      <c r="L34" s="81"/>
    </row>
    <row r="35" spans="1:12" ht="15" customHeight="1">
      <c r="A35" s="1"/>
      <c r="B35" s="1"/>
      <c r="C35" s="1"/>
      <c r="D35" s="23" t="s">
        <v>58</v>
      </c>
      <c r="E35" s="23"/>
      <c r="F35" s="9">
        <v>2109</v>
      </c>
      <c r="H35" s="9">
        <v>2109</v>
      </c>
      <c r="J35" s="81"/>
      <c r="K35" s="81"/>
      <c r="L35" s="81"/>
    </row>
    <row r="36" spans="1:12" ht="15" customHeight="1">
      <c r="A36" s="1"/>
      <c r="B36" s="1"/>
      <c r="C36" s="1"/>
      <c r="F36" s="24">
        <f>SUM(F31:F35)</f>
        <v>498631</v>
      </c>
      <c r="H36" s="24">
        <f>SUM(H31:H35)</f>
        <v>490333</v>
      </c>
      <c r="J36" s="81"/>
      <c r="K36" s="81"/>
      <c r="L36" s="81"/>
    </row>
    <row r="37" spans="1:12" ht="12" customHeight="1">
      <c r="A37" s="1"/>
      <c r="B37" s="1"/>
      <c r="C37" s="1"/>
      <c r="F37" s="9"/>
      <c r="H37" s="9"/>
      <c r="J37" s="81"/>
      <c r="K37" s="81"/>
      <c r="L37" s="81"/>
    </row>
    <row r="38" spans="1:12" ht="15" customHeight="1">
      <c r="A38" s="1">
        <v>10</v>
      </c>
      <c r="B38" s="1"/>
      <c r="C38" s="4" t="s">
        <v>198</v>
      </c>
      <c r="F38" s="9">
        <f>F28-F36</f>
        <v>6381</v>
      </c>
      <c r="H38" s="9">
        <f>H28-H36</f>
        <v>6249</v>
      </c>
      <c r="J38" s="81"/>
      <c r="K38" s="81"/>
      <c r="L38" s="81"/>
    </row>
    <row r="39" spans="1:12" ht="15" customHeight="1" thickBot="1">
      <c r="A39" s="1"/>
      <c r="B39" s="1"/>
      <c r="F39" s="25">
        <f>SUM(F14:F20)+F38</f>
        <v>587433</v>
      </c>
      <c r="H39" s="25">
        <f>SUM(H14:H20)+H38</f>
        <v>642537</v>
      </c>
      <c r="J39" s="81"/>
      <c r="K39" s="81"/>
      <c r="L39" s="81"/>
    </row>
    <row r="40" spans="1:12" ht="12" customHeight="1">
      <c r="A40" s="1"/>
      <c r="B40" s="1"/>
      <c r="F40" s="9"/>
      <c r="H40" s="9"/>
      <c r="J40" s="81"/>
      <c r="K40" s="81"/>
      <c r="L40" s="81"/>
    </row>
    <row r="41" spans="1:12" ht="14.25" customHeight="1">
      <c r="A41" s="1">
        <v>11</v>
      </c>
      <c r="B41" s="1"/>
      <c r="C41" s="4" t="s">
        <v>59</v>
      </c>
      <c r="F41" s="9"/>
      <c r="H41" s="9"/>
      <c r="J41" s="81"/>
      <c r="K41" s="81"/>
      <c r="L41" s="81"/>
    </row>
    <row r="42" spans="1:12" ht="15" customHeight="1">
      <c r="A42" s="1"/>
      <c r="B42" s="1"/>
      <c r="C42" s="4" t="s">
        <v>60</v>
      </c>
      <c r="F42" s="9">
        <v>292858</v>
      </c>
      <c r="H42" s="9">
        <v>292858</v>
      </c>
      <c r="J42" s="81"/>
      <c r="K42" s="81"/>
      <c r="L42" s="81"/>
    </row>
    <row r="43" spans="1:12" ht="15" customHeight="1">
      <c r="A43" s="1"/>
      <c r="B43" s="1"/>
      <c r="C43" s="4" t="s">
        <v>61</v>
      </c>
      <c r="F43" s="9"/>
      <c r="H43" s="9"/>
      <c r="J43" s="81"/>
      <c r="K43" s="81"/>
      <c r="L43" s="81"/>
    </row>
    <row r="44" spans="1:12" ht="15" customHeight="1">
      <c r="A44" s="1"/>
      <c r="B44" s="1"/>
      <c r="C44" s="1"/>
      <c r="D44" s="23" t="s">
        <v>62</v>
      </c>
      <c r="E44" s="23"/>
      <c r="F44" s="9">
        <v>28073</v>
      </c>
      <c r="H44" s="9">
        <v>28141</v>
      </c>
      <c r="J44" s="81"/>
      <c r="K44" s="81"/>
      <c r="L44" s="81"/>
    </row>
    <row r="45" spans="1:12" ht="15" customHeight="1">
      <c r="A45" s="1"/>
      <c r="B45" s="1"/>
      <c r="C45" s="1"/>
      <c r="D45" s="23" t="s">
        <v>63</v>
      </c>
      <c r="E45" s="23"/>
      <c r="F45" s="9">
        <v>13961</v>
      </c>
      <c r="H45" s="9">
        <v>13961</v>
      </c>
      <c r="J45" s="81"/>
      <c r="K45" s="81"/>
      <c r="L45" s="81"/>
    </row>
    <row r="46" spans="1:12" ht="15" customHeight="1">
      <c r="A46" s="1"/>
      <c r="B46" s="1"/>
      <c r="C46" s="1"/>
      <c r="D46" s="23" t="s">
        <v>64</v>
      </c>
      <c r="E46" s="23"/>
      <c r="F46" s="9">
        <v>8413</v>
      </c>
      <c r="H46" s="9">
        <f>49673-43366+364</f>
        <v>6671</v>
      </c>
      <c r="J46" s="81"/>
      <c r="K46" s="81"/>
      <c r="L46" s="81"/>
    </row>
    <row r="47" spans="1:12" ht="15" customHeight="1">
      <c r="A47" s="1"/>
      <c r="B47" s="1"/>
      <c r="C47" s="1"/>
      <c r="D47" s="23" t="s">
        <v>65</v>
      </c>
      <c r="E47" s="23"/>
      <c r="F47" s="11">
        <v>2195</v>
      </c>
      <c r="H47" s="11">
        <f>-43366+2680+43366</f>
        <v>2680</v>
      </c>
      <c r="J47" s="81"/>
      <c r="K47" s="81"/>
      <c r="L47" s="81"/>
    </row>
    <row r="48" spans="1:12" ht="15" customHeight="1">
      <c r="A48" s="1"/>
      <c r="B48" s="1"/>
      <c r="C48" s="1"/>
      <c r="F48" s="22">
        <f>SUM(F42:F47)</f>
        <v>345500</v>
      </c>
      <c r="H48" s="22">
        <f>SUM(H42:H47)</f>
        <v>344311</v>
      </c>
      <c r="J48" s="81"/>
      <c r="K48" s="81"/>
      <c r="L48" s="81"/>
    </row>
    <row r="49" spans="1:12" ht="15" customHeight="1">
      <c r="A49" s="1">
        <v>12</v>
      </c>
      <c r="B49" s="1"/>
      <c r="C49" s="4" t="s">
        <v>67</v>
      </c>
      <c r="F49" s="9">
        <v>-7230</v>
      </c>
      <c r="H49" s="9">
        <v>2353</v>
      </c>
      <c r="J49" s="81"/>
      <c r="K49" s="81"/>
      <c r="L49" s="81"/>
    </row>
    <row r="50" spans="1:12" ht="15" customHeight="1">
      <c r="A50" s="1">
        <v>13</v>
      </c>
      <c r="B50" s="1"/>
      <c r="C50" s="4" t="s">
        <v>66</v>
      </c>
      <c r="F50" s="9">
        <v>145613</v>
      </c>
      <c r="H50" s="9">
        <v>145614</v>
      </c>
      <c r="J50" s="81"/>
      <c r="K50" s="81"/>
      <c r="L50" s="81"/>
    </row>
    <row r="51" spans="1:12" ht="15" customHeight="1">
      <c r="A51" s="1">
        <v>14</v>
      </c>
      <c r="B51" s="1"/>
      <c r="C51" s="4" t="s">
        <v>68</v>
      </c>
      <c r="F51" s="9">
        <f>27396+40849</f>
        <v>68245</v>
      </c>
      <c r="H51" s="9">
        <v>83351</v>
      </c>
      <c r="J51" s="81"/>
      <c r="K51" s="81"/>
      <c r="L51" s="81"/>
    </row>
    <row r="52" spans="1:12" ht="15" customHeight="1">
      <c r="A52" s="1">
        <v>15</v>
      </c>
      <c r="B52" s="1"/>
      <c r="C52" s="4" t="s">
        <v>69</v>
      </c>
      <c r="F52" s="9">
        <f>575+7794+78265-27000+16265-40849</f>
        <v>35050</v>
      </c>
      <c r="H52" s="9">
        <f>16265+7174+43160+34</f>
        <v>66633</v>
      </c>
      <c r="J52" s="81"/>
      <c r="K52" s="81"/>
      <c r="L52" s="81"/>
    </row>
    <row r="53" spans="1:12" ht="15" customHeight="1">
      <c r="A53" s="1">
        <v>16</v>
      </c>
      <c r="B53" s="1"/>
      <c r="C53" s="4" t="s">
        <v>171</v>
      </c>
      <c r="F53" s="9">
        <v>255</v>
      </c>
      <c r="H53" s="9">
        <v>275</v>
      </c>
      <c r="J53" s="81"/>
      <c r="K53" s="81"/>
      <c r="L53" s="81"/>
    </row>
    <row r="54" ht="11.25" customHeight="1"/>
    <row r="55" spans="1:12" ht="15" customHeight="1" thickBot="1">
      <c r="A55" s="1"/>
      <c r="B55" s="1"/>
      <c r="F55" s="25">
        <f>SUM(F48:F53)</f>
        <v>587433</v>
      </c>
      <c r="H55" s="25">
        <f>SUM(H48:H53)</f>
        <v>642537</v>
      </c>
      <c r="J55" s="81"/>
      <c r="K55" s="81"/>
      <c r="L55" s="81"/>
    </row>
    <row r="56" spans="1:12" ht="11.25" customHeight="1">
      <c r="A56" s="1"/>
      <c r="B56" s="1"/>
      <c r="F56" s="9"/>
      <c r="H56" s="9"/>
      <c r="J56" s="81"/>
      <c r="K56" s="81"/>
      <c r="L56" s="81"/>
    </row>
    <row r="57" spans="1:12" ht="15" customHeight="1" thickBot="1">
      <c r="A57" s="1">
        <v>17</v>
      </c>
      <c r="B57" s="1"/>
      <c r="C57" s="4" t="s">
        <v>70</v>
      </c>
      <c r="F57" s="73">
        <f>(+F48/585716)</f>
        <v>0.589876322313203</v>
      </c>
      <c r="H57" s="73">
        <f>(+H48/585716)</f>
        <v>0.587846328254649</v>
      </c>
      <c r="J57" s="82"/>
      <c r="K57" s="81"/>
      <c r="L57" s="82"/>
    </row>
    <row r="58" spans="1:12" ht="15" customHeight="1">
      <c r="A58" s="1"/>
      <c r="B58" s="1"/>
      <c r="C58" s="1"/>
      <c r="F58" s="9"/>
      <c r="H58" s="9"/>
      <c r="J58" s="81"/>
      <c r="K58" s="81"/>
      <c r="L58" s="81"/>
    </row>
    <row r="59" spans="1:12" ht="14.25" customHeight="1" hidden="1">
      <c r="A59" s="1"/>
      <c r="B59" s="1"/>
      <c r="C59" s="1"/>
      <c r="F59" s="9">
        <f>+F55-F39</f>
        <v>0</v>
      </c>
      <c r="H59" s="9">
        <f>+H55-H39</f>
        <v>0</v>
      </c>
      <c r="J59" s="81"/>
      <c r="K59" s="81"/>
      <c r="L59" s="81"/>
    </row>
    <row r="60" spans="1:12" ht="15" customHeight="1">
      <c r="A60" s="1"/>
      <c r="B60" s="1"/>
      <c r="C60" s="1"/>
      <c r="F60" s="9"/>
      <c r="H60" s="9"/>
      <c r="J60" s="81"/>
      <c r="K60" s="81"/>
      <c r="L60" s="81"/>
    </row>
    <row r="61" spans="1:12" ht="15" customHeight="1">
      <c r="A61" s="1"/>
      <c r="B61" s="1"/>
      <c r="C61" s="1"/>
      <c r="H61" s="9"/>
      <c r="J61" s="81"/>
      <c r="K61" s="81"/>
      <c r="L61" s="81"/>
    </row>
    <row r="62" spans="1:12" ht="15" customHeight="1">
      <c r="A62" s="1"/>
      <c r="B62" s="1"/>
      <c r="C62" s="1"/>
      <c r="H62" s="9"/>
      <c r="J62" s="81"/>
      <c r="K62" s="81"/>
      <c r="L62" s="81"/>
    </row>
    <row r="63" spans="1:12" ht="15" customHeight="1">
      <c r="A63" s="1"/>
      <c r="B63" s="1"/>
      <c r="C63" s="1"/>
      <c r="H63" s="9"/>
      <c r="J63" s="81"/>
      <c r="K63" s="81"/>
      <c r="L63" s="81"/>
    </row>
    <row r="64" spans="1:12" ht="15" customHeight="1">
      <c r="A64" s="1"/>
      <c r="B64" s="1"/>
      <c r="C64" s="1"/>
      <c r="H64" s="9"/>
      <c r="J64" s="81"/>
      <c r="K64" s="81"/>
      <c r="L64" s="81"/>
    </row>
    <row r="65" spans="1:12" ht="15" customHeight="1">
      <c r="A65" s="1"/>
      <c r="B65" s="1"/>
      <c r="C65" s="1"/>
      <c r="H65" s="9"/>
      <c r="J65" s="81"/>
      <c r="K65" s="81"/>
      <c r="L65" s="81"/>
    </row>
    <row r="66" spans="1:12" ht="15" customHeight="1">
      <c r="A66" s="1"/>
      <c r="B66" s="1"/>
      <c r="C66" s="1"/>
      <c r="H66" s="9"/>
      <c r="J66" s="81"/>
      <c r="K66" s="81"/>
      <c r="L66" s="81"/>
    </row>
    <row r="67" spans="1:12" ht="15" customHeight="1">
      <c r="A67" s="1"/>
      <c r="B67" s="1"/>
      <c r="C67" s="1"/>
      <c r="H67" s="9"/>
      <c r="J67" s="81"/>
      <c r="K67" s="81"/>
      <c r="L67" s="81"/>
    </row>
    <row r="68" spans="1:12" ht="15" customHeight="1">
      <c r="A68" s="1"/>
      <c r="B68" s="1"/>
      <c r="C68" s="1"/>
      <c r="H68" s="9"/>
      <c r="J68" s="81"/>
      <c r="K68" s="81"/>
      <c r="L68" s="81"/>
    </row>
    <row r="69" spans="1:12" ht="15" customHeight="1">
      <c r="A69" s="1"/>
      <c r="B69" s="1"/>
      <c r="C69" s="1"/>
      <c r="J69" s="81"/>
      <c r="K69" s="81"/>
      <c r="L69" s="81"/>
    </row>
    <row r="70" spans="10:12" ht="15" customHeight="1">
      <c r="J70" s="81"/>
      <c r="K70" s="81"/>
      <c r="L70" s="81"/>
    </row>
    <row r="71" spans="10:12" ht="15" customHeight="1">
      <c r="J71" s="81"/>
      <c r="K71" s="81"/>
      <c r="L71" s="81"/>
    </row>
    <row r="72" spans="10:12" ht="15" customHeight="1">
      <c r="J72" s="81"/>
      <c r="K72" s="81"/>
      <c r="L72" s="81"/>
    </row>
    <row r="73" spans="10:12" ht="15" customHeight="1">
      <c r="J73" s="81"/>
      <c r="K73" s="81"/>
      <c r="L73" s="81"/>
    </row>
    <row r="74" spans="10:12" ht="15" customHeight="1">
      <c r="J74" s="81"/>
      <c r="K74" s="81"/>
      <c r="L74" s="81"/>
    </row>
    <row r="75" spans="10:12" ht="15" customHeight="1">
      <c r="J75" s="81"/>
      <c r="K75" s="81"/>
      <c r="L75" s="81"/>
    </row>
    <row r="76" spans="10:12" ht="15" customHeight="1">
      <c r="J76" s="81"/>
      <c r="K76" s="81"/>
      <c r="L76" s="81"/>
    </row>
    <row r="77" spans="10:12" ht="15" customHeight="1">
      <c r="J77" s="81"/>
      <c r="K77" s="81"/>
      <c r="L77" s="81"/>
    </row>
    <row r="78" spans="10:12" ht="15" customHeight="1">
      <c r="J78" s="81"/>
      <c r="K78" s="81"/>
      <c r="L78" s="81"/>
    </row>
    <row r="79" spans="10:12" ht="15" customHeight="1">
      <c r="J79" s="81"/>
      <c r="K79" s="81"/>
      <c r="L79" s="81"/>
    </row>
    <row r="80" spans="10:12" ht="15" customHeight="1">
      <c r="J80" s="81"/>
      <c r="K80" s="81"/>
      <c r="L80" s="81"/>
    </row>
    <row r="81" spans="10:12" ht="15" customHeight="1">
      <c r="J81" s="81"/>
      <c r="K81" s="81"/>
      <c r="L81" s="81"/>
    </row>
    <row r="82" spans="10:12" ht="15" customHeight="1">
      <c r="J82" s="81"/>
      <c r="K82" s="81"/>
      <c r="L82" s="81"/>
    </row>
    <row r="83" spans="10:12" ht="15" customHeight="1">
      <c r="J83" s="81"/>
      <c r="K83" s="81"/>
      <c r="L83" s="81"/>
    </row>
    <row r="84" spans="10:12" ht="15" customHeight="1">
      <c r="J84" s="81"/>
      <c r="K84" s="81"/>
      <c r="L84" s="81"/>
    </row>
    <row r="85" spans="10:12" ht="15" customHeight="1">
      <c r="J85" s="81"/>
      <c r="K85" s="81"/>
      <c r="L85" s="81"/>
    </row>
    <row r="86" spans="10:12" ht="15" customHeight="1">
      <c r="J86" s="81"/>
      <c r="K86" s="81"/>
      <c r="L86" s="81"/>
    </row>
    <row r="87" spans="10:12" ht="15" customHeight="1">
      <c r="J87" s="81"/>
      <c r="K87" s="81"/>
      <c r="L87" s="81"/>
    </row>
    <row r="88" spans="10:12" ht="15" customHeight="1">
      <c r="J88" s="81"/>
      <c r="K88" s="81"/>
      <c r="L88" s="81"/>
    </row>
    <row r="89" spans="10:12" ht="15" customHeight="1">
      <c r="J89" s="81"/>
      <c r="K89" s="81"/>
      <c r="L89" s="81"/>
    </row>
    <row r="90" spans="10:12" ht="15" customHeight="1">
      <c r="J90" s="81"/>
      <c r="K90" s="81"/>
      <c r="L90" s="81"/>
    </row>
    <row r="91" spans="10:12" ht="15" customHeight="1">
      <c r="J91" s="81"/>
      <c r="K91" s="81"/>
      <c r="L91" s="81"/>
    </row>
    <row r="92" spans="10:12" ht="15" customHeight="1">
      <c r="J92" s="81"/>
      <c r="K92" s="81"/>
      <c r="L92" s="81"/>
    </row>
    <row r="93" spans="10:12" ht="15" customHeight="1">
      <c r="J93" s="81"/>
      <c r="K93" s="81"/>
      <c r="L93" s="81"/>
    </row>
    <row r="94" spans="10:12" ht="15" customHeight="1">
      <c r="J94" s="81"/>
      <c r="K94" s="81"/>
      <c r="L94" s="81"/>
    </row>
    <row r="95" spans="10:12" ht="15" customHeight="1">
      <c r="J95" s="81"/>
      <c r="K95" s="81"/>
      <c r="L95" s="81"/>
    </row>
    <row r="96" spans="10:12" ht="15" customHeight="1">
      <c r="J96" s="81"/>
      <c r="K96" s="81"/>
      <c r="L96" s="81"/>
    </row>
    <row r="97" spans="10:12" ht="15" customHeight="1">
      <c r="J97" s="81"/>
      <c r="K97" s="81"/>
      <c r="L97" s="81"/>
    </row>
    <row r="98" spans="10:12" ht="15" customHeight="1">
      <c r="J98" s="81"/>
      <c r="K98" s="81"/>
      <c r="L98" s="81"/>
    </row>
    <row r="99" spans="10:12" ht="15" customHeight="1">
      <c r="J99" s="81"/>
      <c r="K99" s="81"/>
      <c r="L99" s="81"/>
    </row>
    <row r="100" spans="10:12" ht="15" customHeight="1">
      <c r="J100" s="81"/>
      <c r="K100" s="81"/>
      <c r="L100" s="81"/>
    </row>
    <row r="101" spans="10:12" ht="15" customHeight="1">
      <c r="J101" s="81"/>
      <c r="K101" s="81"/>
      <c r="L101" s="81"/>
    </row>
    <row r="102" spans="10:12" ht="15" customHeight="1">
      <c r="J102" s="81"/>
      <c r="K102" s="81"/>
      <c r="L102" s="81"/>
    </row>
    <row r="103" spans="10:12" ht="15" customHeight="1">
      <c r="J103" s="81"/>
      <c r="K103" s="81"/>
      <c r="L103" s="81"/>
    </row>
    <row r="104" spans="10:12" ht="15" customHeight="1">
      <c r="J104" s="81"/>
      <c r="K104" s="81"/>
      <c r="L104" s="81"/>
    </row>
    <row r="105" spans="10:12" ht="15" customHeight="1">
      <c r="J105" s="81"/>
      <c r="K105" s="81"/>
      <c r="L105" s="81"/>
    </row>
    <row r="106" spans="10:12" ht="15" customHeight="1">
      <c r="J106" s="81"/>
      <c r="K106" s="81"/>
      <c r="L106" s="81"/>
    </row>
    <row r="107" spans="10:12" ht="15" customHeight="1">
      <c r="J107" s="81"/>
      <c r="K107" s="81"/>
      <c r="L107" s="81"/>
    </row>
    <row r="108" spans="10:12" ht="15" customHeight="1">
      <c r="J108" s="81"/>
      <c r="K108" s="81"/>
      <c r="L108" s="81"/>
    </row>
    <row r="109" spans="10:12" ht="15" customHeight="1">
      <c r="J109" s="81"/>
      <c r="K109" s="81"/>
      <c r="L109" s="81"/>
    </row>
    <row r="110" spans="10:12" ht="15" customHeight="1">
      <c r="J110" s="81"/>
      <c r="K110" s="81"/>
      <c r="L110" s="81"/>
    </row>
    <row r="111" spans="10:12" ht="15" customHeight="1">
      <c r="J111" s="81"/>
      <c r="K111" s="81"/>
      <c r="L111" s="81"/>
    </row>
    <row r="112" spans="10:12" ht="15" customHeight="1">
      <c r="J112" s="81"/>
      <c r="K112" s="81"/>
      <c r="L112" s="81"/>
    </row>
    <row r="113" spans="10:12" ht="15" customHeight="1">
      <c r="J113" s="81"/>
      <c r="K113" s="81"/>
      <c r="L113" s="81"/>
    </row>
    <row r="114" spans="10:12" ht="15" customHeight="1">
      <c r="J114" s="81"/>
      <c r="K114" s="81"/>
      <c r="L114" s="81"/>
    </row>
    <row r="115" spans="10:12" ht="15" customHeight="1">
      <c r="J115" s="81"/>
      <c r="K115" s="81"/>
      <c r="L115" s="81"/>
    </row>
    <row r="116" spans="10:12" ht="15" customHeight="1">
      <c r="J116" s="81"/>
      <c r="K116" s="81"/>
      <c r="L116" s="81"/>
    </row>
    <row r="117" spans="10:12" ht="15" customHeight="1">
      <c r="J117" s="81"/>
      <c r="K117" s="81"/>
      <c r="L117" s="81"/>
    </row>
    <row r="118" spans="10:12" ht="15" customHeight="1">
      <c r="J118" s="81"/>
      <c r="K118" s="81"/>
      <c r="L118" s="81"/>
    </row>
    <row r="119" spans="10:12" ht="15" customHeight="1">
      <c r="J119" s="81"/>
      <c r="K119" s="81"/>
      <c r="L119" s="81"/>
    </row>
    <row r="120" spans="10:12" ht="15" customHeight="1">
      <c r="J120" s="81"/>
      <c r="K120" s="81"/>
      <c r="L120" s="81"/>
    </row>
    <row r="121" spans="10:12" ht="15" customHeight="1">
      <c r="J121" s="81"/>
      <c r="K121" s="81"/>
      <c r="L121" s="81"/>
    </row>
    <row r="122" spans="10:12" ht="15" customHeight="1">
      <c r="J122" s="81"/>
      <c r="K122" s="81"/>
      <c r="L122" s="81"/>
    </row>
    <row r="123" spans="10:12" ht="15" customHeight="1">
      <c r="J123" s="81"/>
      <c r="K123" s="81"/>
      <c r="L123" s="81"/>
    </row>
    <row r="124" spans="10:12" ht="15" customHeight="1">
      <c r="J124" s="81"/>
      <c r="K124" s="81"/>
      <c r="L124" s="81"/>
    </row>
    <row r="125" spans="10:12" ht="15" customHeight="1">
      <c r="J125" s="81"/>
      <c r="K125" s="81"/>
      <c r="L125" s="81"/>
    </row>
    <row r="126" spans="10:12" ht="15" customHeight="1">
      <c r="J126" s="81"/>
      <c r="K126" s="81"/>
      <c r="L126" s="81"/>
    </row>
    <row r="127" spans="10:12" ht="15" customHeight="1">
      <c r="J127" s="81"/>
      <c r="K127" s="81"/>
      <c r="L127" s="81"/>
    </row>
    <row r="128" spans="10:12" ht="15" customHeight="1">
      <c r="J128" s="81"/>
      <c r="K128" s="81"/>
      <c r="L128" s="81"/>
    </row>
    <row r="129" spans="10:12" ht="15" customHeight="1">
      <c r="J129" s="81"/>
      <c r="K129" s="81"/>
      <c r="L129" s="81"/>
    </row>
    <row r="130" spans="10:12" ht="15" customHeight="1">
      <c r="J130" s="81"/>
      <c r="K130" s="81"/>
      <c r="L130" s="81"/>
    </row>
    <row r="131" spans="10:12" ht="15" customHeight="1">
      <c r="J131" s="81"/>
      <c r="K131" s="81"/>
      <c r="L131" s="81"/>
    </row>
    <row r="132" spans="10:12" ht="15" customHeight="1">
      <c r="J132" s="81"/>
      <c r="K132" s="81"/>
      <c r="L132" s="81"/>
    </row>
    <row r="133" spans="10:12" ht="15" customHeight="1">
      <c r="J133" s="81"/>
      <c r="K133" s="81"/>
      <c r="L133" s="81"/>
    </row>
    <row r="134" spans="10:12" ht="15" customHeight="1">
      <c r="J134" s="81"/>
      <c r="K134" s="81"/>
      <c r="L134" s="81"/>
    </row>
    <row r="135" spans="10:12" ht="15" customHeight="1">
      <c r="J135" s="81"/>
      <c r="K135" s="81"/>
      <c r="L135" s="81"/>
    </row>
    <row r="136" spans="10:12" ht="15" customHeight="1">
      <c r="J136" s="81"/>
      <c r="K136" s="81"/>
      <c r="L136" s="81"/>
    </row>
    <row r="137" spans="10:12" ht="15" customHeight="1">
      <c r="J137" s="81"/>
      <c r="K137" s="81"/>
      <c r="L137" s="81"/>
    </row>
    <row r="138" spans="10:12" ht="15" customHeight="1">
      <c r="J138" s="81"/>
      <c r="K138" s="81"/>
      <c r="L138" s="81"/>
    </row>
    <row r="139" spans="10:12" ht="15" customHeight="1">
      <c r="J139" s="81"/>
      <c r="K139" s="81"/>
      <c r="L139" s="81"/>
    </row>
    <row r="140" spans="10:12" ht="15" customHeight="1">
      <c r="J140" s="81"/>
      <c r="K140" s="81"/>
      <c r="L140" s="81"/>
    </row>
    <row r="141" spans="10:12" ht="15" customHeight="1">
      <c r="J141" s="81"/>
      <c r="K141" s="81"/>
      <c r="L141" s="81"/>
    </row>
    <row r="142" spans="10:12" ht="15" customHeight="1">
      <c r="J142" s="81"/>
      <c r="K142" s="81"/>
      <c r="L142" s="81"/>
    </row>
    <row r="143" spans="10:12" ht="15" customHeight="1">
      <c r="J143" s="81"/>
      <c r="K143" s="81"/>
      <c r="L143" s="81"/>
    </row>
    <row r="144" spans="10:12" ht="15" customHeight="1">
      <c r="J144" s="81"/>
      <c r="K144" s="81"/>
      <c r="L144" s="81"/>
    </row>
    <row r="145" spans="10:12" ht="15" customHeight="1">
      <c r="J145" s="81"/>
      <c r="K145" s="81"/>
      <c r="L145" s="81"/>
    </row>
    <row r="146" spans="10:12" ht="15" customHeight="1">
      <c r="J146" s="81"/>
      <c r="K146" s="81"/>
      <c r="L146" s="81"/>
    </row>
    <row r="147" spans="10:12" ht="15" customHeight="1">
      <c r="J147" s="81"/>
      <c r="K147" s="81"/>
      <c r="L147" s="81"/>
    </row>
    <row r="148" spans="10:12" ht="15" customHeight="1">
      <c r="J148" s="81"/>
      <c r="K148" s="81"/>
      <c r="L148" s="81"/>
    </row>
    <row r="149" spans="10:12" ht="15" customHeight="1">
      <c r="J149" s="81"/>
      <c r="K149" s="81"/>
      <c r="L149" s="81"/>
    </row>
    <row r="150" spans="10:12" ht="15" customHeight="1">
      <c r="J150" s="81"/>
      <c r="K150" s="81"/>
      <c r="L150" s="81"/>
    </row>
    <row r="151" spans="10:12" ht="15" customHeight="1">
      <c r="J151" s="81"/>
      <c r="K151" s="81"/>
      <c r="L151" s="81"/>
    </row>
    <row r="152" spans="10:12" ht="15" customHeight="1">
      <c r="J152" s="81"/>
      <c r="K152" s="81"/>
      <c r="L152" s="81"/>
    </row>
    <row r="153" spans="10:12" ht="15" customHeight="1">
      <c r="J153" s="81"/>
      <c r="K153" s="81"/>
      <c r="L153" s="81"/>
    </row>
    <row r="154" spans="10:12" ht="15" customHeight="1">
      <c r="J154" s="81"/>
      <c r="K154" s="81"/>
      <c r="L154" s="81"/>
    </row>
    <row r="155" spans="10:12" ht="15" customHeight="1">
      <c r="J155" s="81"/>
      <c r="K155" s="81"/>
      <c r="L155" s="81"/>
    </row>
    <row r="156" spans="10:12" ht="15" customHeight="1">
      <c r="J156" s="81"/>
      <c r="K156" s="81"/>
      <c r="L156" s="81"/>
    </row>
    <row r="157" spans="10:12" ht="15" customHeight="1">
      <c r="J157" s="81"/>
      <c r="K157" s="81"/>
      <c r="L157" s="81"/>
    </row>
    <row r="158" spans="10:12" ht="15" customHeight="1">
      <c r="J158" s="81"/>
      <c r="K158" s="81"/>
      <c r="L158" s="81"/>
    </row>
    <row r="159" spans="10:12" ht="15" customHeight="1">
      <c r="J159" s="81"/>
      <c r="K159" s="81"/>
      <c r="L159" s="81"/>
    </row>
    <row r="160" spans="10:12" ht="15" customHeight="1">
      <c r="J160" s="81"/>
      <c r="K160" s="81"/>
      <c r="L160" s="81"/>
    </row>
    <row r="161" spans="10:12" ht="15" customHeight="1">
      <c r="J161" s="81"/>
      <c r="K161" s="81"/>
      <c r="L161" s="81"/>
    </row>
    <row r="162" spans="10:12" ht="15" customHeight="1">
      <c r="J162" s="81"/>
      <c r="K162" s="81"/>
      <c r="L162" s="81"/>
    </row>
    <row r="163" spans="10:12" ht="15" customHeight="1">
      <c r="J163" s="81"/>
      <c r="K163" s="81"/>
      <c r="L163" s="81"/>
    </row>
    <row r="164" spans="10:12" ht="15" customHeight="1">
      <c r="J164" s="81"/>
      <c r="K164" s="81"/>
      <c r="L164" s="81"/>
    </row>
    <row r="165" spans="10:12" ht="15" customHeight="1">
      <c r="J165" s="81"/>
      <c r="K165" s="81"/>
      <c r="L165" s="81"/>
    </row>
    <row r="166" spans="10:12" ht="15" customHeight="1">
      <c r="J166" s="81"/>
      <c r="K166" s="81"/>
      <c r="L166" s="81"/>
    </row>
    <row r="167" spans="10:12" ht="15" customHeight="1">
      <c r="J167" s="81"/>
      <c r="K167" s="81"/>
      <c r="L167" s="81"/>
    </row>
    <row r="168" spans="10:12" ht="15" customHeight="1">
      <c r="J168" s="81"/>
      <c r="K168" s="81"/>
      <c r="L168" s="81"/>
    </row>
    <row r="169" spans="10:12" ht="15" customHeight="1">
      <c r="J169" s="81"/>
      <c r="K169" s="81"/>
      <c r="L169" s="81"/>
    </row>
    <row r="170" spans="10:12" ht="15" customHeight="1">
      <c r="J170" s="81"/>
      <c r="K170" s="81"/>
      <c r="L170" s="81"/>
    </row>
    <row r="171" spans="10:12" ht="15" customHeight="1">
      <c r="J171" s="81"/>
      <c r="K171" s="81"/>
      <c r="L171" s="81"/>
    </row>
    <row r="172" spans="10:12" ht="15" customHeight="1">
      <c r="J172" s="81"/>
      <c r="K172" s="81"/>
      <c r="L172" s="81"/>
    </row>
    <row r="173" spans="10:12" ht="15" customHeight="1">
      <c r="J173" s="81"/>
      <c r="K173" s="81"/>
      <c r="L173" s="81"/>
    </row>
    <row r="174" spans="10:12" ht="15" customHeight="1">
      <c r="J174" s="81"/>
      <c r="K174" s="81"/>
      <c r="L174" s="81"/>
    </row>
    <row r="175" spans="10:12" ht="15" customHeight="1">
      <c r="J175" s="81"/>
      <c r="K175" s="81"/>
      <c r="L175" s="81"/>
    </row>
    <row r="176" spans="10:12" ht="15" customHeight="1">
      <c r="J176" s="81"/>
      <c r="K176" s="81"/>
      <c r="L176" s="81"/>
    </row>
    <row r="177" spans="10:12" ht="15" customHeight="1">
      <c r="J177" s="81"/>
      <c r="K177" s="81"/>
      <c r="L177" s="81"/>
    </row>
    <row r="178" spans="10:12" ht="15" customHeight="1">
      <c r="J178" s="81"/>
      <c r="K178" s="81"/>
      <c r="L178" s="81"/>
    </row>
    <row r="179" spans="10:12" ht="15" customHeight="1">
      <c r="J179" s="81"/>
      <c r="K179" s="81"/>
      <c r="L179" s="81"/>
    </row>
    <row r="180" spans="10:12" ht="15" customHeight="1">
      <c r="J180" s="83"/>
      <c r="K180" s="83"/>
      <c r="L180" s="83"/>
    </row>
    <row r="181" spans="10:12" ht="15" customHeight="1">
      <c r="J181" s="83"/>
      <c r="K181" s="83"/>
      <c r="L181" s="83"/>
    </row>
    <row r="182" spans="10:12" ht="15" customHeight="1">
      <c r="J182" s="83"/>
      <c r="K182" s="83"/>
      <c r="L182" s="83"/>
    </row>
    <row r="183" spans="10:12" ht="15" customHeight="1">
      <c r="J183" s="83"/>
      <c r="K183" s="83"/>
      <c r="L183" s="83"/>
    </row>
    <row r="184" spans="10:12" ht="15" customHeight="1">
      <c r="J184" s="83"/>
      <c r="K184" s="83"/>
      <c r="L184" s="83"/>
    </row>
    <row r="185" spans="10:12" ht="15" customHeight="1">
      <c r="J185" s="83"/>
      <c r="K185" s="83"/>
      <c r="L185" s="83"/>
    </row>
    <row r="186" spans="10:12" ht="15" customHeight="1">
      <c r="J186" s="83"/>
      <c r="K186" s="83"/>
      <c r="L186" s="83"/>
    </row>
    <row r="187" spans="10:12" ht="15" customHeight="1">
      <c r="J187" s="83"/>
      <c r="K187" s="83"/>
      <c r="L187" s="83"/>
    </row>
    <row r="188" spans="10:12" ht="15" customHeight="1">
      <c r="J188" s="83"/>
      <c r="K188" s="83"/>
      <c r="L188" s="83"/>
    </row>
    <row r="189" spans="10:12" ht="15" customHeight="1">
      <c r="J189" s="83"/>
      <c r="K189" s="83"/>
      <c r="L189" s="83"/>
    </row>
    <row r="190" spans="10:12" ht="15" customHeight="1">
      <c r="J190" s="83"/>
      <c r="K190" s="83"/>
      <c r="L190" s="83"/>
    </row>
    <row r="191" spans="10:12" ht="15" customHeight="1">
      <c r="J191" s="83"/>
      <c r="K191" s="83"/>
      <c r="L191" s="83"/>
    </row>
    <row r="192" spans="10:12" ht="15" customHeight="1">
      <c r="J192" s="83"/>
      <c r="K192" s="83"/>
      <c r="L192" s="83"/>
    </row>
    <row r="193" spans="10:12" ht="15" customHeight="1">
      <c r="J193" s="83"/>
      <c r="K193" s="83"/>
      <c r="L193" s="83"/>
    </row>
    <row r="194" spans="10:12" ht="15" customHeight="1">
      <c r="J194" s="83"/>
      <c r="K194" s="83"/>
      <c r="L194" s="83"/>
    </row>
    <row r="195" spans="10:12" ht="15" customHeight="1">
      <c r="J195" s="83"/>
      <c r="K195" s="83"/>
      <c r="L195" s="83"/>
    </row>
    <row r="196" spans="10:12" ht="15" customHeight="1">
      <c r="J196" s="83"/>
      <c r="K196" s="83"/>
      <c r="L196" s="83"/>
    </row>
    <row r="197" spans="10:12" ht="15" customHeight="1">
      <c r="J197" s="83"/>
      <c r="K197" s="83"/>
      <c r="L197" s="83"/>
    </row>
    <row r="198" spans="10:12" ht="15" customHeight="1">
      <c r="J198" s="83"/>
      <c r="K198" s="83"/>
      <c r="L198" s="83"/>
    </row>
    <row r="199" spans="10:12" ht="15" customHeight="1">
      <c r="J199" s="83"/>
      <c r="K199" s="83"/>
      <c r="L199" s="83"/>
    </row>
    <row r="200" spans="10:12" ht="15" customHeight="1">
      <c r="J200" s="83"/>
      <c r="K200" s="83"/>
      <c r="L200" s="83"/>
    </row>
    <row r="201" spans="10:12" ht="15" customHeight="1">
      <c r="J201" s="83"/>
      <c r="K201" s="83"/>
      <c r="L201" s="83"/>
    </row>
    <row r="202" spans="10:12" ht="15" customHeight="1">
      <c r="J202" s="83"/>
      <c r="K202" s="83"/>
      <c r="L202" s="83"/>
    </row>
    <row r="203" spans="10:12" ht="15" customHeight="1">
      <c r="J203" s="83"/>
      <c r="K203" s="83"/>
      <c r="L203" s="83"/>
    </row>
    <row r="204" spans="10:12" ht="15" customHeight="1">
      <c r="J204" s="83"/>
      <c r="K204" s="83"/>
      <c r="L204" s="83"/>
    </row>
    <row r="205" spans="10:12" ht="15" customHeight="1">
      <c r="J205" s="83"/>
      <c r="K205" s="83"/>
      <c r="L205" s="83"/>
    </row>
    <row r="206" spans="10:12" ht="15" customHeight="1">
      <c r="J206" s="83"/>
      <c r="K206" s="83"/>
      <c r="L206" s="83"/>
    </row>
    <row r="207" spans="10:12" ht="15" customHeight="1">
      <c r="J207" s="83"/>
      <c r="K207" s="83"/>
      <c r="L207" s="83"/>
    </row>
    <row r="208" spans="10:12" ht="15" customHeight="1">
      <c r="J208" s="83"/>
      <c r="K208" s="83"/>
      <c r="L208" s="83"/>
    </row>
    <row r="209" spans="10:12" ht="15" customHeight="1">
      <c r="J209" s="83"/>
      <c r="K209" s="83"/>
      <c r="L209" s="83"/>
    </row>
    <row r="210" spans="10:12" ht="15" customHeight="1">
      <c r="J210" s="83"/>
      <c r="K210" s="83"/>
      <c r="L210" s="83"/>
    </row>
    <row r="211" spans="10:12" ht="15" customHeight="1">
      <c r="J211" s="83"/>
      <c r="K211" s="83"/>
      <c r="L211" s="83"/>
    </row>
    <row r="212" spans="10:12" ht="15" customHeight="1">
      <c r="J212" s="83"/>
      <c r="K212" s="83"/>
      <c r="L212" s="83"/>
    </row>
    <row r="213" spans="10:12" ht="15" customHeight="1">
      <c r="J213" s="83"/>
      <c r="K213" s="83"/>
      <c r="L213" s="83"/>
    </row>
    <row r="214" spans="10:12" ht="15" customHeight="1">
      <c r="J214" s="83"/>
      <c r="K214" s="83"/>
      <c r="L214" s="83"/>
    </row>
    <row r="215" spans="10:12" ht="15" customHeight="1">
      <c r="J215" s="83"/>
      <c r="K215" s="83"/>
      <c r="L215" s="83"/>
    </row>
    <row r="216" spans="10:12" ht="15" customHeight="1">
      <c r="J216" s="83"/>
      <c r="K216" s="83"/>
      <c r="L216" s="83"/>
    </row>
    <row r="217" spans="10:12" ht="15" customHeight="1">
      <c r="J217" s="83"/>
      <c r="K217" s="83"/>
      <c r="L217" s="83"/>
    </row>
    <row r="218" spans="10:12" ht="15" customHeight="1">
      <c r="J218" s="83"/>
      <c r="K218" s="83"/>
      <c r="L218" s="83"/>
    </row>
    <row r="219" spans="10:12" ht="15" customHeight="1">
      <c r="J219" s="83"/>
      <c r="K219" s="83"/>
      <c r="L219" s="83"/>
    </row>
    <row r="220" spans="10:12" ht="15" customHeight="1">
      <c r="J220" s="83"/>
      <c r="K220" s="83"/>
      <c r="L220" s="83"/>
    </row>
    <row r="221" spans="10:12" ht="15" customHeight="1">
      <c r="J221" s="83"/>
      <c r="K221" s="83"/>
      <c r="L221" s="83"/>
    </row>
    <row r="222" spans="10:12" ht="15" customHeight="1">
      <c r="J222" s="83"/>
      <c r="K222" s="83"/>
      <c r="L222" s="83"/>
    </row>
    <row r="223" spans="10:12" ht="15" customHeight="1">
      <c r="J223" s="83"/>
      <c r="K223" s="83"/>
      <c r="L223" s="83"/>
    </row>
    <row r="224" spans="10:12" ht="15" customHeight="1">
      <c r="J224" s="83"/>
      <c r="K224" s="83"/>
      <c r="L224" s="83"/>
    </row>
    <row r="225" spans="10:12" ht="15" customHeight="1">
      <c r="J225" s="83"/>
      <c r="K225" s="83"/>
      <c r="L225" s="83"/>
    </row>
    <row r="226" spans="10:12" ht="15" customHeight="1">
      <c r="J226" s="83"/>
      <c r="K226" s="83"/>
      <c r="L226" s="83"/>
    </row>
    <row r="227" spans="10:12" ht="15" customHeight="1">
      <c r="J227" s="83"/>
      <c r="K227" s="83"/>
      <c r="L227" s="83"/>
    </row>
    <row r="228" spans="10:12" ht="15" customHeight="1">
      <c r="J228" s="83"/>
      <c r="K228" s="83"/>
      <c r="L228" s="83"/>
    </row>
    <row r="229" spans="10:12" ht="15" customHeight="1">
      <c r="J229" s="83"/>
      <c r="K229" s="83"/>
      <c r="L229" s="83"/>
    </row>
    <row r="230" spans="10:12" ht="15" customHeight="1">
      <c r="J230" s="83"/>
      <c r="K230" s="83"/>
      <c r="L230" s="83"/>
    </row>
    <row r="231" spans="10:12" ht="15" customHeight="1">
      <c r="J231" s="83"/>
      <c r="K231" s="83"/>
      <c r="L231" s="83"/>
    </row>
    <row r="232" spans="10:12" ht="15" customHeight="1">
      <c r="J232" s="83"/>
      <c r="K232" s="83"/>
      <c r="L232" s="83"/>
    </row>
    <row r="233" spans="10:12" ht="15" customHeight="1">
      <c r="J233" s="83"/>
      <c r="K233" s="83"/>
      <c r="L233" s="83"/>
    </row>
    <row r="234" spans="10:12" ht="15" customHeight="1">
      <c r="J234" s="83"/>
      <c r="K234" s="83"/>
      <c r="L234" s="83"/>
    </row>
    <row r="235" spans="10:12" ht="15" customHeight="1">
      <c r="J235" s="83"/>
      <c r="K235" s="83"/>
      <c r="L235" s="83"/>
    </row>
    <row r="236" spans="10:12" ht="15" customHeight="1">
      <c r="J236" s="83"/>
      <c r="K236" s="83"/>
      <c r="L236" s="83"/>
    </row>
    <row r="237" spans="10:12" ht="15" customHeight="1">
      <c r="J237" s="83"/>
      <c r="K237" s="83"/>
      <c r="L237" s="83"/>
    </row>
    <row r="238" spans="10:12" ht="15" customHeight="1">
      <c r="J238" s="83"/>
      <c r="K238" s="83"/>
      <c r="L238" s="83"/>
    </row>
    <row r="239" spans="10:12" ht="15" customHeight="1">
      <c r="J239" s="83"/>
      <c r="K239" s="83"/>
      <c r="L239" s="83"/>
    </row>
    <row r="240" spans="10:12" ht="15" customHeight="1">
      <c r="J240" s="83"/>
      <c r="K240" s="83"/>
      <c r="L240" s="83"/>
    </row>
    <row r="241" spans="10:12" ht="15" customHeight="1">
      <c r="J241" s="83"/>
      <c r="K241" s="83"/>
      <c r="L241" s="83"/>
    </row>
    <row r="242" spans="10:12" ht="15" customHeight="1">
      <c r="J242" s="83"/>
      <c r="K242" s="83"/>
      <c r="L242" s="83"/>
    </row>
    <row r="243" spans="10:12" ht="15" customHeight="1">
      <c r="J243" s="83"/>
      <c r="K243" s="83"/>
      <c r="L243" s="83"/>
    </row>
    <row r="244" spans="10:12" ht="15" customHeight="1">
      <c r="J244" s="83"/>
      <c r="K244" s="83"/>
      <c r="L244" s="83"/>
    </row>
    <row r="245" spans="10:12" ht="15" customHeight="1">
      <c r="J245" s="83"/>
      <c r="K245" s="83"/>
      <c r="L245" s="83"/>
    </row>
    <row r="246" spans="10:12" ht="15" customHeight="1">
      <c r="J246" s="83"/>
      <c r="K246" s="83"/>
      <c r="L246" s="83"/>
    </row>
    <row r="247" spans="10:12" ht="15" customHeight="1">
      <c r="J247" s="83"/>
      <c r="K247" s="83"/>
      <c r="L247" s="83"/>
    </row>
    <row r="248" spans="10:12" ht="15" customHeight="1">
      <c r="J248" s="83"/>
      <c r="K248" s="83"/>
      <c r="L248" s="83"/>
    </row>
    <row r="249" spans="10:12" ht="15" customHeight="1">
      <c r="J249" s="83"/>
      <c r="K249" s="83"/>
      <c r="L249" s="83"/>
    </row>
    <row r="250" spans="10:12" ht="15" customHeight="1">
      <c r="J250" s="83"/>
      <c r="K250" s="83"/>
      <c r="L250" s="83"/>
    </row>
    <row r="251" spans="10:12" ht="15" customHeight="1">
      <c r="J251" s="83"/>
      <c r="K251" s="83"/>
      <c r="L251" s="83"/>
    </row>
    <row r="252" spans="10:12" ht="15" customHeight="1">
      <c r="J252" s="83"/>
      <c r="K252" s="83"/>
      <c r="L252" s="83"/>
    </row>
    <row r="253" spans="10:12" ht="15" customHeight="1">
      <c r="J253" s="83"/>
      <c r="K253" s="83"/>
      <c r="L253" s="83"/>
    </row>
    <row r="254" spans="10:12" ht="15" customHeight="1">
      <c r="J254" s="83"/>
      <c r="K254" s="83"/>
      <c r="L254" s="83"/>
    </row>
    <row r="255" spans="10:12" ht="15" customHeight="1">
      <c r="J255" s="83"/>
      <c r="K255" s="83"/>
      <c r="L255" s="83"/>
    </row>
    <row r="256" spans="10:12" ht="15" customHeight="1">
      <c r="J256" s="83"/>
      <c r="K256" s="83"/>
      <c r="L256" s="83"/>
    </row>
    <row r="257" spans="10:12" ht="15" customHeight="1">
      <c r="J257" s="83"/>
      <c r="K257" s="83"/>
      <c r="L257" s="83"/>
    </row>
    <row r="258" spans="10:12" ht="15" customHeight="1">
      <c r="J258" s="83"/>
      <c r="K258" s="83"/>
      <c r="L258" s="83"/>
    </row>
    <row r="259" spans="10:12" ht="15" customHeight="1">
      <c r="J259" s="83"/>
      <c r="K259" s="83"/>
      <c r="L259" s="83"/>
    </row>
    <row r="260" spans="10:12" ht="15" customHeight="1">
      <c r="J260" s="83"/>
      <c r="K260" s="83"/>
      <c r="L260" s="83"/>
    </row>
    <row r="261" spans="10:12" ht="15" customHeight="1">
      <c r="J261" s="83"/>
      <c r="K261" s="83"/>
      <c r="L261" s="83"/>
    </row>
    <row r="262" spans="10:12" ht="15" customHeight="1">
      <c r="J262" s="83"/>
      <c r="K262" s="83"/>
      <c r="L262" s="83"/>
    </row>
    <row r="263" spans="10:12" ht="15" customHeight="1">
      <c r="J263" s="83"/>
      <c r="K263" s="83"/>
      <c r="L263" s="83"/>
    </row>
    <row r="264" spans="10:12" ht="15" customHeight="1">
      <c r="J264" s="83"/>
      <c r="K264" s="83"/>
      <c r="L264" s="83"/>
    </row>
    <row r="265" spans="10:12" ht="15" customHeight="1">
      <c r="J265" s="83"/>
      <c r="K265" s="83"/>
      <c r="L265" s="83"/>
    </row>
    <row r="266" spans="10:12" ht="15" customHeight="1">
      <c r="J266" s="83"/>
      <c r="K266" s="83"/>
      <c r="L266" s="83"/>
    </row>
    <row r="267" spans="10:12" ht="15" customHeight="1">
      <c r="J267" s="83"/>
      <c r="K267" s="83"/>
      <c r="L267" s="83"/>
    </row>
    <row r="268" spans="10:12" ht="15" customHeight="1">
      <c r="J268" s="83"/>
      <c r="K268" s="83"/>
      <c r="L268" s="83"/>
    </row>
    <row r="269" spans="10:12" ht="15" customHeight="1">
      <c r="J269" s="83"/>
      <c r="K269" s="83"/>
      <c r="L269" s="83"/>
    </row>
    <row r="270" spans="10:12" ht="15" customHeight="1">
      <c r="J270" s="83"/>
      <c r="K270" s="83"/>
      <c r="L270" s="83"/>
    </row>
    <row r="271" spans="10:12" ht="15" customHeight="1">
      <c r="J271" s="83"/>
      <c r="K271" s="83"/>
      <c r="L271" s="83"/>
    </row>
  </sheetData>
  <printOptions/>
  <pageMargins left="0.98" right="0.5" top="0.25" bottom="0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27"/>
  <sheetViews>
    <sheetView tabSelected="1" workbookViewId="0" topLeftCell="A200">
      <selection activeCell="A213" sqref="A213"/>
    </sheetView>
  </sheetViews>
  <sheetFormatPr defaultColWidth="9.140625" defaultRowHeight="12.75"/>
  <cols>
    <col min="1" max="1" width="4.57421875" style="1" customWidth="1"/>
    <col min="2" max="2" width="3.7109375" style="4" customWidth="1"/>
    <col min="3" max="5" width="9.7109375" style="4" customWidth="1"/>
    <col min="6" max="6" width="10.421875" style="4" customWidth="1"/>
    <col min="7" max="7" width="11.7109375" style="4" customWidth="1"/>
    <col min="8" max="8" width="1.421875" style="4" customWidth="1"/>
    <col min="9" max="9" width="13.421875" style="4" customWidth="1"/>
    <col min="10" max="10" width="1.421875" style="4" customWidth="1"/>
    <col min="11" max="11" width="11.8515625" style="4" customWidth="1"/>
    <col min="12" max="12" width="1.57421875" style="4" customWidth="1"/>
    <col min="13" max="13" width="11.140625" style="4" customWidth="1"/>
    <col min="14" max="14" width="3.28125" style="4" customWidth="1"/>
    <col min="15" max="16384" width="9.140625" style="4" customWidth="1"/>
  </cols>
  <sheetData>
    <row r="1" ht="12.75" customHeight="1"/>
    <row r="2" ht="15.75">
      <c r="B2" s="5" t="s">
        <v>71</v>
      </c>
    </row>
    <row r="3" ht="15.75">
      <c r="B3" s="5"/>
    </row>
    <row r="4" spans="1:2" ht="15.75">
      <c r="A4" s="1">
        <v>1</v>
      </c>
      <c r="B4" s="4" t="s">
        <v>131</v>
      </c>
    </row>
    <row r="5" ht="15.75">
      <c r="B5" s="4" t="s">
        <v>199</v>
      </c>
    </row>
    <row r="6" ht="9.75" customHeight="1"/>
    <row r="7" ht="9.75" customHeight="1"/>
    <row r="8" spans="1:2" ht="15.75">
      <c r="A8" s="1">
        <v>2</v>
      </c>
      <c r="B8" s="4" t="s">
        <v>172</v>
      </c>
    </row>
    <row r="9" ht="15.75">
      <c r="B9" s="4" t="s">
        <v>173</v>
      </c>
    </row>
    <row r="10" ht="9.75" customHeight="1"/>
    <row r="11" ht="9.75" customHeight="1"/>
    <row r="12" spans="1:2" ht="15.75">
      <c r="A12" s="1">
        <v>3</v>
      </c>
      <c r="B12" s="4" t="s">
        <v>134</v>
      </c>
    </row>
    <row r="13" ht="9.75" customHeight="1"/>
    <row r="14" ht="9.75" customHeight="1"/>
    <row r="15" spans="1:12" ht="15.75">
      <c r="A15" s="1">
        <v>4</v>
      </c>
      <c r="B15" s="13" t="s">
        <v>133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2:12" ht="15.75">
      <c r="B16" s="13"/>
      <c r="C16" s="13"/>
      <c r="D16" s="13"/>
      <c r="E16" s="13"/>
      <c r="F16" s="13"/>
      <c r="G16" s="13"/>
      <c r="H16" s="13"/>
      <c r="I16" s="13"/>
      <c r="J16" s="13"/>
      <c r="K16" s="1" t="s">
        <v>11</v>
      </c>
      <c r="L16" s="1"/>
    </row>
    <row r="17" spans="2:12" ht="9.75" customHeight="1">
      <c r="B17" s="13"/>
      <c r="C17" s="13"/>
      <c r="D17" s="13"/>
      <c r="E17" s="13"/>
      <c r="F17" s="13"/>
      <c r="G17" s="13"/>
      <c r="H17" s="13"/>
      <c r="I17" s="13"/>
      <c r="J17" s="13"/>
      <c r="K17" s="22"/>
      <c r="L17" s="22"/>
    </row>
    <row r="18" spans="2:12" ht="15.75">
      <c r="B18" s="13"/>
      <c r="C18" s="13" t="s">
        <v>72</v>
      </c>
      <c r="D18"/>
      <c r="E18"/>
      <c r="F18"/>
      <c r="G18"/>
      <c r="H18"/>
      <c r="I18"/>
      <c r="J18"/>
      <c r="K18" s="85">
        <v>254</v>
      </c>
      <c r="L18" s="85"/>
    </row>
    <row r="19" spans="2:12" ht="15.75">
      <c r="B19" s="13"/>
      <c r="C19" s="13" t="s">
        <v>135</v>
      </c>
      <c r="D19" s="13"/>
      <c r="E19" s="13"/>
      <c r="F19" s="13"/>
      <c r="G19" s="13"/>
      <c r="H19" s="13"/>
      <c r="I19" s="13"/>
      <c r="J19" s="13"/>
      <c r="K19" s="22">
        <v>761</v>
      </c>
      <c r="L19" s="22"/>
    </row>
    <row r="20" spans="2:12" ht="15.75">
      <c r="B20" s="13"/>
      <c r="C20" s="13" t="s">
        <v>136</v>
      </c>
      <c r="D20" s="13"/>
      <c r="E20" s="13"/>
      <c r="F20" s="13"/>
      <c r="G20" s="13"/>
      <c r="H20" s="13"/>
      <c r="I20" s="13"/>
      <c r="J20" s="13"/>
      <c r="K20" s="22">
        <v>-21</v>
      </c>
      <c r="L20" s="22"/>
    </row>
    <row r="21" spans="2:12" ht="15.75">
      <c r="B21" s="13"/>
      <c r="C21" s="13" t="s">
        <v>73</v>
      </c>
      <c r="D21" s="13"/>
      <c r="E21" s="13"/>
      <c r="F21" s="13"/>
      <c r="G21" s="13"/>
      <c r="H21" s="13"/>
      <c r="I21" s="13"/>
      <c r="J21" s="13"/>
      <c r="K21" s="85">
        <v>9907</v>
      </c>
      <c r="L21" s="85"/>
    </row>
    <row r="22" spans="2:12" ht="16.5" thickBot="1">
      <c r="B22" s="13"/>
      <c r="C22" s="13"/>
      <c r="D22" s="13"/>
      <c r="E22" s="13"/>
      <c r="F22" s="13"/>
      <c r="G22" s="13"/>
      <c r="H22" s="13"/>
      <c r="I22" s="13"/>
      <c r="J22" s="13"/>
      <c r="K22" s="86">
        <f>SUM(K18:K21)</f>
        <v>10901</v>
      </c>
      <c r="L22" s="129"/>
    </row>
    <row r="23" spans="2:14" ht="9.75" customHeight="1" thickTop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N23" s="13"/>
    </row>
    <row r="24" spans="2:14" ht="15.75" customHeight="1">
      <c r="B24" s="13"/>
      <c r="C24" s="13" t="s">
        <v>174</v>
      </c>
      <c r="D24" s="13"/>
      <c r="E24" s="13"/>
      <c r="F24" s="13"/>
      <c r="G24" s="13"/>
      <c r="H24" s="13"/>
      <c r="I24" s="13"/>
      <c r="J24" s="13"/>
      <c r="K24" s="128">
        <v>1.25</v>
      </c>
      <c r="L24" s="128"/>
      <c r="N24" s="13"/>
    </row>
    <row r="25" spans="7:14" ht="9.75" customHeight="1">
      <c r="G25" s="13"/>
      <c r="H25" s="13"/>
      <c r="I25" s="13"/>
      <c r="N25" s="13"/>
    </row>
    <row r="26" spans="2:14" ht="15.75" customHeight="1">
      <c r="B26" s="4" t="s">
        <v>186</v>
      </c>
      <c r="G26" s="13"/>
      <c r="H26" s="13"/>
      <c r="I26" s="13"/>
      <c r="N26" s="13"/>
    </row>
    <row r="27" spans="2:14" ht="15.75" customHeight="1">
      <c r="B27" s="4" t="s">
        <v>188</v>
      </c>
      <c r="G27" s="13"/>
      <c r="H27" s="13"/>
      <c r="I27" s="13"/>
      <c r="N27" s="13"/>
    </row>
    <row r="28" spans="2:14" ht="15.75" customHeight="1">
      <c r="B28" s="4" t="s">
        <v>187</v>
      </c>
      <c r="G28" s="13"/>
      <c r="H28" s="13"/>
      <c r="I28" s="13"/>
      <c r="N28" s="13"/>
    </row>
    <row r="29" spans="7:14" ht="9.75" customHeight="1">
      <c r="G29" s="13"/>
      <c r="H29" s="13"/>
      <c r="I29" s="13"/>
      <c r="N29" s="13"/>
    </row>
    <row r="30" spans="2:14" ht="15.75" customHeight="1">
      <c r="B30" s="4" t="s">
        <v>175</v>
      </c>
      <c r="G30" s="13"/>
      <c r="H30" s="13"/>
      <c r="I30" s="13"/>
      <c r="N30" s="13"/>
    </row>
    <row r="31" spans="2:14" ht="15.75" customHeight="1">
      <c r="B31" s="4" t="s">
        <v>200</v>
      </c>
      <c r="G31" s="13"/>
      <c r="H31" s="13"/>
      <c r="I31" s="13"/>
      <c r="N31" s="13"/>
    </row>
    <row r="32" spans="2:14" ht="15.75" customHeight="1">
      <c r="B32" s="4" t="s">
        <v>190</v>
      </c>
      <c r="G32" s="13"/>
      <c r="H32" s="13"/>
      <c r="I32" s="13"/>
      <c r="N32" s="13"/>
    </row>
    <row r="33" spans="7:14" ht="9" customHeight="1">
      <c r="G33" s="13"/>
      <c r="H33" s="13"/>
      <c r="I33" s="13"/>
      <c r="N33" s="13"/>
    </row>
    <row r="34" spans="7:14" ht="9" customHeight="1">
      <c r="G34" s="13"/>
      <c r="H34" s="13"/>
      <c r="I34" s="13"/>
      <c r="N34" s="13"/>
    </row>
    <row r="35" spans="1:2" ht="15.75">
      <c r="A35" s="1">
        <v>5</v>
      </c>
      <c r="B35" s="4" t="s">
        <v>179</v>
      </c>
    </row>
    <row r="36" ht="15.75">
      <c r="B36" s="4" t="s">
        <v>137</v>
      </c>
    </row>
    <row r="37" ht="9.75" customHeight="1"/>
    <row r="38" ht="9.75" customHeight="1"/>
    <row r="39" spans="1:2" ht="15.75">
      <c r="A39" s="1" t="s">
        <v>138</v>
      </c>
      <c r="B39" s="4" t="s">
        <v>139</v>
      </c>
    </row>
    <row r="40" ht="15.75">
      <c r="B40" s="4" t="s">
        <v>140</v>
      </c>
    </row>
    <row r="41" ht="9.75" customHeight="1"/>
    <row r="42" spans="9:11" ht="15.75">
      <c r="I42" s="1" t="s">
        <v>142</v>
      </c>
      <c r="K42" s="4" t="s">
        <v>141</v>
      </c>
    </row>
    <row r="43" spans="9:12" ht="16.5" customHeight="1">
      <c r="I43" s="1" t="s">
        <v>11</v>
      </c>
      <c r="K43" s="1" t="s">
        <v>11</v>
      </c>
      <c r="L43" s="1"/>
    </row>
    <row r="44" spans="11:12" ht="11.25" customHeight="1">
      <c r="K44" s="1"/>
      <c r="L44" s="1"/>
    </row>
    <row r="45" spans="2:12" ht="15.75">
      <c r="B45" s="1"/>
      <c r="C45" s="4" t="s">
        <v>75</v>
      </c>
      <c r="I45" s="6">
        <v>69</v>
      </c>
      <c r="K45" s="11">
        <v>124</v>
      </c>
      <c r="L45" s="22"/>
    </row>
    <row r="46" spans="1:12" s="13" customFormat="1" ht="9.75" customHeight="1">
      <c r="A46" s="12"/>
      <c r="B46" s="12"/>
      <c r="K46" s="22"/>
      <c r="L46" s="22"/>
    </row>
    <row r="47" spans="2:12" ht="15.75">
      <c r="B47" s="1"/>
      <c r="C47" s="4" t="s">
        <v>76</v>
      </c>
      <c r="I47" s="127">
        <v>0</v>
      </c>
      <c r="K47" s="11">
        <v>0</v>
      </c>
      <c r="L47" s="22"/>
    </row>
    <row r="48" spans="2:12" ht="9.75" customHeight="1">
      <c r="B48" s="1"/>
      <c r="K48" s="22"/>
      <c r="L48" s="22"/>
    </row>
    <row r="49" spans="2:12" ht="15.75">
      <c r="B49" s="1"/>
      <c r="C49" s="4" t="s">
        <v>77</v>
      </c>
      <c r="I49" s="127">
        <v>0</v>
      </c>
      <c r="K49" s="11">
        <v>3</v>
      </c>
      <c r="L49" s="22"/>
    </row>
    <row r="50" ht="9.75" customHeight="1">
      <c r="B50" s="1"/>
    </row>
    <row r="60" spans="1:4" ht="15.75" customHeight="1">
      <c r="A60" s="51"/>
      <c r="B60" s="5" t="s">
        <v>83</v>
      </c>
      <c r="C60"/>
      <c r="D60"/>
    </row>
    <row r="61" spans="1:4" ht="15.75">
      <c r="A61" s="51"/>
      <c r="B61" s="5"/>
      <c r="C61"/>
      <c r="D61"/>
    </row>
    <row r="62" spans="1:2" ht="15.75">
      <c r="A62" s="1" t="s">
        <v>143</v>
      </c>
      <c r="B62" s="74" t="s">
        <v>123</v>
      </c>
    </row>
    <row r="63" ht="9.75" customHeight="1">
      <c r="B63" s="74"/>
    </row>
    <row r="64" spans="2:12" ht="15.75">
      <c r="B64" s="1"/>
      <c r="K64" s="1" t="s">
        <v>11</v>
      </c>
      <c r="L64" s="1"/>
    </row>
    <row r="65" spans="2:12" ht="9.75" customHeight="1">
      <c r="B65" s="1"/>
      <c r="K65" s="1"/>
      <c r="L65" s="1"/>
    </row>
    <row r="66" spans="2:12" ht="15.75">
      <c r="B66" s="1"/>
      <c r="C66" s="4" t="s">
        <v>79</v>
      </c>
      <c r="K66" s="11">
        <v>85519</v>
      </c>
      <c r="L66" s="22"/>
    </row>
    <row r="67" spans="2:12" ht="9.75" customHeight="1">
      <c r="B67" s="1"/>
      <c r="K67" s="22"/>
      <c r="L67" s="22"/>
    </row>
    <row r="68" spans="3:12" ht="15.75">
      <c r="C68" s="4" t="s">
        <v>80</v>
      </c>
      <c r="K68" s="22"/>
      <c r="L68" s="22"/>
    </row>
    <row r="69" spans="3:12" ht="17.25" customHeight="1">
      <c r="C69" s="4" t="s">
        <v>81</v>
      </c>
      <c r="K69" s="11">
        <v>64565</v>
      </c>
      <c r="L69" s="22"/>
    </row>
    <row r="70" spans="11:12" ht="9.75" customHeight="1">
      <c r="K70" s="22"/>
      <c r="L70" s="22"/>
    </row>
    <row r="71" spans="3:12" ht="15.75">
      <c r="C71" s="4" t="s">
        <v>82</v>
      </c>
      <c r="K71" s="11">
        <v>47432</v>
      </c>
      <c r="L71" s="22"/>
    </row>
    <row r="72" spans="1:4" ht="10.5" customHeight="1">
      <c r="A72" s="51"/>
      <c r="B72" s="5"/>
      <c r="C72"/>
      <c r="D72"/>
    </row>
    <row r="73" spans="1:4" ht="10.5" customHeight="1">
      <c r="A73" s="51"/>
      <c r="B73" s="5"/>
      <c r="C73"/>
      <c r="D73"/>
    </row>
    <row r="74" spans="1:4" ht="14.25" customHeight="1">
      <c r="A74" s="1" t="s">
        <v>74</v>
      </c>
      <c r="B74" s="4" t="s">
        <v>126</v>
      </c>
      <c r="C74"/>
      <c r="D74"/>
    </row>
    <row r="75" spans="2:4" ht="14.25" customHeight="1">
      <c r="B75" s="4" t="s">
        <v>128</v>
      </c>
      <c r="C75"/>
      <c r="D75"/>
    </row>
    <row r="76" spans="2:4" ht="14.25" customHeight="1">
      <c r="B76" s="4" t="s">
        <v>129</v>
      </c>
      <c r="C76"/>
      <c r="D76"/>
    </row>
    <row r="77" spans="2:4" ht="14.25" customHeight="1">
      <c r="B77" s="4" t="s">
        <v>130</v>
      </c>
      <c r="C77"/>
      <c r="D77"/>
    </row>
    <row r="78" spans="2:4" ht="14.25" customHeight="1">
      <c r="B78" s="4" t="s">
        <v>127</v>
      </c>
      <c r="C78"/>
      <c r="D78"/>
    </row>
    <row r="79" spans="1:4" ht="9.75" customHeight="1">
      <c r="A79" s="51"/>
      <c r="B79" s="5"/>
      <c r="C79"/>
      <c r="D79"/>
    </row>
    <row r="80" ht="10.5" customHeight="1">
      <c r="A80"/>
    </row>
    <row r="81" spans="1:7" ht="15" customHeight="1">
      <c r="A81" s="1" t="s">
        <v>78</v>
      </c>
      <c r="B81" s="4" t="s">
        <v>84</v>
      </c>
      <c r="D81"/>
      <c r="G81" s="1"/>
    </row>
    <row r="82" spans="2:7" ht="15" customHeight="1">
      <c r="B82" s="4" t="s">
        <v>85</v>
      </c>
      <c r="D82"/>
      <c r="G82" s="1"/>
    </row>
    <row r="83" spans="2:7" ht="15" customHeight="1">
      <c r="B83" s="4" t="s">
        <v>86</v>
      </c>
      <c r="D83"/>
      <c r="G83" s="1"/>
    </row>
    <row r="84" spans="2:7" ht="15" customHeight="1">
      <c r="B84" s="4" t="s">
        <v>87</v>
      </c>
      <c r="D84"/>
      <c r="G84" s="1"/>
    </row>
    <row r="85" spans="2:7" ht="15" customHeight="1">
      <c r="B85" s="4" t="s">
        <v>88</v>
      </c>
      <c r="D85"/>
      <c r="G85" s="1"/>
    </row>
    <row r="86" spans="2:7" ht="15" customHeight="1">
      <c r="B86" s="4" t="s">
        <v>89</v>
      </c>
      <c r="D86"/>
      <c r="G86" s="1"/>
    </row>
    <row r="87" spans="2:7" ht="15" customHeight="1">
      <c r="B87" s="4" t="s">
        <v>90</v>
      </c>
      <c r="D87"/>
      <c r="G87" s="1"/>
    </row>
    <row r="88" spans="2:7" ht="15" customHeight="1">
      <c r="B88" s="4" t="s">
        <v>235</v>
      </c>
      <c r="D88"/>
      <c r="G88" s="1"/>
    </row>
    <row r="89" spans="1:7" ht="9" customHeight="1">
      <c r="A89" s="4"/>
      <c r="D89"/>
      <c r="G89" s="1"/>
    </row>
    <row r="90" spans="4:7" ht="9" customHeight="1">
      <c r="D90"/>
      <c r="G90" s="1"/>
    </row>
    <row r="91" spans="1:7" ht="15.75" customHeight="1">
      <c r="A91" s="1">
        <v>8</v>
      </c>
      <c r="B91" s="4" t="s">
        <v>236</v>
      </c>
      <c r="D91"/>
      <c r="G91" s="1"/>
    </row>
    <row r="92" spans="2:7" ht="15.75" customHeight="1">
      <c r="B92" s="4" t="s">
        <v>192</v>
      </c>
      <c r="D92"/>
      <c r="G92" s="1"/>
    </row>
    <row r="93" spans="2:7" ht="15.75" customHeight="1">
      <c r="B93" s="4" t="s">
        <v>193</v>
      </c>
      <c r="D93"/>
      <c r="G93" s="1"/>
    </row>
    <row r="94" spans="2:7" ht="15.75" customHeight="1">
      <c r="B94" s="4" t="s">
        <v>217</v>
      </c>
      <c r="D94"/>
      <c r="G94" s="1"/>
    </row>
    <row r="95" spans="2:7" ht="15.75" customHeight="1">
      <c r="B95" s="4" t="s">
        <v>218</v>
      </c>
      <c r="D95"/>
      <c r="G95" s="1"/>
    </row>
    <row r="96" spans="4:7" ht="9" customHeight="1">
      <c r="D96"/>
      <c r="G96" s="1"/>
    </row>
    <row r="97" spans="2:7" ht="15.75" customHeight="1">
      <c r="B97" s="4" t="s">
        <v>226</v>
      </c>
      <c r="D97"/>
      <c r="G97" s="1"/>
    </row>
    <row r="98" spans="2:7" ht="15.75" customHeight="1">
      <c r="B98" s="4" t="s">
        <v>191</v>
      </c>
      <c r="D98"/>
      <c r="G98" s="1"/>
    </row>
    <row r="99" spans="4:7" ht="10.5" customHeight="1">
      <c r="D99"/>
      <c r="G99" s="1"/>
    </row>
    <row r="100" spans="4:7" ht="10.5" customHeight="1">
      <c r="D100"/>
      <c r="G100" s="1"/>
    </row>
    <row r="101" spans="1:7" ht="15.75" customHeight="1">
      <c r="A101" s="1">
        <v>9</v>
      </c>
      <c r="B101" s="4" t="s">
        <v>93</v>
      </c>
      <c r="G101" s="1"/>
    </row>
    <row r="102" ht="15.75" customHeight="1">
      <c r="B102" s="4" t="s">
        <v>94</v>
      </c>
    </row>
    <row r="103" ht="15.75" customHeight="1">
      <c r="B103" s="4" t="s">
        <v>124</v>
      </c>
    </row>
    <row r="104" ht="9" customHeight="1"/>
    <row r="105" spans="1:2" ht="9" customHeight="1">
      <c r="A105"/>
      <c r="B105"/>
    </row>
    <row r="106" spans="1:2" ht="15.75" customHeight="1">
      <c r="A106" s="1">
        <v>10</v>
      </c>
      <c r="B106" s="4" t="s">
        <v>125</v>
      </c>
    </row>
    <row r="107" ht="9.75" customHeight="1"/>
    <row r="108" spans="9:13" ht="15.75">
      <c r="I108" s="1" t="s">
        <v>95</v>
      </c>
      <c r="J108" s="1"/>
      <c r="K108" s="1" t="s">
        <v>96</v>
      </c>
      <c r="M108" s="1" t="s">
        <v>97</v>
      </c>
    </row>
    <row r="109" spans="9:13" ht="15.75">
      <c r="I109" s="1" t="s">
        <v>11</v>
      </c>
      <c r="J109" s="1"/>
      <c r="K109" s="1" t="s">
        <v>11</v>
      </c>
      <c r="M109" s="1" t="s">
        <v>11</v>
      </c>
    </row>
    <row r="110" spans="9:13" ht="15.75">
      <c r="I110" s="1"/>
      <c r="J110" s="1"/>
      <c r="K110" s="1"/>
      <c r="M110" s="1"/>
    </row>
    <row r="111" spans="3:13" ht="15.75" customHeight="1">
      <c r="C111" s="13" t="s">
        <v>98</v>
      </c>
      <c r="I111" s="71">
        <v>396</v>
      </c>
      <c r="J111" s="70"/>
      <c r="K111" s="102">
        <f>27000+40849</f>
        <v>67849</v>
      </c>
      <c r="L111" s="68"/>
      <c r="M111" s="72">
        <f>+I111+K111</f>
        <v>68245</v>
      </c>
    </row>
    <row r="112" spans="3:13" ht="9.75" customHeight="1">
      <c r="C112" s="13"/>
      <c r="I112" s="122"/>
      <c r="J112" s="70"/>
      <c r="K112" s="81"/>
      <c r="L112" s="68"/>
      <c r="M112" s="69"/>
    </row>
    <row r="113" spans="3:13" ht="15.75" customHeight="1">
      <c r="C113" s="4" t="s">
        <v>57</v>
      </c>
      <c r="I113" s="11">
        <f>49936+13450+20000</f>
        <v>83386</v>
      </c>
      <c r="J113" s="9"/>
      <c r="K113" s="11">
        <f>49+85973+154710</f>
        <v>240732</v>
      </c>
      <c r="M113" s="72">
        <f>SUM(I113:K113)</f>
        <v>324118</v>
      </c>
    </row>
    <row r="114" spans="9:13" ht="9.75" customHeight="1">
      <c r="I114" s="9"/>
      <c r="J114" s="9"/>
      <c r="K114" s="9"/>
      <c r="M114" s="68"/>
    </row>
    <row r="115" spans="3:13" ht="15.75" customHeight="1" thickBot="1">
      <c r="C115" s="56" t="s">
        <v>99</v>
      </c>
      <c r="I115" s="57">
        <f>+I111+I113</f>
        <v>83782</v>
      </c>
      <c r="J115" s="22"/>
      <c r="K115" s="57">
        <f>+K111+K113</f>
        <v>308581</v>
      </c>
      <c r="M115" s="57">
        <f>+M111+M113</f>
        <v>392363</v>
      </c>
    </row>
    <row r="116" ht="9.75" customHeight="1" thickTop="1"/>
    <row r="117" ht="9.75" customHeight="1"/>
    <row r="118" ht="9.75" customHeight="1"/>
    <row r="119" ht="15" customHeight="1"/>
    <row r="120" ht="15" customHeight="1">
      <c r="B120" s="5" t="s">
        <v>83</v>
      </c>
    </row>
    <row r="121" ht="15" customHeight="1"/>
    <row r="122" spans="1:2" ht="15.75" customHeight="1">
      <c r="A122" s="1">
        <v>11</v>
      </c>
      <c r="B122" s="4" t="s">
        <v>100</v>
      </c>
    </row>
    <row r="123" ht="9.75" customHeight="1"/>
    <row r="124" spans="9:13" ht="17.25" customHeight="1">
      <c r="I124" s="1" t="s">
        <v>180</v>
      </c>
      <c r="K124" s="1" t="s">
        <v>42</v>
      </c>
      <c r="L124" s="1"/>
      <c r="M124" s="1" t="s">
        <v>181</v>
      </c>
    </row>
    <row r="125" spans="9:13" ht="15.75">
      <c r="I125" s="1" t="s">
        <v>11</v>
      </c>
      <c r="J125" s="1"/>
      <c r="K125" s="1" t="s">
        <v>11</v>
      </c>
      <c r="L125" s="1"/>
      <c r="M125" s="1" t="s">
        <v>11</v>
      </c>
    </row>
    <row r="126" spans="9:13" ht="9.75" customHeight="1">
      <c r="I126" s="1"/>
      <c r="J126" s="1"/>
      <c r="K126" s="1"/>
      <c r="L126" s="1"/>
      <c r="M126" s="1"/>
    </row>
    <row r="127" spans="2:13" ht="15.75" customHeight="1">
      <c r="B127" s="84" t="s">
        <v>219</v>
      </c>
      <c r="C127" s="4" t="s">
        <v>101</v>
      </c>
      <c r="I127" s="9">
        <v>15086</v>
      </c>
      <c r="K127" s="9">
        <v>4465</v>
      </c>
      <c r="L127" s="9"/>
      <c r="M127" s="9">
        <f>I127-K127</f>
        <v>10621</v>
      </c>
    </row>
    <row r="128" spans="2:13" ht="15.75" customHeight="1">
      <c r="B128" s="84" t="s">
        <v>220</v>
      </c>
      <c r="C128" s="4" t="s">
        <v>102</v>
      </c>
      <c r="I128" s="9">
        <v>27740</v>
      </c>
      <c r="K128" s="9">
        <v>37505</v>
      </c>
      <c r="L128" s="9"/>
      <c r="M128" s="9">
        <f>I128-K128</f>
        <v>-9765</v>
      </c>
    </row>
    <row r="129" spans="2:13" ht="15.75" customHeight="1">
      <c r="B129" s="84" t="s">
        <v>221</v>
      </c>
      <c r="C129" s="4" t="s">
        <v>103</v>
      </c>
      <c r="I129"/>
      <c r="K129"/>
      <c r="L129"/>
      <c r="M129"/>
    </row>
    <row r="130" spans="2:13" ht="15.75" customHeight="1">
      <c r="B130" s="84"/>
      <c r="C130" s="4" t="s">
        <v>104</v>
      </c>
      <c r="I130" s="9">
        <v>7986</v>
      </c>
      <c r="K130" s="9">
        <v>7986</v>
      </c>
      <c r="L130" s="9"/>
      <c r="M130" s="9">
        <f>I130-K130</f>
        <v>0</v>
      </c>
    </row>
    <row r="131" spans="2:13" ht="15.75" customHeight="1">
      <c r="B131" s="84" t="s">
        <v>222</v>
      </c>
      <c r="C131" s="4" t="s">
        <v>182</v>
      </c>
      <c r="I131" s="9"/>
      <c r="K131" s="9"/>
      <c r="L131" s="9"/>
      <c r="M131" s="9"/>
    </row>
    <row r="132" spans="2:13" ht="15.75" customHeight="1">
      <c r="B132" s="84"/>
      <c r="C132" s="4" t="s">
        <v>183</v>
      </c>
      <c r="I132" s="9">
        <v>1029</v>
      </c>
      <c r="K132" s="9">
        <v>0</v>
      </c>
      <c r="L132" s="9"/>
      <c r="M132" s="9">
        <f>I132-K132</f>
        <v>1029</v>
      </c>
    </row>
    <row r="133" spans="2:13" ht="15.75" customHeight="1">
      <c r="B133" s="84" t="s">
        <v>223</v>
      </c>
      <c r="C133" s="4" t="s">
        <v>185</v>
      </c>
      <c r="I133" s="9"/>
      <c r="K133" s="9"/>
      <c r="L133" s="9"/>
      <c r="M133" s="9"/>
    </row>
    <row r="134" spans="3:13" ht="15.75" customHeight="1">
      <c r="C134" s="4" t="s">
        <v>184</v>
      </c>
      <c r="I134" s="9">
        <v>648</v>
      </c>
      <c r="K134" s="9">
        <v>0</v>
      </c>
      <c r="L134" s="9"/>
      <c r="M134" s="9">
        <f>I134-K134</f>
        <v>648</v>
      </c>
    </row>
    <row r="135" spans="9:13" ht="15.75" customHeight="1" thickBot="1">
      <c r="I135" s="10">
        <f>SUM(I127:I134)</f>
        <v>52489</v>
      </c>
      <c r="K135" s="10">
        <f>SUM(K127:K134)</f>
        <v>49956</v>
      </c>
      <c r="L135" s="10"/>
      <c r="M135" s="10">
        <f>SUM(M127:M134)</f>
        <v>2533</v>
      </c>
    </row>
    <row r="136" ht="9.75" customHeight="1" thickTop="1"/>
    <row r="137" ht="9.75" customHeight="1"/>
    <row r="138" spans="1:2" ht="15.75" customHeight="1">
      <c r="A138" s="1">
        <v>12</v>
      </c>
      <c r="B138" s="4" t="s">
        <v>105</v>
      </c>
    </row>
    <row r="139" ht="9" customHeight="1">
      <c r="B139"/>
    </row>
    <row r="140" spans="1:2" ht="9" customHeight="1">
      <c r="A140"/>
      <c r="B140"/>
    </row>
    <row r="141" spans="1:2" ht="15.75" customHeight="1">
      <c r="A141" s="1">
        <v>13</v>
      </c>
      <c r="B141" s="4" t="s">
        <v>106</v>
      </c>
    </row>
    <row r="142" ht="15.75" customHeight="1">
      <c r="B142" s="4" t="s">
        <v>227</v>
      </c>
    </row>
    <row r="143" ht="9.75" customHeight="1"/>
    <row r="144" ht="7.5" customHeight="1">
      <c r="B144"/>
    </row>
    <row r="145" spans="1:12" ht="15.75" customHeight="1">
      <c r="A145" s="1">
        <v>14</v>
      </c>
      <c r="B145" s="4" t="s">
        <v>237</v>
      </c>
      <c r="I145" s="1"/>
      <c r="K145" s="1"/>
      <c r="L145" s="1"/>
    </row>
    <row r="146" spans="9:12" ht="9.75" customHeight="1">
      <c r="I146" s="1"/>
      <c r="K146" s="1"/>
      <c r="L146" s="1"/>
    </row>
    <row r="147" spans="9:12" ht="15.75">
      <c r="I147" s="1" t="s">
        <v>107</v>
      </c>
      <c r="K147" s="1" t="s">
        <v>108</v>
      </c>
      <c r="L147" s="1"/>
    </row>
    <row r="148" spans="7:12" ht="15.75">
      <c r="G148" s="1" t="s">
        <v>147</v>
      </c>
      <c r="I148" s="1" t="s">
        <v>109</v>
      </c>
      <c r="K148" s="1" t="s">
        <v>110</v>
      </c>
      <c r="L148" s="1"/>
    </row>
    <row r="149" spans="7:12" ht="15.75">
      <c r="G149" s="6"/>
      <c r="I149" s="7" t="s">
        <v>111</v>
      </c>
      <c r="K149" s="7" t="s">
        <v>112</v>
      </c>
      <c r="L149" s="12"/>
    </row>
    <row r="150" spans="7:12" ht="15.75">
      <c r="G150" s="1" t="s">
        <v>11</v>
      </c>
      <c r="H150" s="1"/>
      <c r="I150" s="1" t="s">
        <v>11</v>
      </c>
      <c r="J150" s="1"/>
      <c r="K150" s="1" t="s">
        <v>11</v>
      </c>
      <c r="L150" s="1"/>
    </row>
    <row r="151" ht="9.75" customHeight="1"/>
    <row r="152" spans="3:12" ht="15.75">
      <c r="C152" s="4" t="s">
        <v>113</v>
      </c>
      <c r="G152" s="9">
        <v>48702</v>
      </c>
      <c r="H152" s="9"/>
      <c r="I152" s="9">
        <v>7369</v>
      </c>
      <c r="J152" s="9"/>
      <c r="K152" s="9">
        <v>545684</v>
      </c>
      <c r="L152" s="9"/>
    </row>
    <row r="153" spans="3:12" ht="15.75">
      <c r="C153" s="4" t="s">
        <v>114</v>
      </c>
      <c r="G153" s="9">
        <v>16889</v>
      </c>
      <c r="H153" s="9"/>
      <c r="I153" s="9">
        <v>9962</v>
      </c>
      <c r="J153" s="9"/>
      <c r="K153" s="9">
        <v>112756</v>
      </c>
      <c r="L153" s="9"/>
    </row>
    <row r="154" spans="3:12" ht="15.75">
      <c r="C154" s="4" t="s">
        <v>115</v>
      </c>
      <c r="G154" s="9">
        <v>113888</v>
      </c>
      <c r="H154" s="9"/>
      <c r="I154" s="9">
        <v>2677</v>
      </c>
      <c r="J154" s="9"/>
      <c r="K154" s="9">
        <v>86102</v>
      </c>
      <c r="L154" s="9"/>
    </row>
    <row r="155" spans="3:12" ht="15.75">
      <c r="C155" s="4" t="s">
        <v>116</v>
      </c>
      <c r="G155" s="9">
        <v>10489</v>
      </c>
      <c r="H155" s="9"/>
      <c r="I155" s="9">
        <v>2952</v>
      </c>
      <c r="J155" s="9"/>
      <c r="K155" s="9">
        <v>20686</v>
      </c>
      <c r="L155" s="9"/>
    </row>
    <row r="156" spans="3:12" ht="15.75">
      <c r="C156" s="4" t="s">
        <v>117</v>
      </c>
      <c r="G156" s="9">
        <v>67751</v>
      </c>
      <c r="H156" s="9"/>
      <c r="I156" s="9">
        <v>10005</v>
      </c>
      <c r="J156" s="9"/>
      <c r="K156" s="9">
        <v>56398</v>
      </c>
      <c r="L156" s="9"/>
    </row>
    <row r="157" spans="3:12" ht="15.75">
      <c r="C157" s="4" t="s">
        <v>118</v>
      </c>
      <c r="G157" s="9">
        <v>87806</v>
      </c>
      <c r="H157" s="9"/>
      <c r="I157" s="9">
        <v>-17647</v>
      </c>
      <c r="J157" s="9"/>
      <c r="K157" s="9">
        <v>134992</v>
      </c>
      <c r="L157" s="9"/>
    </row>
    <row r="158" spans="3:12" ht="15.75">
      <c r="C158" s="4" t="s">
        <v>65</v>
      </c>
      <c r="G158" s="11">
        <v>41952</v>
      </c>
      <c r="H158" s="9"/>
      <c r="I158" s="11">
        <v>-6611</v>
      </c>
      <c r="J158" s="9"/>
      <c r="K158" s="11">
        <v>129446</v>
      </c>
      <c r="L158" s="22"/>
    </row>
    <row r="159" spans="7:12" ht="15.75">
      <c r="G159" s="9">
        <f>SUM(G152:G158)</f>
        <v>387477</v>
      </c>
      <c r="H159" s="9"/>
      <c r="I159" s="9">
        <f>SUM(I152:I158)</f>
        <v>8707</v>
      </c>
      <c r="J159" s="9"/>
      <c r="K159" s="9">
        <f>SUM(K152:K158)</f>
        <v>1086064</v>
      </c>
      <c r="L159" s="9"/>
    </row>
    <row r="160" spans="3:12" ht="15.75">
      <c r="C160" s="4" t="s">
        <v>119</v>
      </c>
      <c r="G160" s="9"/>
      <c r="H160" s="9"/>
      <c r="I160" s="9"/>
      <c r="J160" s="9"/>
      <c r="K160" s="9"/>
      <c r="L160" s="9"/>
    </row>
    <row r="161" spans="3:12" ht="15.75">
      <c r="C161" s="4" t="s">
        <v>120</v>
      </c>
      <c r="G161" s="9">
        <v>-128460</v>
      </c>
      <c r="H161" s="9"/>
      <c r="I161" s="9">
        <v>0</v>
      </c>
      <c r="J161" s="9"/>
      <c r="K161" s="9">
        <v>0</v>
      </c>
      <c r="L161" s="9"/>
    </row>
    <row r="162" spans="7:12" ht="16.5" thickBot="1">
      <c r="G162" s="10">
        <f>SUM(G159:G161)</f>
        <v>259017</v>
      </c>
      <c r="H162" s="9"/>
      <c r="I162" s="10">
        <f>SUM(I159:I161)</f>
        <v>8707</v>
      </c>
      <c r="J162" s="9"/>
      <c r="K162" s="10">
        <f>SUM(K159:K161)</f>
        <v>1086064</v>
      </c>
      <c r="L162" s="22"/>
    </row>
    <row r="163" spans="7:12" ht="9.75" customHeight="1" thickTop="1">
      <c r="G163" s="22"/>
      <c r="H163" s="9"/>
      <c r="I163" s="22"/>
      <c r="J163" s="9"/>
      <c r="K163" s="22"/>
      <c r="L163" s="22"/>
    </row>
    <row r="164" spans="7:12" ht="9.75" customHeight="1">
      <c r="G164" s="22"/>
      <c r="H164" s="9"/>
      <c r="I164" s="22"/>
      <c r="J164" s="9"/>
      <c r="K164" s="22"/>
      <c r="L164" s="22"/>
    </row>
    <row r="165" spans="1:12" ht="15.75">
      <c r="A165" s="1">
        <v>15</v>
      </c>
      <c r="B165" s="4" t="s">
        <v>201</v>
      </c>
      <c r="G165" s="22"/>
      <c r="H165" s="9"/>
      <c r="I165" s="22"/>
      <c r="J165" s="9"/>
      <c r="K165" s="22"/>
      <c r="L165" s="22"/>
    </row>
    <row r="166" spans="2:12" ht="15.75">
      <c r="B166" s="4" t="s">
        <v>202</v>
      </c>
      <c r="G166" s="22"/>
      <c r="H166" s="9"/>
      <c r="I166" s="22"/>
      <c r="J166" s="9"/>
      <c r="K166" s="22"/>
      <c r="L166" s="22"/>
    </row>
    <row r="167" spans="1:12" ht="11.25" customHeight="1">
      <c r="A167"/>
      <c r="G167" s="22"/>
      <c r="H167" s="9"/>
      <c r="I167" s="22"/>
      <c r="J167" s="9"/>
      <c r="K167" s="22"/>
      <c r="L167" s="22"/>
    </row>
    <row r="168" spans="1:12" ht="11.25" customHeight="1">
      <c r="A168"/>
      <c r="G168" s="22"/>
      <c r="H168" s="9"/>
      <c r="I168" s="22"/>
      <c r="J168" s="9"/>
      <c r="K168" s="22"/>
      <c r="L168" s="22"/>
    </row>
    <row r="169" spans="1:12" ht="15" customHeight="1">
      <c r="A169" s="4"/>
      <c r="G169" s="22"/>
      <c r="H169" s="9"/>
      <c r="I169" s="22"/>
      <c r="J169" s="9"/>
      <c r="K169" s="22"/>
      <c r="L169" s="22"/>
    </row>
    <row r="170" spans="7:12" ht="15" customHeight="1">
      <c r="G170" s="22"/>
      <c r="H170" s="9"/>
      <c r="I170" s="22"/>
      <c r="J170" s="9"/>
      <c r="K170" s="22"/>
      <c r="L170" s="22"/>
    </row>
    <row r="171" spans="7:12" ht="15" customHeight="1">
      <c r="G171" s="22"/>
      <c r="H171" s="9"/>
      <c r="I171" s="22"/>
      <c r="J171" s="9"/>
      <c r="K171" s="22"/>
      <c r="L171" s="22"/>
    </row>
    <row r="172" spans="7:12" ht="15" customHeight="1">
      <c r="G172" s="22"/>
      <c r="H172" s="9"/>
      <c r="I172" s="22"/>
      <c r="J172" s="9"/>
      <c r="K172" s="22"/>
      <c r="L172" s="22"/>
    </row>
    <row r="173" spans="7:12" ht="15" customHeight="1">
      <c r="G173" s="22"/>
      <c r="H173" s="9"/>
      <c r="I173" s="22"/>
      <c r="J173" s="9"/>
      <c r="K173" s="22"/>
      <c r="L173" s="22"/>
    </row>
    <row r="174" spans="7:12" ht="15" customHeight="1">
      <c r="G174" s="22"/>
      <c r="H174" s="9"/>
      <c r="I174" s="22"/>
      <c r="J174" s="9"/>
      <c r="K174" s="22"/>
      <c r="L174" s="22"/>
    </row>
    <row r="175" spans="7:12" ht="15" customHeight="1">
      <c r="G175" s="22"/>
      <c r="H175" s="9"/>
      <c r="I175" s="22"/>
      <c r="J175" s="9"/>
      <c r="K175" s="22"/>
      <c r="L175" s="22"/>
    </row>
    <row r="176" spans="7:12" ht="15" customHeight="1">
      <c r="G176" s="22"/>
      <c r="H176" s="9"/>
      <c r="I176" s="22"/>
      <c r="J176" s="9"/>
      <c r="K176" s="22"/>
      <c r="L176" s="22"/>
    </row>
    <row r="177" spans="2:12" ht="15" customHeight="1">
      <c r="B177" s="5" t="s">
        <v>83</v>
      </c>
      <c r="G177" s="22"/>
      <c r="H177" s="9"/>
      <c r="I177" s="22"/>
      <c r="J177" s="9"/>
      <c r="K177" s="22"/>
      <c r="L177" s="22"/>
    </row>
    <row r="178" spans="7:12" ht="15" customHeight="1">
      <c r="G178" s="22"/>
      <c r="H178" s="9"/>
      <c r="I178" s="22"/>
      <c r="J178" s="9"/>
      <c r="K178" s="22"/>
      <c r="L178" s="22"/>
    </row>
    <row r="179" spans="1:12" ht="15" customHeight="1">
      <c r="A179" s="1">
        <v>16</v>
      </c>
      <c r="B179" s="4" t="s">
        <v>214</v>
      </c>
      <c r="G179" s="22"/>
      <c r="H179" s="9"/>
      <c r="I179" s="22"/>
      <c r="J179" s="9"/>
      <c r="K179" s="22"/>
      <c r="L179" s="22"/>
    </row>
    <row r="180" spans="2:12" ht="15" customHeight="1">
      <c r="B180" s="4" t="s">
        <v>203</v>
      </c>
      <c r="G180" s="22"/>
      <c r="H180" s="9"/>
      <c r="I180" s="22"/>
      <c r="J180" s="9"/>
      <c r="K180" s="22"/>
      <c r="L180" s="22"/>
    </row>
    <row r="181" spans="2:12" ht="15" customHeight="1">
      <c r="B181" s="4" t="s">
        <v>207</v>
      </c>
      <c r="G181" s="22"/>
      <c r="H181" s="9"/>
      <c r="I181" s="22"/>
      <c r="J181" s="9"/>
      <c r="K181" s="22"/>
      <c r="L181" s="22"/>
    </row>
    <row r="182" spans="2:12" ht="15" customHeight="1">
      <c r="B182" s="4" t="s">
        <v>216</v>
      </c>
      <c r="G182" s="22"/>
      <c r="H182" s="9"/>
      <c r="I182" s="22"/>
      <c r="J182" s="9"/>
      <c r="K182" s="22"/>
      <c r="L182" s="22"/>
    </row>
    <row r="183" spans="2:12" ht="15" customHeight="1">
      <c r="B183" s="4" t="s">
        <v>215</v>
      </c>
      <c r="G183" s="22"/>
      <c r="H183" s="9"/>
      <c r="I183" s="22"/>
      <c r="J183" s="9"/>
      <c r="K183" s="22"/>
      <c r="L183" s="22"/>
    </row>
    <row r="184" spans="7:12" ht="9" customHeight="1">
      <c r="G184" s="22"/>
      <c r="H184" s="9"/>
      <c r="I184" s="22"/>
      <c r="J184" s="9"/>
      <c r="K184" s="22"/>
      <c r="L184" s="22"/>
    </row>
    <row r="185" spans="2:12" ht="15" customHeight="1">
      <c r="B185" s="4" t="s">
        <v>208</v>
      </c>
      <c r="G185" s="22"/>
      <c r="H185" s="9"/>
      <c r="I185" s="22"/>
      <c r="J185" s="9"/>
      <c r="K185" s="22"/>
      <c r="L185" s="22"/>
    </row>
    <row r="186" spans="2:12" ht="15" customHeight="1">
      <c r="B186" s="4" t="s">
        <v>228</v>
      </c>
      <c r="G186" s="22"/>
      <c r="H186" s="9"/>
      <c r="I186" s="22"/>
      <c r="J186" s="9"/>
      <c r="K186" s="22"/>
      <c r="L186" s="22"/>
    </row>
    <row r="187" spans="2:12" ht="15" customHeight="1">
      <c r="B187" s="4" t="s">
        <v>213</v>
      </c>
      <c r="G187" s="22"/>
      <c r="H187" s="9"/>
      <c r="I187" s="22"/>
      <c r="J187" s="9"/>
      <c r="K187" s="22"/>
      <c r="L187" s="22"/>
    </row>
    <row r="188" spans="2:12" ht="15" customHeight="1">
      <c r="B188" s="4" t="s">
        <v>209</v>
      </c>
      <c r="G188" s="22"/>
      <c r="H188" s="9"/>
      <c r="I188" s="22"/>
      <c r="J188" s="9"/>
      <c r="K188" s="22"/>
      <c r="L188" s="22"/>
    </row>
    <row r="189" spans="7:12" ht="9.75" customHeight="1">
      <c r="G189" s="22"/>
      <c r="H189" s="9"/>
      <c r="I189" s="22"/>
      <c r="J189" s="9"/>
      <c r="K189" s="22"/>
      <c r="L189" s="22"/>
    </row>
    <row r="190" spans="2:12" ht="15" customHeight="1">
      <c r="B190" s="4" t="s">
        <v>210</v>
      </c>
      <c r="G190" s="22"/>
      <c r="H190" s="9"/>
      <c r="I190" s="22"/>
      <c r="J190" s="9"/>
      <c r="K190" s="22"/>
      <c r="L190" s="22"/>
    </row>
    <row r="191" spans="2:12" ht="15" customHeight="1">
      <c r="B191" s="4" t="s">
        <v>211</v>
      </c>
      <c r="G191" s="22"/>
      <c r="H191" s="9"/>
      <c r="I191" s="22"/>
      <c r="J191" s="9"/>
      <c r="K191" s="22"/>
      <c r="L191" s="22"/>
    </row>
    <row r="192" spans="2:12" ht="15" customHeight="1">
      <c r="B192" s="4" t="s">
        <v>212</v>
      </c>
      <c r="G192" s="22"/>
      <c r="H192" s="9"/>
      <c r="I192" s="22"/>
      <c r="J192" s="9"/>
      <c r="K192" s="22"/>
      <c r="L192" s="22"/>
    </row>
    <row r="193" spans="2:12" ht="15" customHeight="1">
      <c r="B193" s="4" t="s">
        <v>229</v>
      </c>
      <c r="G193" s="22"/>
      <c r="H193" s="9"/>
      <c r="I193" s="22"/>
      <c r="J193" s="9"/>
      <c r="K193" s="22"/>
      <c r="L193" s="22"/>
    </row>
    <row r="194" spans="7:12" ht="9" customHeight="1">
      <c r="G194" s="22"/>
      <c r="H194" s="9"/>
      <c r="I194" s="22"/>
      <c r="J194" s="9"/>
      <c r="K194" s="22"/>
      <c r="L194" s="22"/>
    </row>
    <row r="195" spans="7:12" ht="9" customHeight="1">
      <c r="G195" s="22"/>
      <c r="H195" s="9"/>
      <c r="I195" s="22"/>
      <c r="J195" s="9"/>
      <c r="K195" s="22"/>
      <c r="L195" s="22"/>
    </row>
    <row r="196" spans="1:12" ht="15" customHeight="1">
      <c r="A196" s="1">
        <v>17</v>
      </c>
      <c r="B196" s="4" t="s">
        <v>241</v>
      </c>
      <c r="G196" s="22"/>
      <c r="H196" s="9"/>
      <c r="I196" s="22"/>
      <c r="J196" s="9"/>
      <c r="K196" s="22"/>
      <c r="L196" s="22"/>
    </row>
    <row r="197" spans="2:12" ht="15" customHeight="1">
      <c r="B197" s="4" t="s">
        <v>240</v>
      </c>
      <c r="G197" s="22"/>
      <c r="H197" s="9"/>
      <c r="I197" s="22"/>
      <c r="J197" s="9"/>
      <c r="K197" s="22"/>
      <c r="L197" s="22"/>
    </row>
    <row r="198" spans="2:12" ht="15" customHeight="1">
      <c r="B198" s="4" t="s">
        <v>238</v>
      </c>
      <c r="G198" s="22"/>
      <c r="H198" s="9"/>
      <c r="I198" s="22"/>
      <c r="J198" s="9"/>
      <c r="K198" s="22"/>
      <c r="L198" s="22"/>
    </row>
    <row r="199" spans="2:12" ht="15" customHeight="1">
      <c r="B199" s="4" t="s">
        <v>239</v>
      </c>
      <c r="G199" s="22"/>
      <c r="H199" s="9"/>
      <c r="I199" s="22"/>
      <c r="J199" s="9"/>
      <c r="K199" s="22"/>
      <c r="L199" s="22"/>
    </row>
    <row r="200" spans="7:12" ht="9" customHeight="1">
      <c r="G200" s="22"/>
      <c r="H200" s="9"/>
      <c r="I200" s="22"/>
      <c r="J200" s="9"/>
      <c r="K200" s="22"/>
      <c r="L200" s="22"/>
    </row>
    <row r="201" spans="2:12" ht="15" customHeight="1">
      <c r="B201" s="4" t="s">
        <v>230</v>
      </c>
      <c r="G201" s="22"/>
      <c r="H201" s="9"/>
      <c r="I201" s="22"/>
      <c r="J201" s="9"/>
      <c r="K201" s="22"/>
      <c r="L201" s="22"/>
    </row>
    <row r="202" spans="7:12" ht="9.75" customHeight="1">
      <c r="G202" s="22"/>
      <c r="H202" s="9"/>
      <c r="I202" s="22"/>
      <c r="J202" s="9"/>
      <c r="K202" s="22"/>
      <c r="L202" s="22"/>
    </row>
    <row r="203" spans="2:12" ht="15" customHeight="1">
      <c r="B203" s="4" t="s">
        <v>224</v>
      </c>
      <c r="G203" s="22"/>
      <c r="H203" s="9"/>
      <c r="I203" s="22"/>
      <c r="J203" s="9"/>
      <c r="K203" s="22"/>
      <c r="L203" s="22"/>
    </row>
    <row r="204" spans="2:12" ht="15" customHeight="1">
      <c r="B204" s="4" t="s">
        <v>225</v>
      </c>
      <c r="G204" s="22"/>
      <c r="H204" s="9"/>
      <c r="I204" s="22"/>
      <c r="J204" s="9"/>
      <c r="K204" s="22"/>
      <c r="L204" s="22"/>
    </row>
    <row r="205" spans="7:12" ht="9" customHeight="1">
      <c r="G205" s="22"/>
      <c r="H205" s="9"/>
      <c r="I205" s="22"/>
      <c r="J205" s="9"/>
      <c r="K205" s="22"/>
      <c r="L205" s="22"/>
    </row>
    <row r="206" spans="1:12" ht="9" customHeight="1">
      <c r="A206" s="4"/>
      <c r="G206" s="22"/>
      <c r="H206" s="9"/>
      <c r="I206" s="22"/>
      <c r="J206" s="9"/>
      <c r="K206" s="22"/>
      <c r="L206" s="22"/>
    </row>
    <row r="207" spans="1:12" ht="15" customHeight="1">
      <c r="A207" s="1">
        <v>18</v>
      </c>
      <c r="B207" s="4" t="s">
        <v>91</v>
      </c>
      <c r="G207" s="22"/>
      <c r="H207" s="9"/>
      <c r="I207" s="22"/>
      <c r="J207" s="9"/>
      <c r="K207" s="22"/>
      <c r="L207" s="22"/>
    </row>
    <row r="208" spans="2:12" ht="15" customHeight="1">
      <c r="B208" s="4" t="s">
        <v>92</v>
      </c>
      <c r="G208" s="22"/>
      <c r="H208" s="9"/>
      <c r="I208" s="22"/>
      <c r="J208" s="9"/>
      <c r="K208" s="22"/>
      <c r="L208" s="22"/>
    </row>
    <row r="209" spans="7:12" ht="9" customHeight="1">
      <c r="G209" s="22"/>
      <c r="H209" s="9"/>
      <c r="I209" s="22"/>
      <c r="J209" s="9"/>
      <c r="K209" s="22"/>
      <c r="L209" s="22"/>
    </row>
    <row r="210" spans="1:12" ht="9" customHeight="1">
      <c r="A210" s="4"/>
      <c r="G210" s="22"/>
      <c r="H210" s="9"/>
      <c r="I210" s="22"/>
      <c r="J210" s="9"/>
      <c r="K210" s="22"/>
      <c r="L210" s="22"/>
    </row>
    <row r="211" spans="1:12" ht="15" customHeight="1">
      <c r="A211" s="1">
        <v>19</v>
      </c>
      <c r="B211" s="4" t="s">
        <v>242</v>
      </c>
      <c r="G211" s="22"/>
      <c r="H211" s="9"/>
      <c r="I211" s="22"/>
      <c r="J211" s="9"/>
      <c r="K211" s="22"/>
      <c r="L211" s="22"/>
    </row>
    <row r="212" spans="2:12" ht="15" customHeight="1">
      <c r="B212" s="4" t="s">
        <v>243</v>
      </c>
      <c r="G212" s="22"/>
      <c r="H212" s="9"/>
      <c r="I212" s="22"/>
      <c r="J212" s="9"/>
      <c r="K212" s="22"/>
      <c r="L212" s="22"/>
    </row>
    <row r="213" spans="2:12" ht="15" customHeight="1">
      <c r="B213" s="4" t="s">
        <v>244</v>
      </c>
      <c r="G213" s="22"/>
      <c r="H213" s="9"/>
      <c r="I213" s="22"/>
      <c r="J213" s="9"/>
      <c r="K213" s="22"/>
      <c r="L213" s="22"/>
    </row>
    <row r="214" spans="1:12" ht="9" customHeight="1">
      <c r="A214" s="4"/>
      <c r="G214" s="22"/>
      <c r="H214" s="9"/>
      <c r="I214" s="22"/>
      <c r="J214" s="9"/>
      <c r="K214" s="22"/>
      <c r="L214" s="22"/>
    </row>
    <row r="215" spans="1:12" ht="9" customHeight="1">
      <c r="A215" s="4"/>
      <c r="G215" s="22"/>
      <c r="H215" s="9"/>
      <c r="I215" s="22"/>
      <c r="J215" s="9"/>
      <c r="K215" s="22"/>
      <c r="L215" s="22"/>
    </row>
    <row r="216" spans="1:12" ht="15" customHeight="1">
      <c r="A216" s="1">
        <v>20</v>
      </c>
      <c r="B216" s="4" t="s">
        <v>204</v>
      </c>
      <c r="G216" s="22"/>
      <c r="H216" s="9"/>
      <c r="I216" s="22"/>
      <c r="J216" s="9"/>
      <c r="K216" s="22"/>
      <c r="L216" s="22"/>
    </row>
    <row r="217" spans="7:12" ht="10.5" customHeight="1">
      <c r="G217" s="22"/>
      <c r="H217" s="9"/>
      <c r="I217" s="22"/>
      <c r="J217" s="9"/>
      <c r="K217" s="22"/>
      <c r="L217" s="22"/>
    </row>
    <row r="218" spans="7:12" ht="10.5" customHeight="1">
      <c r="G218" s="22"/>
      <c r="H218" s="9"/>
      <c r="I218" s="22"/>
      <c r="J218" s="9"/>
      <c r="K218" s="22"/>
      <c r="L218" s="22"/>
    </row>
    <row r="219" spans="1:12" ht="15" customHeight="1">
      <c r="A219" s="1" t="s">
        <v>144</v>
      </c>
      <c r="B219" s="4" t="s">
        <v>231</v>
      </c>
      <c r="G219" s="22"/>
      <c r="H219" s="9"/>
      <c r="I219" s="22"/>
      <c r="J219" s="9"/>
      <c r="K219" s="22"/>
      <c r="L219" s="22"/>
    </row>
    <row r="220" ht="11.25" customHeight="1"/>
    <row r="221" spans="1:2" ht="15" customHeight="1">
      <c r="A221" s="84"/>
      <c r="B221" s="4" t="s">
        <v>205</v>
      </c>
    </row>
    <row r="222" ht="15" customHeight="1">
      <c r="B222" s="4" t="s">
        <v>206</v>
      </c>
    </row>
    <row r="223" ht="12" customHeight="1"/>
    <row r="224" spans="1:2" ht="15" customHeight="1">
      <c r="A224" s="84"/>
      <c r="B224" s="4" t="s">
        <v>232</v>
      </c>
    </row>
    <row r="225" ht="10.5" customHeight="1"/>
    <row r="226" spans="1:2" ht="15" customHeight="1">
      <c r="A226" s="1" t="s">
        <v>145</v>
      </c>
      <c r="B226" s="4" t="s">
        <v>233</v>
      </c>
    </row>
    <row r="227" ht="15" customHeight="1">
      <c r="B227" s="4" t="s">
        <v>234</v>
      </c>
    </row>
  </sheetData>
  <printOptions/>
  <pageMargins left="0.5" right="0.25" top="0.5" bottom="0.25" header="0.46" footer="0.2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 Connect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ARAB-MALAYSIAN DEVELOPMENT BHD</dc:creator>
  <cp:keywords/>
  <dc:description/>
  <cp:lastModifiedBy>Arab-Malaysian Development Berhad</cp:lastModifiedBy>
  <cp:lastPrinted>2001-05-29T09:13:28Z</cp:lastPrinted>
  <dcterms:created xsi:type="dcterms:W3CDTF">1999-08-26T03:23:13Z</dcterms:created>
  <dcterms:modified xsi:type="dcterms:W3CDTF">2001-05-29T09:14:25Z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