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105" activeTab="3"/>
  </bookViews>
  <sheets>
    <sheet name="PL" sheetId="1" r:id="rId1"/>
    <sheet name="BS" sheetId="2" r:id="rId2"/>
    <sheet name="CS" sheetId="3" r:id="rId3"/>
    <sheet name="EQ" sheetId="4" r:id="rId4"/>
  </sheets>
  <externalReferences>
    <externalReference r:id="rId7"/>
  </externalReferences>
  <definedNames>
    <definedName name="_xlnm.Print_Area" localSheetId="1">'BS'!$A$1:$K$86</definedName>
    <definedName name="_xlnm.Print_Area" localSheetId="2">'CS'!$A$18:$F$85</definedName>
    <definedName name="_xlnm.Print_Area" localSheetId="3">'EQ'!$A$1:$O$85</definedName>
    <definedName name="_xlnm.Print_Titles" localSheetId="2">'CS'!$2:$17</definedName>
  </definedNames>
  <calcPr fullCalcOnLoad="1"/>
</workbook>
</file>

<file path=xl/sharedStrings.xml><?xml version="1.0" encoding="utf-8"?>
<sst xmlns="http://schemas.openxmlformats.org/spreadsheetml/2006/main" count="311" uniqueCount="185">
  <si>
    <r>
      <t>FRONTKEN CORPORATION BERHAD</t>
    </r>
    <r>
      <rPr>
        <b/>
        <sz val="11"/>
        <color indexed="23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</t>
    </r>
  </si>
  <si>
    <t>(Co No: 651020-T)</t>
  </si>
  <si>
    <t>(Incorporated in Malaysia)</t>
  </si>
  <si>
    <t>Inventories</t>
  </si>
  <si>
    <t>RM'000</t>
  </si>
  <si>
    <t>Bank overdrafts</t>
  </si>
  <si>
    <t>Trade receivables</t>
  </si>
  <si>
    <t>Trade payables</t>
  </si>
  <si>
    <t>Revenue</t>
  </si>
  <si>
    <t>Taxation</t>
  </si>
  <si>
    <t xml:space="preserve"> </t>
  </si>
  <si>
    <t>Total</t>
  </si>
  <si>
    <t>Preceding Corresponding Period</t>
  </si>
  <si>
    <t>CONDENSED CONSOLIDATED INCOME STATEMENTS</t>
  </si>
  <si>
    <t>(The figures have not been audited)</t>
  </si>
  <si>
    <t>Corresponding</t>
  </si>
  <si>
    <t>Quarter</t>
  </si>
  <si>
    <t>RM '000</t>
  </si>
  <si>
    <t>Operating expenses</t>
  </si>
  <si>
    <t>Depreciation and amortisation</t>
  </si>
  <si>
    <t>Finance costs</t>
  </si>
  <si>
    <t>Attributable to :</t>
  </si>
  <si>
    <t>Minority interests</t>
  </si>
  <si>
    <t>The condensed consolidated income statement is to be read in conjuction with the accompanying notes to the interim financial report.</t>
  </si>
  <si>
    <r>
      <t>FRONTKEN CORPORATION BERHAD</t>
    </r>
    <r>
      <rPr>
        <b/>
        <sz val="12"/>
        <color indexed="23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</t>
    </r>
  </si>
  <si>
    <t>CONDENSED CONSOLIDATED BALANCE SHEETS</t>
  </si>
  <si>
    <t>ASSETS</t>
  </si>
  <si>
    <t>Non-current assets</t>
  </si>
  <si>
    <t>Property, plant and equipment</t>
  </si>
  <si>
    <t>Goodwill on consolidation</t>
  </si>
  <si>
    <t>Intangible assets</t>
  </si>
  <si>
    <t>Total non-current assets</t>
  </si>
  <si>
    <t>Current assets</t>
  </si>
  <si>
    <t>Fixed deposits with licensed bank</t>
  </si>
  <si>
    <t>Cash and bank balances</t>
  </si>
  <si>
    <t>Total current assets</t>
  </si>
  <si>
    <t>Total assets</t>
  </si>
  <si>
    <t>EQUITY AND LIABILITIES</t>
  </si>
  <si>
    <t>Capital and reserve</t>
  </si>
  <si>
    <t>Share capital</t>
  </si>
  <si>
    <t>Reserves</t>
  </si>
  <si>
    <t>Equity attributable to equity holders of the parent</t>
  </si>
  <si>
    <t>Total equity</t>
  </si>
  <si>
    <t>Non-current liabilities</t>
  </si>
  <si>
    <t>Bank borrowings</t>
  </si>
  <si>
    <t>Deferred income</t>
  </si>
  <si>
    <t xml:space="preserve">Hire-purchase payables </t>
  </si>
  <si>
    <t>Deferred tax liabilities</t>
  </si>
  <si>
    <t>Total non-current liabilities</t>
  </si>
  <si>
    <t>Current liabilities</t>
  </si>
  <si>
    <t>Other payables</t>
  </si>
  <si>
    <t>Bank borrowings - current portion</t>
  </si>
  <si>
    <t>Deferred income - current portion</t>
  </si>
  <si>
    <t>Hire purchase payable - current portion</t>
  </si>
  <si>
    <t>Tax liabilities</t>
  </si>
  <si>
    <t>Total current liabilities</t>
  </si>
  <si>
    <t>Total liabilities</t>
  </si>
  <si>
    <t>Total equity and liabilities</t>
  </si>
  <si>
    <t>Notes :</t>
  </si>
  <si>
    <t>The condensed consolidated balance sheet is to be read in conjuction with the accompanying notes to the interim financial report.</t>
  </si>
  <si>
    <t>(Co Reg No: 651020-T)</t>
  </si>
  <si>
    <t>CONDENSED CONSOLIDATED STATEMENT OF CHANGES IN EQUITY</t>
  </si>
  <si>
    <t xml:space="preserve">Share </t>
  </si>
  <si>
    <t>Translation</t>
  </si>
  <si>
    <t>Minority</t>
  </si>
  <si>
    <t>capital</t>
  </si>
  <si>
    <t>premium</t>
  </si>
  <si>
    <t>reserve</t>
  </si>
  <si>
    <t>The condensed consolidated statement of changes in equity is to be read in conjuction with the accompanying notes to the interim financial report.</t>
  </si>
  <si>
    <t>CONDENSED CONSOLIDATED CASH FLOW STATEMENTS</t>
  </si>
  <si>
    <t>CUMULATIVE QUARTER</t>
  </si>
  <si>
    <t>Current  Period To Date</t>
  </si>
  <si>
    <t>CASH FLOWS FROM OPERATING ACTIVITIES</t>
  </si>
  <si>
    <t>Adjustments for:</t>
  </si>
  <si>
    <t>Income tax expense recognised in income statement</t>
  </si>
  <si>
    <t>Depreciation for property, plant and equipment</t>
  </si>
  <si>
    <t>Amortisation of intangible assets</t>
  </si>
  <si>
    <t>Cash generated from operations</t>
  </si>
  <si>
    <t>Tax paid</t>
  </si>
  <si>
    <t>Net cash from operating activities</t>
  </si>
  <si>
    <t>CASH FLOWS FROM INVESTING ACTIVITIES</t>
  </si>
  <si>
    <t>Net cash used in investing activities</t>
  </si>
  <si>
    <t>CASH FLOWS FROM FINANCING ACTIVITIES</t>
  </si>
  <si>
    <t>CASH AND CASH EQUIVALENTS AT BEGINNING OF FINANCIAL PERIOD</t>
  </si>
  <si>
    <t>CASH AND CASH EQUIVALENTS AT END OF FINANCIAL PERIOD</t>
  </si>
  <si>
    <t>The condensed consolidated cash flow statement is to be read in conjunction with the accompanying notes to the interim financial report.</t>
  </si>
  <si>
    <t>Unaudited</t>
  </si>
  <si>
    <t xml:space="preserve">Audited         </t>
  </si>
  <si>
    <t>`</t>
  </si>
  <si>
    <t>CORRESPONDING PERIOD</t>
  </si>
  <si>
    <t>Interest paid</t>
  </si>
  <si>
    <t>Interest expense</t>
  </si>
  <si>
    <t>Interest income</t>
  </si>
  <si>
    <t>THE CASH AND CASH EQUIVALENTS COMPRISE:</t>
  </si>
  <si>
    <t>CASH AND BANK BALANCES</t>
  </si>
  <si>
    <t>BANK OVERDRAFT</t>
  </si>
  <si>
    <t>Prepaid lease payments on leasehold land</t>
  </si>
  <si>
    <t>Current Year</t>
  </si>
  <si>
    <t>Preceding Year</t>
  </si>
  <si>
    <t>To-date</t>
  </si>
  <si>
    <t>Period</t>
  </si>
  <si>
    <t>Individual Quarter</t>
  </si>
  <si>
    <t>Cumulative Quarter</t>
  </si>
  <si>
    <t>Repayment of hire purchase payables</t>
  </si>
  <si>
    <t>EFFECT OF EXCHANGE DIFFERENCES</t>
  </si>
  <si>
    <t>Share of results of associated companies</t>
  </si>
  <si>
    <t>SHORT-TERM DEPOSITS WITH LICENSED BANKS</t>
  </si>
  <si>
    <t>Equity holders of the company</t>
  </si>
  <si>
    <t>equity holders of the company :</t>
  </si>
  <si>
    <t>Net assets per share (RM)</t>
  </si>
  <si>
    <t>Profit for the year</t>
  </si>
  <si>
    <t>Interest received</t>
  </si>
  <si>
    <t>Amortisation of prepaid land lease</t>
  </si>
  <si>
    <t>Proceeds from minority interest</t>
  </si>
  <si>
    <t>Repayment of term loan</t>
  </si>
  <si>
    <t>Government grant</t>
  </si>
  <si>
    <t>Purchase of investment in associated company</t>
  </si>
  <si>
    <t>Drawdown of term loans</t>
  </si>
  <si>
    <t>Increase in short-term borrowings</t>
  </si>
  <si>
    <t>Other receivables and prepaid expenses</t>
  </si>
  <si>
    <t>Other payables and accrued expenses</t>
  </si>
  <si>
    <t>Other expenses*</t>
  </si>
  <si>
    <t>Other operating income#</t>
  </si>
  <si>
    <t>31 Dec 2007</t>
  </si>
  <si>
    <t>(The figures have been audited)</t>
  </si>
  <si>
    <t>Purchase of property, plant and equipment</t>
  </si>
  <si>
    <t>Issued</t>
  </si>
  <si>
    <t>Retained earnings</t>
  </si>
  <si>
    <t>Investment in associated companies</t>
  </si>
  <si>
    <t>Foreign currency</t>
  </si>
  <si>
    <t xml:space="preserve">Attributable to </t>
  </si>
  <si>
    <t xml:space="preserve">equity holders of  </t>
  </si>
  <si>
    <t>the Company</t>
  </si>
  <si>
    <t>Non-distributable</t>
  </si>
  <si>
    <t xml:space="preserve">Retained </t>
  </si>
  <si>
    <t>Net income (expense) recognised directly in equity:</t>
  </si>
  <si>
    <t xml:space="preserve">   Exchange differences arisng from translation</t>
  </si>
  <si>
    <t xml:space="preserve">   of foreign operations</t>
  </si>
  <si>
    <t>Net profit for the year</t>
  </si>
  <si>
    <t>Total recognised income and expenses</t>
  </si>
  <si>
    <t>Issue of ordinary shares:</t>
  </si>
  <si>
    <t xml:space="preserve">   Acquisition of subsidiaries</t>
  </si>
  <si>
    <t xml:space="preserve">   Public issue</t>
  </si>
  <si>
    <t xml:space="preserve">   Rights issue</t>
  </si>
  <si>
    <t>Balance as of 1 January 2007</t>
  </si>
  <si>
    <r>
      <t>The comparative figures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are based on audited financial statements of the Company for the financial year ended 31 December 2007</t>
    </r>
  </si>
  <si>
    <t>Balance as of 1 January 2008</t>
  </si>
  <si>
    <t>Arising from subscription of shares</t>
  </si>
  <si>
    <t>Unrealised gain on foreign exchange</t>
  </si>
  <si>
    <t>Profit before taxation</t>
  </si>
  <si>
    <t>Net Profit for the period</t>
  </si>
  <si>
    <t>interests</t>
  </si>
  <si>
    <t>earnings/</t>
  </si>
  <si>
    <t>Basic (sen)</t>
  </si>
  <si>
    <t>Retained/</t>
  </si>
  <si>
    <t>#Other income inclusive of insurance claims received in respect of the fire incident.  Please refer to Note A4 for details.</t>
  </si>
  <si>
    <t>FOR 2ND QUARTER ENDED 30 JUNE 2008</t>
  </si>
  <si>
    <t>30 Jun 2007</t>
  </si>
  <si>
    <t>30 Jun 2008</t>
  </si>
  <si>
    <t>FOR THE 1ST QUARTER ENDED 30 JUNE 2008</t>
  </si>
  <si>
    <t>The comparative figures are based on preceding corresponding period ended 30 June 2007 of the Company.</t>
  </si>
  <si>
    <t>FOR THE 2ND QUARTER ENDED 3O JUNE 2008</t>
  </si>
  <si>
    <t>FOR THE 2ND QUARTER ENDED 30 JUNE 2007</t>
  </si>
  <si>
    <t>AS AT 30 JUNE 2008</t>
  </si>
  <si>
    <t>30 JUN 2008</t>
  </si>
  <si>
    <t>30 JUN 2007</t>
  </si>
  <si>
    <t>The comparative figures are based on unaudited financial statements of the Company for the financial period ended 30 June 2007.</t>
  </si>
  <si>
    <t>Balance as of 30 June 2008</t>
  </si>
  <si>
    <t>Balance as of 30 June 2007</t>
  </si>
  <si>
    <t>Arising from issue of ordinary shares</t>
  </si>
  <si>
    <t>Gain on disposal of property, plant and equipment</t>
  </si>
  <si>
    <t>Fixed assets written off</t>
  </si>
  <si>
    <t>Proceeds from disposal of property, plant and equipment</t>
  </si>
  <si>
    <t>Proceeds from issuance of shares</t>
  </si>
  <si>
    <t>*Other expenses inclusive of  the cost of  fire consequential  losses.  Please refer to Note A4 for details.</t>
  </si>
  <si>
    <t>Profit before amortisation, depreciation and finance costs</t>
  </si>
  <si>
    <t>Operating profit before working capital changes</t>
  </si>
  <si>
    <t>Acquisition of additional interest in subsidiary</t>
  </si>
  <si>
    <t>Net cash from/(used in) financing activities</t>
  </si>
  <si>
    <t>NET DECREASE IN CASH AND CASH EQUIVALENTS</t>
  </si>
  <si>
    <t>Net Profit  for the period</t>
  </si>
  <si>
    <t xml:space="preserve">Earnings per share attributable to </t>
  </si>
  <si>
    <t>---------------------&gt;</t>
  </si>
  <si>
    <t>&lt;--Distributable--&gt;</t>
  </si>
  <si>
    <t>&lt;--------------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</si>
</sst>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0.0%"/>
    <numFmt numFmtId="175" formatCode="#,##0\ ;[Red]\(#,##0\);&quot;  -     &quot;"/>
    <numFmt numFmtId="176" formatCode="_(* #,##0.0_);_(* \(#,##0.0\);_(* &quot;-&quot;??_);_(@_)"/>
    <numFmt numFmtId="177" formatCode="_(* #,##0.0000_);_(* \(#,##0.0000\);_(* &quot;-&quot;??_);_(@_)"/>
    <numFmt numFmtId="178" formatCode="_(* #,##0\);_(* \(#,##0\);_(* &quot;-&quot;??_);_(@_)"/>
    <numFmt numFmtId="179" formatCode="_(* #,##0;_(* \(#,##0\);_(* &quot;-&quot;??_);_(@_)"/>
    <numFmt numFmtId="180" formatCode="_(* #,##0.00000_);_(* \(#,##0.00000\);_(* &quot;-&quot;??_);_(@_)"/>
    <numFmt numFmtId="181" formatCode="#,##0.000_);\(#,##0.000\)"/>
    <numFmt numFmtId="182" formatCode="#,##0.0000_);\(#,##0.0000\)"/>
    <numFmt numFmtId="183" formatCode="#,##0.0_);\(#,##0.0\)"/>
  </numFmts>
  <fonts count="36">
    <font>
      <sz val="10"/>
      <name val="Arial"/>
      <family val="0"/>
    </font>
    <font>
      <sz val="11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2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23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175" fontId="6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42" applyNumberFormat="1" applyFont="1" applyAlignment="1">
      <alignment/>
    </xf>
    <xf numFmtId="172" fontId="1" fillId="0" borderId="0" xfId="42" applyNumberFormat="1" applyFont="1" applyAlignment="1">
      <alignment/>
    </xf>
    <xf numFmtId="172" fontId="1" fillId="0" borderId="0" xfId="42" applyNumberFormat="1" applyFont="1" applyFill="1" applyAlignment="1">
      <alignment/>
    </xf>
    <xf numFmtId="0" fontId="1" fillId="0" borderId="0" xfId="0" applyFont="1" applyBorder="1" applyAlignment="1">
      <alignment/>
    </xf>
    <xf numFmtId="172" fontId="1" fillId="0" borderId="0" xfId="42" applyNumberFormat="1" applyFont="1" applyAlignment="1">
      <alignment horizontal="left"/>
    </xf>
    <xf numFmtId="172" fontId="4" fillId="0" borderId="0" xfId="42" applyNumberFormat="1" applyFont="1" applyAlignment="1">
      <alignment horizontal="center"/>
    </xf>
    <xf numFmtId="172" fontId="4" fillId="0" borderId="0" xfId="42" applyNumberFormat="1" applyFont="1" applyAlignment="1">
      <alignment/>
    </xf>
    <xf numFmtId="172" fontId="1" fillId="0" borderId="0" xfId="42" applyNumberFormat="1" applyFont="1" applyBorder="1" applyAlignment="1">
      <alignment/>
    </xf>
    <xf numFmtId="0" fontId="1" fillId="0" borderId="0" xfId="42" applyNumberFormat="1" applyFont="1" applyAlignment="1">
      <alignment/>
    </xf>
    <xf numFmtId="0" fontId="1" fillId="0" borderId="0" xfId="42" applyNumberFormat="1" applyFont="1" applyAlignment="1">
      <alignment horizontal="left"/>
    </xf>
    <xf numFmtId="172" fontId="1" fillId="0" borderId="0" xfId="42" applyNumberFormat="1" applyFont="1" applyFill="1" applyBorder="1" applyAlignment="1">
      <alignment/>
    </xf>
    <xf numFmtId="172" fontId="1" fillId="0" borderId="0" xfId="42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42" applyNumberFormat="1" applyFont="1" applyAlignment="1">
      <alignment/>
    </xf>
    <xf numFmtId="172" fontId="7" fillId="0" borderId="0" xfId="42" applyNumberFormat="1" applyFont="1" applyAlignment="1">
      <alignment/>
    </xf>
    <xf numFmtId="172" fontId="7" fillId="0" borderId="0" xfId="42" applyNumberFormat="1" applyFont="1" applyAlignment="1">
      <alignment horizontal="left"/>
    </xf>
    <xf numFmtId="172" fontId="7" fillId="0" borderId="0" xfId="42" applyNumberFormat="1" applyFont="1" applyAlignment="1">
      <alignment/>
    </xf>
    <xf numFmtId="172" fontId="8" fillId="0" borderId="0" xfId="42" applyNumberFormat="1" applyFont="1" applyAlignment="1">
      <alignment horizontal="centerContinuous"/>
    </xf>
    <xf numFmtId="172" fontId="8" fillId="0" borderId="0" xfId="42" applyNumberFormat="1" applyFont="1" applyAlignment="1">
      <alignment/>
    </xf>
    <xf numFmtId="0" fontId="8" fillId="0" borderId="0" xfId="42" applyNumberFormat="1" applyFont="1" applyAlignment="1">
      <alignment horizontal="center"/>
    </xf>
    <xf numFmtId="0" fontId="7" fillId="0" borderId="0" xfId="42" applyNumberFormat="1" applyFont="1" applyAlignment="1">
      <alignment horizontal="center"/>
    </xf>
    <xf numFmtId="0" fontId="8" fillId="0" borderId="0" xfId="42" applyNumberFormat="1" applyFont="1" applyBorder="1" applyAlignment="1">
      <alignment horizontal="center"/>
    </xf>
    <xf numFmtId="0" fontId="7" fillId="0" borderId="0" xfId="42" applyNumberFormat="1" applyFont="1" applyBorder="1" applyAlignment="1">
      <alignment horizontal="center"/>
    </xf>
    <xf numFmtId="49" fontId="8" fillId="0" borderId="0" xfId="42" applyNumberFormat="1" applyFont="1" applyAlignment="1">
      <alignment horizontal="center" wrapText="1"/>
    </xf>
    <xf numFmtId="172" fontId="8" fillId="0" borderId="0" xfId="42" applyNumberFormat="1" applyFont="1" applyAlignment="1">
      <alignment horizontal="center"/>
    </xf>
    <xf numFmtId="172" fontId="7" fillId="0" borderId="0" xfId="42" applyNumberFormat="1" applyFont="1" applyAlignment="1">
      <alignment horizontal="center"/>
    </xf>
    <xf numFmtId="172" fontId="9" fillId="0" borderId="0" xfId="42" applyNumberFormat="1" applyFont="1" applyAlignment="1">
      <alignment/>
    </xf>
    <xf numFmtId="172" fontId="7" fillId="0" borderId="0" xfId="42" applyNumberFormat="1" applyFont="1" applyAlignment="1">
      <alignment horizontal="centerContinuous"/>
    </xf>
    <xf numFmtId="172" fontId="8" fillId="0" borderId="0" xfId="42" applyNumberFormat="1" applyFont="1" applyAlignment="1">
      <alignment horizontal="left"/>
    </xf>
    <xf numFmtId="172" fontId="9" fillId="0" borderId="0" xfId="42" applyNumberFormat="1" applyFont="1" applyFill="1" applyBorder="1" applyAlignment="1">
      <alignment horizontal="center"/>
    </xf>
    <xf numFmtId="172" fontId="7" fillId="0" borderId="0" xfId="42" applyNumberFormat="1" applyFont="1" applyFill="1" applyBorder="1" applyAlignment="1">
      <alignment/>
    </xf>
    <xf numFmtId="172" fontId="7" fillId="0" borderId="0" xfId="42" applyNumberFormat="1" applyFont="1" applyFill="1" applyBorder="1" applyAlignment="1">
      <alignment horizontal="center"/>
    </xf>
    <xf numFmtId="172" fontId="9" fillId="0" borderId="0" xfId="42" applyNumberFormat="1" applyFont="1" applyFill="1" applyBorder="1" applyAlignment="1">
      <alignment/>
    </xf>
    <xf numFmtId="172" fontId="7" fillId="0" borderId="0" xfId="42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2" fontId="7" fillId="0" borderId="10" xfId="42" applyNumberFormat="1" applyFont="1" applyFill="1" applyBorder="1" applyAlignment="1">
      <alignment/>
    </xf>
    <xf numFmtId="172" fontId="7" fillId="0" borderId="0" xfId="42" applyNumberFormat="1" applyFont="1" applyAlignment="1">
      <alignment wrapText="1"/>
    </xf>
    <xf numFmtId="172" fontId="9" fillId="0" borderId="0" xfId="42" applyNumberFormat="1" applyFont="1" applyFill="1" applyBorder="1" applyAlignment="1" quotePrefix="1">
      <alignment horizontal="right"/>
    </xf>
    <xf numFmtId="172" fontId="9" fillId="0" borderId="0" xfId="42" applyNumberFormat="1" applyFont="1" applyFill="1" applyBorder="1" applyAlignment="1">
      <alignment horizontal="right"/>
    </xf>
    <xf numFmtId="172" fontId="7" fillId="0" borderId="0" xfId="42" applyNumberFormat="1" applyFont="1" applyFill="1" applyBorder="1" applyAlignment="1">
      <alignment horizontal="right"/>
    </xf>
    <xf numFmtId="172" fontId="7" fillId="0" borderId="0" xfId="42" applyNumberFormat="1" applyFont="1" applyAlignment="1" quotePrefix="1">
      <alignment/>
    </xf>
    <xf numFmtId="172" fontId="7" fillId="0" borderId="0" xfId="42" applyNumberFormat="1" applyFont="1" applyFill="1" applyAlignment="1">
      <alignment horizontal="center"/>
    </xf>
    <xf numFmtId="172" fontId="9" fillId="0" borderId="10" xfId="42" applyNumberFormat="1" applyFont="1" applyFill="1" applyBorder="1" applyAlignment="1">
      <alignment horizontal="right"/>
    </xf>
    <xf numFmtId="172" fontId="9" fillId="0" borderId="11" xfId="42" applyNumberFormat="1" applyFont="1" applyFill="1" applyBorder="1" applyAlignment="1">
      <alignment horizontal="center"/>
    </xf>
    <xf numFmtId="172" fontId="7" fillId="0" borderId="0" xfId="42" applyNumberFormat="1" applyFont="1" applyFill="1" applyAlignment="1">
      <alignment/>
    </xf>
    <xf numFmtId="172" fontId="7" fillId="0" borderId="11" xfId="42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2" fontId="7" fillId="0" borderId="0" xfId="42" applyNumberFormat="1" applyFont="1" applyAlignment="1">
      <alignment horizontal="left" indent="1"/>
    </xf>
    <xf numFmtId="172" fontId="7" fillId="0" borderId="0" xfId="42" applyNumberFormat="1" applyFont="1" applyBorder="1" applyAlignment="1">
      <alignment horizontal="center"/>
    </xf>
    <xf numFmtId="172" fontId="7" fillId="0" borderId="0" xfId="42" applyNumberFormat="1" applyFont="1" applyBorder="1" applyAlignment="1">
      <alignment/>
    </xf>
    <xf numFmtId="172" fontId="9" fillId="0" borderId="0" xfId="42" applyNumberFormat="1" applyFont="1" applyAlignment="1">
      <alignment/>
    </xf>
    <xf numFmtId="172" fontId="9" fillId="0" borderId="0" xfId="42" applyNumberFormat="1" applyFont="1" applyAlignment="1">
      <alignment horizontal="left"/>
    </xf>
    <xf numFmtId="172" fontId="9" fillId="0" borderId="0" xfId="42" applyNumberFormat="1" applyFont="1" applyAlignment="1">
      <alignment horizontal="center"/>
    </xf>
    <xf numFmtId="176" fontId="9" fillId="0" borderId="0" xfId="42" applyNumberFormat="1" applyFont="1" applyAlignment="1">
      <alignment/>
    </xf>
    <xf numFmtId="172" fontId="9" fillId="0" borderId="0" xfId="42" applyNumberFormat="1" applyFont="1" applyBorder="1" applyAlignment="1">
      <alignment/>
    </xf>
    <xf numFmtId="176" fontId="9" fillId="0" borderId="0" xfId="42" applyNumberFormat="1" applyFont="1" applyBorder="1" applyAlignment="1">
      <alignment/>
    </xf>
    <xf numFmtId="176" fontId="9" fillId="0" borderId="0" xfId="42" applyNumberFormat="1" applyFont="1" applyBorder="1" applyAlignment="1">
      <alignment/>
    </xf>
    <xf numFmtId="172" fontId="9" fillId="0" borderId="0" xfId="42" applyNumberFormat="1" applyFont="1" applyAlignment="1">
      <alignment horizontal="centerContinuous"/>
    </xf>
    <xf numFmtId="176" fontId="9" fillId="0" borderId="0" xfId="42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42" applyNumberFormat="1" applyFont="1" applyAlignment="1">
      <alignment horizontal="left"/>
    </xf>
    <xf numFmtId="172" fontId="7" fillId="0" borderId="0" xfId="42" applyNumberFormat="1" applyFont="1" applyBorder="1" applyAlignment="1">
      <alignment/>
    </xf>
    <xf numFmtId="0" fontId="8" fillId="0" borderId="0" xfId="42" applyNumberFormat="1" applyFont="1" applyAlignment="1">
      <alignment horizontal="center" wrapText="1"/>
    </xf>
    <xf numFmtId="49" fontId="8" fillId="0" borderId="0" xfId="42" applyNumberFormat="1" applyFont="1" applyAlignment="1">
      <alignment horizontal="center"/>
    </xf>
    <xf numFmtId="172" fontId="8" fillId="0" borderId="0" xfId="42" applyNumberFormat="1" applyFont="1" applyBorder="1" applyAlignment="1">
      <alignment horizontal="center"/>
    </xf>
    <xf numFmtId="0" fontId="8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42" applyNumberFormat="1" applyFont="1" applyFill="1" applyAlignment="1" quotePrefix="1">
      <alignment horizontal="center"/>
    </xf>
    <xf numFmtId="0" fontId="7" fillId="0" borderId="0" xfId="42" applyNumberFormat="1" applyFont="1" applyFill="1" applyAlignment="1">
      <alignment horizontal="left"/>
    </xf>
    <xf numFmtId="43" fontId="7" fillId="0" borderId="0" xfId="42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42" applyNumberFormat="1" applyFont="1" applyFill="1" applyAlignment="1">
      <alignment horizontal="left"/>
    </xf>
    <xf numFmtId="172" fontId="7" fillId="0" borderId="12" xfId="42" applyNumberFormat="1" applyFont="1" applyFill="1" applyBorder="1" applyAlignment="1">
      <alignment horizontal="center"/>
    </xf>
    <xf numFmtId="172" fontId="7" fillId="0" borderId="0" xfId="42" applyNumberFormat="1" applyFont="1" applyFill="1" applyAlignment="1">
      <alignment horizontal="left"/>
    </xf>
    <xf numFmtId="172" fontId="7" fillId="0" borderId="11" xfId="42" applyNumberFormat="1" applyFont="1" applyFill="1" applyBorder="1" applyAlignment="1">
      <alignment/>
    </xf>
    <xf numFmtId="172" fontId="7" fillId="0" borderId="10" xfId="42" applyNumberFormat="1" applyFont="1" applyFill="1" applyBorder="1" applyAlignment="1">
      <alignment horizontal="center"/>
    </xf>
    <xf numFmtId="0" fontId="7" fillId="0" borderId="0" xfId="42" applyNumberFormat="1" applyFont="1" applyFill="1" applyAlignment="1">
      <alignment/>
    </xf>
    <xf numFmtId="172" fontId="7" fillId="0" borderId="12" xfId="42" applyNumberFormat="1" applyFont="1" applyFill="1" applyBorder="1" applyAlignment="1">
      <alignment/>
    </xf>
    <xf numFmtId="172" fontId="8" fillId="0" borderId="0" xfId="42" applyNumberFormat="1" applyFont="1" applyFill="1" applyAlignment="1">
      <alignment/>
    </xf>
    <xf numFmtId="177" fontId="7" fillId="0" borderId="0" xfId="42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43" fontId="7" fillId="0" borderId="0" xfId="42" applyNumberFormat="1" applyFont="1" applyFill="1" applyAlignment="1">
      <alignment/>
    </xf>
    <xf numFmtId="0" fontId="8" fillId="0" borderId="0" xfId="42" applyNumberFormat="1" applyFont="1" applyFill="1" applyAlignment="1">
      <alignment/>
    </xf>
    <xf numFmtId="172" fontId="9" fillId="0" borderId="0" xfId="42" applyNumberFormat="1" applyFont="1" applyFill="1" applyAlignment="1">
      <alignment/>
    </xf>
    <xf numFmtId="172" fontId="9" fillId="0" borderId="0" xfId="42" applyNumberFormat="1" applyFont="1" applyFill="1" applyAlignment="1">
      <alignment horizontal="left"/>
    </xf>
    <xf numFmtId="172" fontId="9" fillId="0" borderId="0" xfId="42" applyNumberFormat="1" applyFont="1" applyFill="1" applyAlignment="1">
      <alignment horizontal="center"/>
    </xf>
    <xf numFmtId="172" fontId="9" fillId="0" borderId="0" xfId="42" applyNumberFormat="1" applyFont="1" applyFill="1" applyAlignment="1">
      <alignment/>
    </xf>
    <xf numFmtId="176" fontId="9" fillId="0" borderId="0" xfId="42" applyNumberFormat="1" applyFont="1" applyFill="1" applyAlignment="1">
      <alignment/>
    </xf>
    <xf numFmtId="172" fontId="9" fillId="0" borderId="0" xfId="42" applyNumberFormat="1" applyFont="1" applyFill="1" applyBorder="1" applyAlignment="1">
      <alignment/>
    </xf>
    <xf numFmtId="176" fontId="9" fillId="0" borderId="0" xfId="42" applyNumberFormat="1" applyFont="1" applyFill="1" applyBorder="1" applyAlignment="1">
      <alignment/>
    </xf>
    <xf numFmtId="176" fontId="9" fillId="0" borderId="0" xfId="42" applyNumberFormat="1" applyFont="1" applyFill="1" applyBorder="1" applyAlignment="1">
      <alignment/>
    </xf>
    <xf numFmtId="172" fontId="9" fillId="0" borderId="0" xfId="42" applyNumberFormat="1" applyFont="1" applyFill="1" applyAlignment="1">
      <alignment horizontal="centerContinuous"/>
    </xf>
    <xf numFmtId="176" fontId="9" fillId="0" borderId="0" xfId="42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5" fontId="4" fillId="0" borderId="0" xfId="58" applyFont="1">
      <alignment/>
      <protection/>
    </xf>
    <xf numFmtId="175" fontId="1" fillId="0" borderId="0" xfId="58" applyFont="1">
      <alignment/>
      <protection/>
    </xf>
    <xf numFmtId="175" fontId="4" fillId="0" borderId="0" xfId="58" applyFont="1" applyAlignment="1">
      <alignment horizontal="left"/>
      <protection/>
    </xf>
    <xf numFmtId="175" fontId="4" fillId="0" borderId="0" xfId="58" applyFont="1" applyAlignment="1">
      <alignment horizontal="center"/>
      <protection/>
    </xf>
    <xf numFmtId="175" fontId="8" fillId="0" borderId="0" xfId="58" applyFont="1" applyAlignment="1">
      <alignment horizontal="center"/>
      <protection/>
    </xf>
    <xf numFmtId="175" fontId="8" fillId="0" borderId="0" xfId="58" applyFont="1" applyBorder="1" applyAlignment="1">
      <alignment horizontal="center"/>
      <protection/>
    </xf>
    <xf numFmtId="175" fontId="8" fillId="0" borderId="0" xfId="58" applyFont="1">
      <alignment/>
      <protection/>
    </xf>
    <xf numFmtId="175" fontId="13" fillId="0" borderId="0" xfId="58" applyFont="1" applyAlignment="1">
      <alignment horizontal="center"/>
      <protection/>
    </xf>
    <xf numFmtId="175" fontId="7" fillId="0" borderId="0" xfId="58" applyFont="1">
      <alignment/>
      <protection/>
    </xf>
    <xf numFmtId="172" fontId="7" fillId="0" borderId="0" xfId="58" applyNumberFormat="1" applyFont="1" applyBorder="1" applyAlignment="1">
      <alignment horizontal="right"/>
      <protection/>
    </xf>
    <xf numFmtId="172" fontId="7" fillId="0" borderId="0" xfId="58" applyNumberFormat="1" applyFont="1" applyBorder="1" applyAlignment="1">
      <alignment horizontal="center"/>
      <protection/>
    </xf>
    <xf numFmtId="172" fontId="7" fillId="0" borderId="0" xfId="58" applyNumberFormat="1" applyFont="1" applyBorder="1">
      <alignment/>
      <protection/>
    </xf>
    <xf numFmtId="172" fontId="7" fillId="0" borderId="0" xfId="0" applyNumberFormat="1" applyFont="1" applyAlignment="1">
      <alignment/>
    </xf>
    <xf numFmtId="172" fontId="9" fillId="0" borderId="0" xfId="58" applyNumberFormat="1" applyFont="1" applyBorder="1">
      <alignment/>
      <protection/>
    </xf>
    <xf numFmtId="175" fontId="9" fillId="0" borderId="0" xfId="58" applyFont="1">
      <alignment/>
      <protection/>
    </xf>
    <xf numFmtId="172" fontId="9" fillId="0" borderId="0" xfId="58" applyNumberFormat="1" applyFont="1" applyBorder="1" applyAlignment="1">
      <alignment horizontal="center"/>
      <protection/>
    </xf>
    <xf numFmtId="172" fontId="9" fillId="0" borderId="0" xfId="58" applyNumberFormat="1" applyFont="1" applyFill="1" applyBorder="1" applyAlignment="1">
      <alignment horizontal="center"/>
      <protection/>
    </xf>
    <xf numFmtId="172" fontId="7" fillId="0" borderId="10" xfId="58" applyNumberFormat="1" applyFont="1" applyBorder="1">
      <alignment/>
      <protection/>
    </xf>
    <xf numFmtId="172" fontId="7" fillId="0" borderId="0" xfId="58" applyNumberFormat="1" applyFont="1">
      <alignment/>
      <protection/>
    </xf>
    <xf numFmtId="172" fontId="7" fillId="0" borderId="10" xfId="58" applyNumberFormat="1" applyFont="1" applyBorder="1" applyAlignment="1">
      <alignment horizontal="center"/>
      <protection/>
    </xf>
    <xf numFmtId="172" fontId="8" fillId="0" borderId="0" xfId="58" applyNumberFormat="1" applyFont="1" applyBorder="1">
      <alignment/>
      <protection/>
    </xf>
    <xf numFmtId="176" fontId="7" fillId="0" borderId="0" xfId="42" applyNumberFormat="1" applyFont="1" applyAlignment="1">
      <alignment/>
    </xf>
    <xf numFmtId="176" fontId="7" fillId="0" borderId="0" xfId="42" applyNumberFormat="1" applyFont="1" applyBorder="1" applyAlignment="1">
      <alignment/>
    </xf>
    <xf numFmtId="176" fontId="7" fillId="0" borderId="0" xfId="42" applyNumberFormat="1" applyFont="1" applyBorder="1" applyAlignment="1">
      <alignment/>
    </xf>
    <xf numFmtId="172" fontId="4" fillId="0" borderId="0" xfId="42" applyNumberFormat="1" applyFont="1" applyAlignment="1">
      <alignment horizontal="center" vertical="center" wrapText="1"/>
    </xf>
    <xf numFmtId="49" fontId="4" fillId="0" borderId="0" xfId="42" applyNumberFormat="1" applyFont="1" applyAlignment="1">
      <alignment horizontal="center"/>
    </xf>
    <xf numFmtId="172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72" fontId="1" fillId="0" borderId="0" xfId="44" applyNumberFormat="1" applyFont="1" applyBorder="1" applyAlignment="1">
      <alignment horizontal="center"/>
    </xf>
    <xf numFmtId="172" fontId="1" fillId="0" borderId="0" xfId="44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44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172" fontId="1" fillId="0" borderId="10" xfId="44" applyNumberFormat="1" applyFont="1" applyFill="1" applyBorder="1" applyAlignment="1">
      <alignment horizontal="center"/>
    </xf>
    <xf numFmtId="172" fontId="1" fillId="0" borderId="10" xfId="44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2" fontId="1" fillId="0" borderId="13" xfId="44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172" fontId="1" fillId="0" borderId="0" xfId="42" applyNumberFormat="1" applyFont="1" applyFill="1" applyBorder="1" applyAlignment="1">
      <alignment/>
    </xf>
    <xf numFmtId="176" fontId="1" fillId="0" borderId="0" xfId="42" applyNumberFormat="1" applyFont="1" applyFill="1" applyBorder="1" applyAlignment="1">
      <alignment/>
    </xf>
    <xf numFmtId="176" fontId="1" fillId="0" borderId="0" xfId="42" applyNumberFormat="1" applyFont="1" applyFill="1" applyBorder="1" applyAlignment="1">
      <alignment/>
    </xf>
    <xf numFmtId="172" fontId="1" fillId="0" borderId="0" xfId="42" applyNumberFormat="1" applyFont="1" applyFill="1" applyAlignment="1">
      <alignment horizontal="centerContinuous"/>
    </xf>
    <xf numFmtId="172" fontId="1" fillId="0" borderId="0" xfId="42" applyNumberFormat="1" applyFont="1" applyAlignment="1">
      <alignment horizontal="center"/>
    </xf>
    <xf numFmtId="176" fontId="1" fillId="0" borderId="0" xfId="42" applyNumberFormat="1" applyFont="1" applyAlignment="1">
      <alignment/>
    </xf>
    <xf numFmtId="172" fontId="1" fillId="0" borderId="0" xfId="42" applyNumberFormat="1" applyFont="1" applyBorder="1" applyAlignment="1">
      <alignment/>
    </xf>
    <xf numFmtId="43" fontId="7" fillId="0" borderId="0" xfId="42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14" xfId="42" applyNumberFormat="1" applyFont="1" applyBorder="1" applyAlignment="1">
      <alignment horizontal="center"/>
    </xf>
    <xf numFmtId="0" fontId="7" fillId="0" borderId="14" xfId="42" applyNumberFormat="1" applyFont="1" applyBorder="1" applyAlignment="1">
      <alignment horizontal="center"/>
    </xf>
    <xf numFmtId="172" fontId="8" fillId="0" borderId="11" xfId="58" applyNumberFormat="1" applyFont="1" applyBorder="1">
      <alignment/>
      <protection/>
    </xf>
    <xf numFmtId="172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wrapText="1"/>
    </xf>
    <xf numFmtId="172" fontId="4" fillId="0" borderId="0" xfId="42" applyNumberFormat="1" applyFont="1" applyFill="1" applyAlignment="1">
      <alignment horizontal="center"/>
    </xf>
    <xf numFmtId="172" fontId="1" fillId="0" borderId="13" xfId="0" applyNumberFormat="1" applyFont="1" applyBorder="1" applyAlignment="1">
      <alignment/>
    </xf>
    <xf numFmtId="173" fontId="7" fillId="0" borderId="0" xfId="42" applyNumberFormat="1" applyFont="1" applyBorder="1" applyAlignment="1">
      <alignment horizontal="center"/>
    </xf>
    <xf numFmtId="172" fontId="1" fillId="0" borderId="0" xfId="42" applyNumberFormat="1" applyFont="1" applyBorder="1" applyAlignment="1">
      <alignment horizontal="center"/>
    </xf>
    <xf numFmtId="172" fontId="1" fillId="0" borderId="13" xfId="42" applyNumberFormat="1" applyFont="1" applyBorder="1" applyAlignment="1">
      <alignment/>
    </xf>
    <xf numFmtId="0" fontId="17" fillId="0" borderId="0" xfId="0" applyFont="1" applyAlignment="1">
      <alignment/>
    </xf>
    <xf numFmtId="176" fontId="8" fillId="0" borderId="0" xfId="42" applyNumberFormat="1" applyFont="1" applyFill="1" applyBorder="1" applyAlignment="1">
      <alignment horizontal="center"/>
    </xf>
    <xf numFmtId="43" fontId="8" fillId="0" borderId="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43" fontId="0" fillId="0" borderId="0" xfId="42" applyFont="1" applyAlignment="1">
      <alignment/>
    </xf>
    <xf numFmtId="172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72" fontId="9" fillId="0" borderId="15" xfId="58" applyNumberFormat="1" applyFont="1" applyBorder="1">
      <alignment/>
      <protection/>
    </xf>
    <xf numFmtId="172" fontId="9" fillId="0" borderId="16" xfId="58" applyNumberFormat="1" applyFont="1" applyBorder="1">
      <alignment/>
      <protection/>
    </xf>
    <xf numFmtId="172" fontId="7" fillId="0" borderId="16" xfId="58" applyNumberFormat="1" applyFont="1" applyBorder="1">
      <alignment/>
      <protection/>
    </xf>
    <xf numFmtId="172" fontId="9" fillId="0" borderId="16" xfId="58" applyNumberFormat="1" applyFont="1" applyBorder="1" applyAlignment="1">
      <alignment horizontal="center"/>
      <protection/>
    </xf>
    <xf numFmtId="43" fontId="0" fillId="0" borderId="16" xfId="42" applyFont="1" applyBorder="1" applyAlignment="1">
      <alignment/>
    </xf>
    <xf numFmtId="172" fontId="7" fillId="0" borderId="17" xfId="58" applyNumberFormat="1" applyFont="1" applyBorder="1">
      <alignment/>
      <protection/>
    </xf>
    <xf numFmtId="172" fontId="9" fillId="0" borderId="18" xfId="58" applyNumberFormat="1" applyFont="1" applyBorder="1">
      <alignment/>
      <protection/>
    </xf>
    <xf numFmtId="172" fontId="7" fillId="0" borderId="19" xfId="58" applyNumberFormat="1" applyFont="1" applyBorder="1">
      <alignment/>
      <protection/>
    </xf>
    <xf numFmtId="172" fontId="7" fillId="0" borderId="18" xfId="58" applyNumberFormat="1" applyFont="1" applyBorder="1">
      <alignment/>
      <protection/>
    </xf>
    <xf numFmtId="172" fontId="7" fillId="0" borderId="20" xfId="58" applyNumberFormat="1" applyFont="1" applyBorder="1">
      <alignment/>
      <protection/>
    </xf>
    <xf numFmtId="172" fontId="7" fillId="0" borderId="14" xfId="58" applyNumberFormat="1" applyFont="1" applyBorder="1">
      <alignment/>
      <protection/>
    </xf>
    <xf numFmtId="172" fontId="7" fillId="0" borderId="14" xfId="58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172" fontId="7" fillId="0" borderId="21" xfId="58" applyNumberFormat="1" applyFont="1" applyBorder="1">
      <alignment/>
      <protection/>
    </xf>
    <xf numFmtId="172" fontId="7" fillId="0" borderId="0" xfId="58" applyNumberFormat="1" applyFont="1" applyBorder="1" applyAlignment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2" fontId="7" fillId="0" borderId="0" xfId="0" applyNumberFormat="1" applyFont="1" applyFill="1" applyBorder="1" applyAlignment="1">
      <alignment/>
    </xf>
    <xf numFmtId="175" fontId="7" fillId="0" borderId="0" xfId="58" applyFont="1" applyFill="1">
      <alignment/>
      <protection/>
    </xf>
    <xf numFmtId="175" fontId="7" fillId="24" borderId="0" xfId="58" applyFont="1" applyFill="1">
      <alignment/>
      <protection/>
    </xf>
    <xf numFmtId="43" fontId="1" fillId="0" borderId="0" xfId="42" applyFont="1" applyBorder="1" applyAlignment="1">
      <alignment/>
    </xf>
    <xf numFmtId="172" fontId="0" fillId="0" borderId="0" xfId="42" applyNumberFormat="1" applyFont="1" applyAlignment="1">
      <alignment/>
    </xf>
    <xf numFmtId="0" fontId="13" fillId="0" borderId="0" xfId="0" applyFont="1" applyAlignment="1">
      <alignment horizontal="center"/>
    </xf>
    <xf numFmtId="172" fontId="1" fillId="0" borderId="0" xfId="44" applyNumberFormat="1" applyFont="1" applyFill="1" applyBorder="1" applyAlignment="1">
      <alignment/>
    </xf>
    <xf numFmtId="0" fontId="0" fillId="0" borderId="0" xfId="0" applyFont="1" applyAlignment="1" quotePrefix="1">
      <alignment/>
    </xf>
    <xf numFmtId="175" fontId="18" fillId="0" borderId="0" xfId="58" applyFont="1" applyAlignment="1">
      <alignment horizontal="left"/>
      <protection/>
    </xf>
    <xf numFmtId="0" fontId="2" fillId="0" borderId="0" xfId="0" applyFont="1" applyAlignment="1">
      <alignment horizontal="center"/>
    </xf>
    <xf numFmtId="172" fontId="8" fillId="0" borderId="0" xfId="42" applyNumberFormat="1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172" fontId="7" fillId="0" borderId="0" xfId="42" applyNumberFormat="1" applyFont="1" applyAlignment="1">
      <alignment horizontal="left" wrapText="1"/>
    </xf>
    <xf numFmtId="172" fontId="7" fillId="0" borderId="0" xfId="42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172" fontId="4" fillId="0" borderId="0" xfId="42" applyNumberFormat="1" applyFont="1" applyAlignment="1">
      <alignment horizontal="center"/>
    </xf>
    <xf numFmtId="0" fontId="4" fillId="0" borderId="0" xfId="42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rystalville Sept03 Audit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nrise Berhad-0210200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3695700</xdr:colOff>
      <xdr:row>0</xdr:row>
      <xdr:rowOff>114300</xdr:rowOff>
    </xdr:from>
    <xdr:to>
      <xdr:col>3</xdr:col>
      <xdr:colOff>581025</xdr:colOff>
      <xdr:row>3</xdr:row>
      <xdr:rowOff>104775</xdr:rowOff>
    </xdr:to>
    <xdr:pic>
      <xdr:nvPicPr>
        <xdr:cNvPr id="1" name="Picture 1" descr="Logox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1430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76200</xdr:rowOff>
    </xdr:from>
    <xdr:to>
      <xdr:col>5</xdr:col>
      <xdr:colOff>619125</xdr:colOff>
      <xdr:row>3</xdr:row>
      <xdr:rowOff>114300</xdr:rowOff>
    </xdr:to>
    <xdr:pic>
      <xdr:nvPicPr>
        <xdr:cNvPr id="1" name="Picture 1" descr="Logox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7620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2190750</xdr:colOff>
      <xdr:row>0</xdr:row>
      <xdr:rowOff>47625</xdr:rowOff>
    </xdr:from>
    <xdr:to>
      <xdr:col>2</xdr:col>
      <xdr:colOff>3390900</xdr:colOff>
      <xdr:row>3</xdr:row>
      <xdr:rowOff>0</xdr:rowOff>
    </xdr:to>
    <xdr:pic>
      <xdr:nvPicPr>
        <xdr:cNvPr id="1" name="Picture 1" descr="Logox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1200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95250</xdr:rowOff>
    </xdr:from>
    <xdr:to>
      <xdr:col>8</xdr:col>
      <xdr:colOff>323850</xdr:colOff>
      <xdr:row>3</xdr:row>
      <xdr:rowOff>85725</xdr:rowOff>
    </xdr:to>
    <xdr:pic>
      <xdr:nvPicPr>
        <xdr:cNvPr id="1" name="Picture 1" descr="Logox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95250"/>
          <a:ext cx="2381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.cy\My%20Documents\Q1-2007_BusarM'siaiReporting\Q1-2007Report-FinStatements-Submi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CS"/>
      <sheetName val="EQ"/>
    </sheetNames>
    <sheetDataSet>
      <sheetData sheetId="2">
        <row r="65">
          <cell r="D65">
            <v>17530</v>
          </cell>
        </row>
      </sheetData>
      <sheetData sheetId="3">
        <row r="19">
          <cell r="D19">
            <v>47500</v>
          </cell>
          <cell r="F19">
            <v>11003</v>
          </cell>
          <cell r="H19">
            <v>20153</v>
          </cell>
          <cell r="J19">
            <v>561</v>
          </cell>
          <cell r="L19">
            <v>1160</v>
          </cell>
        </row>
        <row r="21">
          <cell r="L21">
            <v>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29">
      <selection activeCell="H60" sqref="H60"/>
    </sheetView>
  </sheetViews>
  <sheetFormatPr defaultColWidth="9.140625" defaultRowHeight="12.75"/>
  <cols>
    <col min="1" max="1" width="8.00390625" style="0" customWidth="1"/>
    <col min="2" max="2" width="61.28125" style="0" customWidth="1"/>
    <col min="3" max="3" width="4.57421875" style="0" customWidth="1"/>
    <col min="4" max="4" width="13.8515625" style="0" customWidth="1"/>
    <col min="5" max="5" width="5.57421875" style="0" customWidth="1"/>
    <col min="6" max="6" width="14.57421875" style="0" customWidth="1"/>
    <col min="7" max="7" width="5.28125" style="0" customWidth="1"/>
    <col min="8" max="8" width="14.00390625" style="0" customWidth="1"/>
    <col min="9" max="9" width="5.8515625" style="0" customWidth="1"/>
    <col min="10" max="10" width="13.140625" style="0" customWidth="1"/>
  </cols>
  <sheetData>
    <row r="1" ht="15">
      <c r="A1" s="162"/>
    </row>
    <row r="2" spans="1:10" ht="12.7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5.75">
      <c r="A5" s="199" t="s">
        <v>24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2.75">
      <c r="A6" s="62" t="s">
        <v>1</v>
      </c>
      <c r="B6" s="29"/>
      <c r="C6" s="29"/>
      <c r="D6" s="29"/>
      <c r="E6" s="29"/>
      <c r="F6" s="29"/>
      <c r="G6" s="29"/>
      <c r="H6" s="63"/>
      <c r="I6" s="63"/>
      <c r="J6" s="63"/>
    </row>
    <row r="7" spans="1:10" ht="12.75">
      <c r="A7" s="19" t="s">
        <v>2</v>
      </c>
      <c r="B7" s="29"/>
      <c r="C7" s="29"/>
      <c r="D7" s="29"/>
      <c r="E7" s="29"/>
      <c r="F7" s="29"/>
      <c r="G7" s="29"/>
      <c r="H7" s="63"/>
      <c r="I7" s="63"/>
      <c r="J7" s="63"/>
    </row>
    <row r="8" spans="1:10" ht="12.75">
      <c r="A8" s="19"/>
      <c r="B8" s="29"/>
      <c r="C8" s="29"/>
      <c r="D8" s="29"/>
      <c r="E8" s="29"/>
      <c r="F8" s="29"/>
      <c r="G8" s="29"/>
      <c r="H8" s="63"/>
      <c r="I8" s="63"/>
      <c r="J8" s="63"/>
    </row>
    <row r="9" ht="15">
      <c r="A9" s="162"/>
    </row>
    <row r="10" spans="1:10" ht="15">
      <c r="A10" s="14" t="s">
        <v>13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5" t="s">
        <v>156</v>
      </c>
      <c r="B11" s="6"/>
      <c r="C11" s="3"/>
      <c r="D11" s="3"/>
      <c r="E11" s="3"/>
      <c r="F11" s="3"/>
      <c r="G11" s="3"/>
      <c r="H11" s="3"/>
      <c r="I11" s="3"/>
      <c r="J11" s="3"/>
    </row>
    <row r="12" spans="1:10" ht="15">
      <c r="A12" s="11" t="s">
        <v>14</v>
      </c>
      <c r="B12" s="6"/>
      <c r="C12" s="6"/>
      <c r="D12" s="3"/>
      <c r="E12" s="3"/>
      <c r="F12" s="3"/>
      <c r="G12" s="3"/>
      <c r="H12" s="3"/>
      <c r="I12" s="3"/>
      <c r="J12" s="3"/>
    </row>
    <row r="13" spans="1:10" ht="15">
      <c r="A13" s="6"/>
      <c r="B13" s="6"/>
      <c r="C13" s="6"/>
      <c r="D13" s="3"/>
      <c r="E13" s="3"/>
      <c r="F13" s="3"/>
      <c r="G13" s="3"/>
      <c r="H13" s="3"/>
      <c r="I13" s="3"/>
      <c r="J13" s="3"/>
    </row>
    <row r="14" spans="1:10" ht="12.75">
      <c r="A14" s="16"/>
      <c r="B14" s="17"/>
      <c r="C14" s="18"/>
      <c r="D14" s="200" t="s">
        <v>101</v>
      </c>
      <c r="E14" s="200"/>
      <c r="F14" s="200"/>
      <c r="G14" s="20"/>
      <c r="H14" s="200" t="s">
        <v>102</v>
      </c>
      <c r="I14" s="200"/>
      <c r="J14" s="200"/>
    </row>
    <row r="15" spans="1:10" ht="13.5" thickBot="1">
      <c r="A15" s="18"/>
      <c r="B15" s="17"/>
      <c r="C15" s="18"/>
      <c r="D15" s="152"/>
      <c r="E15" s="153"/>
      <c r="F15" s="152" t="s">
        <v>10</v>
      </c>
      <c r="G15" s="153"/>
      <c r="H15" s="152"/>
      <c r="I15" s="153"/>
      <c r="J15" s="152" t="s">
        <v>10</v>
      </c>
    </row>
    <row r="16" spans="1:10" ht="12.75">
      <c r="A16" s="18"/>
      <c r="B16" s="17"/>
      <c r="C16" s="18"/>
      <c r="D16" s="23"/>
      <c r="E16" s="24"/>
      <c r="F16" s="23" t="s">
        <v>98</v>
      </c>
      <c r="G16" s="24"/>
      <c r="H16" s="23"/>
      <c r="I16" s="24"/>
      <c r="J16" s="23" t="s">
        <v>98</v>
      </c>
    </row>
    <row r="17" spans="1:10" ht="12.75">
      <c r="A17" s="18"/>
      <c r="B17" s="17"/>
      <c r="C17" s="18"/>
      <c r="D17" s="23" t="s">
        <v>97</v>
      </c>
      <c r="E17" s="23"/>
      <c r="F17" s="21" t="s">
        <v>15</v>
      </c>
      <c r="G17" s="22"/>
      <c r="H17" s="23" t="s">
        <v>97</v>
      </c>
      <c r="I17" s="22"/>
      <c r="J17" s="21" t="s">
        <v>15</v>
      </c>
    </row>
    <row r="18" spans="1:10" ht="12.75">
      <c r="A18" s="16"/>
      <c r="B18" s="17"/>
      <c r="C18" s="18"/>
      <c r="D18" s="23" t="s">
        <v>16</v>
      </c>
      <c r="E18" s="23"/>
      <c r="F18" s="23" t="s">
        <v>16</v>
      </c>
      <c r="G18" s="23"/>
      <c r="H18" s="23" t="s">
        <v>99</v>
      </c>
      <c r="I18" s="24"/>
      <c r="J18" s="23" t="s">
        <v>100</v>
      </c>
    </row>
    <row r="19" spans="1:10" ht="12.75">
      <c r="A19" s="16"/>
      <c r="B19" s="17"/>
      <c r="C19" s="18"/>
      <c r="D19" s="25" t="s">
        <v>158</v>
      </c>
      <c r="E19" s="26"/>
      <c r="F19" s="25" t="s">
        <v>157</v>
      </c>
      <c r="G19" s="26"/>
      <c r="H19" s="25" t="s">
        <v>158</v>
      </c>
      <c r="I19" s="26"/>
      <c r="J19" s="25" t="s">
        <v>157</v>
      </c>
    </row>
    <row r="20" spans="1:10" ht="12.75">
      <c r="A20" s="16"/>
      <c r="B20" s="17"/>
      <c r="C20" s="27"/>
      <c r="D20" s="26" t="s">
        <v>17</v>
      </c>
      <c r="E20" s="26"/>
      <c r="F20" s="26" t="s">
        <v>17</v>
      </c>
      <c r="G20" s="26"/>
      <c r="H20" s="26" t="s">
        <v>17</v>
      </c>
      <c r="I20" s="27"/>
      <c r="J20" s="26" t="s">
        <v>17</v>
      </c>
    </row>
    <row r="21" spans="1:10" ht="12.75">
      <c r="A21" s="16"/>
      <c r="B21" s="17"/>
      <c r="C21" s="18"/>
      <c r="D21" s="20"/>
      <c r="E21" s="16"/>
      <c r="F21" s="16"/>
      <c r="G21" s="16"/>
      <c r="H21" s="28"/>
      <c r="I21" s="29"/>
      <c r="J21" s="18"/>
    </row>
    <row r="22" spans="1:10" ht="12.75">
      <c r="A22" s="30" t="s">
        <v>8</v>
      </c>
      <c r="B22" s="18"/>
      <c r="C22" s="18"/>
      <c r="D22" s="18">
        <v>34362</v>
      </c>
      <c r="E22" s="32"/>
      <c r="F22" s="31">
        <v>27500</v>
      </c>
      <c r="G22" s="32" t="s">
        <v>10</v>
      </c>
      <c r="H22" s="18">
        <v>65923</v>
      </c>
      <c r="I22" s="32"/>
      <c r="J22" s="31">
        <v>52198</v>
      </c>
    </row>
    <row r="23" spans="1:10" ht="12.75">
      <c r="A23" s="30"/>
      <c r="B23" s="18"/>
      <c r="C23" s="18"/>
      <c r="D23" s="34"/>
      <c r="E23" s="32"/>
      <c r="F23" s="34"/>
      <c r="G23" s="32" t="s">
        <v>88</v>
      </c>
      <c r="H23" s="34"/>
      <c r="I23" s="32"/>
      <c r="J23" s="34"/>
    </row>
    <row r="24" spans="1:10" ht="12.75">
      <c r="A24" s="17" t="s">
        <v>18</v>
      </c>
      <c r="B24" s="18"/>
      <c r="C24" s="18"/>
      <c r="D24" s="31">
        <v>-27452</v>
      </c>
      <c r="E24" s="32"/>
      <c r="F24" s="31">
        <v>-20476</v>
      </c>
      <c r="G24" s="32"/>
      <c r="H24" s="31">
        <v>-50787</v>
      </c>
      <c r="I24" s="32"/>
      <c r="J24" s="31">
        <v>-38937</v>
      </c>
    </row>
    <row r="25" spans="1:10" ht="12.75">
      <c r="A25" s="17"/>
      <c r="B25" s="18"/>
      <c r="C25" s="18"/>
      <c r="D25" s="36"/>
      <c r="E25" s="32"/>
      <c r="F25" s="36"/>
      <c r="G25" s="32"/>
      <c r="H25" s="36"/>
      <c r="I25" s="32"/>
      <c r="J25" s="36"/>
    </row>
    <row r="26" spans="1:10" ht="12.75">
      <c r="A26" s="17"/>
      <c r="B26" s="18"/>
      <c r="C26" s="18"/>
      <c r="D26" s="34"/>
      <c r="E26" s="32"/>
      <c r="F26" s="34"/>
      <c r="G26" s="32"/>
      <c r="H26" s="34"/>
      <c r="I26" s="32"/>
      <c r="J26" s="34"/>
    </row>
    <row r="27" spans="1:10" ht="12.75">
      <c r="A27" s="202" t="s">
        <v>175</v>
      </c>
      <c r="B27" s="202"/>
      <c r="C27" s="38"/>
      <c r="D27" s="31">
        <f>+D22+D24</f>
        <v>6910</v>
      </c>
      <c r="E27" s="32"/>
      <c r="F27" s="31">
        <f>+F22+F24</f>
        <v>7024</v>
      </c>
      <c r="G27" s="32"/>
      <c r="H27" s="31">
        <f>+H22+H24</f>
        <v>15136</v>
      </c>
      <c r="I27" s="32"/>
      <c r="J27" s="31">
        <f>+J22+J24</f>
        <v>13261</v>
      </c>
    </row>
    <row r="28" spans="1:10" ht="12.75">
      <c r="A28" s="17"/>
      <c r="B28" s="18"/>
      <c r="C28" s="18"/>
      <c r="D28" s="34"/>
      <c r="E28" s="32"/>
      <c r="G28" s="32"/>
      <c r="H28" s="34"/>
      <c r="I28" s="32"/>
      <c r="J28" s="34"/>
    </row>
    <row r="29" spans="1:13" s="151" customFormat="1" ht="12.75">
      <c r="A29" s="78" t="s">
        <v>19</v>
      </c>
      <c r="B29" s="46"/>
      <c r="C29" s="46"/>
      <c r="D29" s="31">
        <v>-2896</v>
      </c>
      <c r="E29" s="32"/>
      <c r="F29" s="31">
        <v>-2382</v>
      </c>
      <c r="G29" s="32"/>
      <c r="H29" s="31">
        <v>-5480</v>
      </c>
      <c r="I29" s="32"/>
      <c r="J29" s="31">
        <v>-4704</v>
      </c>
      <c r="L29"/>
      <c r="M29"/>
    </row>
    <row r="30" spans="1:10" ht="12.75">
      <c r="A30" s="17"/>
      <c r="B30" s="18"/>
      <c r="C30" s="18"/>
      <c r="D30" s="39"/>
      <c r="E30" s="32"/>
      <c r="F30" s="39"/>
      <c r="G30" s="32"/>
      <c r="H30" s="39"/>
      <c r="I30" s="32"/>
      <c r="J30" s="39"/>
    </row>
    <row r="31" spans="1:10" ht="12.75">
      <c r="A31" s="18" t="s">
        <v>20</v>
      </c>
      <c r="B31" s="18"/>
      <c r="C31" s="18"/>
      <c r="D31" s="31">
        <v>-1759</v>
      </c>
      <c r="E31" s="32"/>
      <c r="F31" s="31">
        <v>-720</v>
      </c>
      <c r="G31" s="32"/>
      <c r="H31" s="31">
        <v>-2665</v>
      </c>
      <c r="I31" s="32"/>
      <c r="J31" s="31">
        <v>-1199</v>
      </c>
    </row>
    <row r="32" spans="1:10" ht="12.75">
      <c r="A32" s="17"/>
      <c r="B32" s="18"/>
      <c r="C32" s="18"/>
      <c r="D32" s="39"/>
      <c r="E32" s="32"/>
      <c r="F32" s="39"/>
      <c r="G32" s="32"/>
      <c r="H32" s="39"/>
      <c r="I32" s="32"/>
      <c r="J32" s="39"/>
    </row>
    <row r="33" spans="1:10" ht="12.75">
      <c r="A33" s="18" t="s">
        <v>122</v>
      </c>
      <c r="B33" s="18"/>
      <c r="C33" s="18"/>
      <c r="D33" s="31">
        <v>1839</v>
      </c>
      <c r="E33" s="35"/>
      <c r="F33" s="31">
        <v>695</v>
      </c>
      <c r="G33" s="35"/>
      <c r="H33" s="31">
        <v>4950</v>
      </c>
      <c r="I33" s="35"/>
      <c r="J33" s="31">
        <v>863</v>
      </c>
    </row>
    <row r="34" spans="1:10" ht="12.75">
      <c r="A34" s="18"/>
      <c r="B34" s="18"/>
      <c r="C34" s="18"/>
      <c r="D34" s="31"/>
      <c r="E34" s="35"/>
      <c r="F34" s="34"/>
      <c r="G34" s="35"/>
      <c r="H34" s="31"/>
      <c r="I34" s="35"/>
      <c r="J34" s="34"/>
    </row>
    <row r="35" spans="1:10" ht="12.75">
      <c r="A35" s="18" t="s">
        <v>121</v>
      </c>
      <c r="B35" s="18"/>
      <c r="C35" s="18"/>
      <c r="D35" s="31">
        <v>-159</v>
      </c>
      <c r="E35" s="35"/>
      <c r="F35" s="31">
        <v>0</v>
      </c>
      <c r="G35" s="35"/>
      <c r="H35" s="31">
        <v>-473</v>
      </c>
      <c r="I35" s="35"/>
      <c r="J35" s="166">
        <v>0</v>
      </c>
    </row>
    <row r="36" spans="1:9" ht="12.75">
      <c r="A36" s="18"/>
      <c r="B36" s="18"/>
      <c r="C36" s="18"/>
      <c r="D36" s="34"/>
      <c r="E36" s="35"/>
      <c r="G36" s="35"/>
      <c r="H36" s="34"/>
      <c r="I36" s="35"/>
    </row>
    <row r="37" spans="1:10" ht="12.75">
      <c r="A37" s="203" t="s">
        <v>105</v>
      </c>
      <c r="B37" s="203"/>
      <c r="C37" s="18"/>
      <c r="D37" s="31">
        <v>495</v>
      </c>
      <c r="E37" s="35"/>
      <c r="F37" s="31">
        <v>443</v>
      </c>
      <c r="G37" s="35"/>
      <c r="H37" s="31">
        <v>1192</v>
      </c>
      <c r="I37" s="35"/>
      <c r="J37" s="31">
        <v>484</v>
      </c>
    </row>
    <row r="38" spans="1:10" ht="12.75">
      <c r="A38" s="17"/>
      <c r="B38" s="18"/>
      <c r="C38" s="18"/>
      <c r="D38" s="36"/>
      <c r="E38" s="32"/>
      <c r="F38" s="36"/>
      <c r="G38" s="32"/>
      <c r="H38" s="36"/>
      <c r="I38" s="32"/>
      <c r="J38" s="36"/>
    </row>
    <row r="39" spans="1:10" ht="12.75">
      <c r="A39" s="17"/>
      <c r="B39" s="18"/>
      <c r="C39" s="18"/>
      <c r="D39" s="34"/>
      <c r="E39" s="32"/>
      <c r="F39" s="34"/>
      <c r="G39" s="32"/>
      <c r="H39" s="34"/>
      <c r="I39" s="32"/>
      <c r="J39" s="34"/>
    </row>
    <row r="40" spans="1:10" ht="12.75">
      <c r="A40" s="18" t="s">
        <v>149</v>
      </c>
      <c r="B40" s="18"/>
      <c r="C40" s="18"/>
      <c r="D40" s="33">
        <f>SUM(D27:D37)</f>
        <v>4430</v>
      </c>
      <c r="E40" s="32"/>
      <c r="F40" s="31">
        <f>SUM(F27:F37)</f>
        <v>5060</v>
      </c>
      <c r="G40" s="32"/>
      <c r="H40" s="33">
        <f>SUM(H27:H37)</f>
        <v>12660</v>
      </c>
      <c r="I40" s="32"/>
      <c r="J40" s="31">
        <f>SUM(J27:J37)</f>
        <v>8705</v>
      </c>
    </row>
    <row r="41" spans="1:10" ht="12.75">
      <c r="A41" s="18"/>
      <c r="B41" s="18"/>
      <c r="C41" s="18"/>
      <c r="D41" s="40"/>
      <c r="E41" s="32"/>
      <c r="F41" s="40"/>
      <c r="G41" s="32"/>
      <c r="H41" s="40"/>
      <c r="I41" s="32"/>
      <c r="J41" s="40"/>
    </row>
    <row r="42" spans="1:10" ht="12.75">
      <c r="A42" s="18" t="s">
        <v>9</v>
      </c>
      <c r="B42" s="42"/>
      <c r="C42" s="18"/>
      <c r="D42" s="31">
        <v>-1192</v>
      </c>
      <c r="E42" s="43" t="s">
        <v>10</v>
      </c>
      <c r="F42" s="31">
        <v>-931</v>
      </c>
      <c r="G42" s="32"/>
      <c r="H42" s="31">
        <v>-2148</v>
      </c>
      <c r="I42" s="43" t="s">
        <v>10</v>
      </c>
      <c r="J42" s="31">
        <v>-1392</v>
      </c>
    </row>
    <row r="43" spans="1:10" ht="12.75">
      <c r="A43" s="18"/>
      <c r="B43" s="42"/>
      <c r="C43" s="18"/>
      <c r="D43" s="44" t="s">
        <v>10</v>
      </c>
      <c r="E43" s="41"/>
      <c r="F43" s="44" t="s">
        <v>10</v>
      </c>
      <c r="G43" s="41"/>
      <c r="H43" s="44" t="s">
        <v>10</v>
      </c>
      <c r="I43" s="41"/>
      <c r="J43" s="44" t="s">
        <v>10</v>
      </c>
    </row>
    <row r="44" spans="1:10" ht="12.75">
      <c r="A44" s="18"/>
      <c r="B44" s="18"/>
      <c r="C44" s="18"/>
      <c r="D44" s="40"/>
      <c r="E44" s="32"/>
      <c r="F44" s="40"/>
      <c r="G44" s="32"/>
      <c r="H44" s="40"/>
      <c r="I44" s="32"/>
      <c r="J44" s="40"/>
    </row>
    <row r="45" spans="1:10" ht="13.5" thickBot="1">
      <c r="A45" s="18" t="s">
        <v>150</v>
      </c>
      <c r="B45" s="18"/>
      <c r="C45" s="18"/>
      <c r="D45" s="45">
        <f>+D40+D42</f>
        <v>3238</v>
      </c>
      <c r="E45" s="32"/>
      <c r="F45" s="45">
        <f>+F40+F42</f>
        <v>4129</v>
      </c>
      <c r="G45" s="32"/>
      <c r="H45" s="45">
        <f>+H40+H42</f>
        <v>10512</v>
      </c>
      <c r="I45" s="32"/>
      <c r="J45" s="45">
        <f>+J40+J42</f>
        <v>7313</v>
      </c>
    </row>
    <row r="46" spans="1:10" ht="13.5" thickTop="1">
      <c r="A46" s="18"/>
      <c r="B46" s="18"/>
      <c r="C46" s="18"/>
      <c r="D46" s="41"/>
      <c r="E46" s="32"/>
      <c r="F46" s="41"/>
      <c r="G46" s="32"/>
      <c r="H46" s="41"/>
      <c r="I46" s="32"/>
      <c r="J46" s="41"/>
    </row>
    <row r="47" spans="1:10" ht="12.75">
      <c r="A47" s="18"/>
      <c r="B47" s="18"/>
      <c r="C47" s="18"/>
      <c r="D47" s="41"/>
      <c r="E47" s="32"/>
      <c r="F47" s="41"/>
      <c r="G47" s="32"/>
      <c r="H47" s="41"/>
      <c r="I47" s="32"/>
      <c r="J47" s="41"/>
    </row>
    <row r="48" spans="1:9" ht="12.75">
      <c r="A48" s="18" t="s">
        <v>21</v>
      </c>
      <c r="B48" s="18"/>
      <c r="C48" s="18"/>
      <c r="D48" s="41"/>
      <c r="E48" s="32"/>
      <c r="G48" s="32"/>
      <c r="H48" s="41"/>
      <c r="I48" s="32"/>
    </row>
    <row r="49" spans="1:9" ht="12.75">
      <c r="A49" s="18"/>
      <c r="B49" s="18"/>
      <c r="C49" s="18"/>
      <c r="D49" s="41"/>
      <c r="E49" s="32"/>
      <c r="G49" s="32"/>
      <c r="H49" s="41"/>
      <c r="I49" s="32"/>
    </row>
    <row r="50" spans="1:10" ht="12.75">
      <c r="A50" s="18" t="s">
        <v>107</v>
      </c>
      <c r="B50" s="18"/>
      <c r="C50" s="18"/>
      <c r="D50" s="41">
        <v>3201</v>
      </c>
      <c r="E50" s="32"/>
      <c r="F50" s="41">
        <v>4089</v>
      </c>
      <c r="G50" s="32"/>
      <c r="H50" s="41">
        <v>10437</v>
      </c>
      <c r="I50" s="32"/>
      <c r="J50" s="41">
        <v>7312</v>
      </c>
    </row>
    <row r="51" spans="1:10" ht="12.75">
      <c r="A51" s="18"/>
      <c r="B51" s="18"/>
      <c r="C51" s="18"/>
      <c r="D51" s="41"/>
      <c r="E51" s="32"/>
      <c r="F51" s="41"/>
      <c r="G51" s="32"/>
      <c r="H51" s="41"/>
      <c r="I51" s="32"/>
      <c r="J51" s="41"/>
    </row>
    <row r="52" spans="1:10" ht="12.75">
      <c r="A52" s="18" t="s">
        <v>22</v>
      </c>
      <c r="B52" s="18"/>
      <c r="C52" s="18"/>
      <c r="D52" s="41">
        <v>37</v>
      </c>
      <c r="E52" s="32"/>
      <c r="F52" s="41">
        <v>40</v>
      </c>
      <c r="G52" s="32"/>
      <c r="H52" s="41">
        <v>75</v>
      </c>
      <c r="I52" s="32"/>
      <c r="J52" s="41">
        <v>1</v>
      </c>
    </row>
    <row r="53" spans="1:10" ht="12.75">
      <c r="A53" s="18"/>
      <c r="B53" s="42"/>
      <c r="C53" s="18"/>
      <c r="D53" s="44" t="s">
        <v>10</v>
      </c>
      <c r="E53" s="41"/>
      <c r="F53" s="44" t="s">
        <v>10</v>
      </c>
      <c r="G53" s="41"/>
      <c r="H53" s="44" t="s">
        <v>10</v>
      </c>
      <c r="I53" s="41"/>
      <c r="J53" s="44" t="s">
        <v>10</v>
      </c>
    </row>
    <row r="54" spans="1:10" ht="12.75">
      <c r="A54" s="18"/>
      <c r="B54" s="18"/>
      <c r="C54" s="18"/>
      <c r="D54" s="40"/>
      <c r="E54" s="32"/>
      <c r="F54" s="40"/>
      <c r="G54" s="32"/>
      <c r="H54" s="40"/>
      <c r="I54" s="32"/>
      <c r="J54" s="40"/>
    </row>
    <row r="55" spans="1:10" ht="13.5" thickBot="1">
      <c r="A55" s="18" t="s">
        <v>180</v>
      </c>
      <c r="B55" s="18"/>
      <c r="C55" s="18"/>
      <c r="D55" s="47">
        <f>SUM(D50:D53)</f>
        <v>3238</v>
      </c>
      <c r="E55" s="32"/>
      <c r="F55" s="47">
        <f>SUM(F50:F53)</f>
        <v>4129</v>
      </c>
      <c r="G55" s="32"/>
      <c r="H55" s="47">
        <f>SUM(H50:H53)</f>
        <v>10512</v>
      </c>
      <c r="I55" s="32"/>
      <c r="J55" s="47">
        <f>SUM(J50:J53)</f>
        <v>7313</v>
      </c>
    </row>
    <row r="56" spans="1:10" ht="13.5" thickTop="1">
      <c r="A56" s="18"/>
      <c r="B56" s="18"/>
      <c r="C56" s="18"/>
      <c r="D56" s="41"/>
      <c r="E56" s="32"/>
      <c r="F56" s="41"/>
      <c r="G56" s="32"/>
      <c r="H56" s="41"/>
      <c r="I56" s="32"/>
      <c r="J56" s="41"/>
    </row>
    <row r="57" spans="1:10" ht="12.75">
      <c r="A57" s="17" t="s">
        <v>181</v>
      </c>
      <c r="B57" s="18"/>
      <c r="C57" s="48"/>
      <c r="D57" s="32"/>
      <c r="E57" s="32"/>
      <c r="F57" s="32"/>
      <c r="G57" s="32"/>
      <c r="H57" s="32"/>
      <c r="I57" s="32"/>
      <c r="J57" s="32"/>
    </row>
    <row r="58" spans="1:10" ht="12.75">
      <c r="A58" s="16" t="s">
        <v>108</v>
      </c>
      <c r="B58" s="18"/>
      <c r="C58" s="18"/>
      <c r="D58" s="32"/>
      <c r="E58" s="32"/>
      <c r="F58" s="32"/>
      <c r="G58" s="32"/>
      <c r="H58" s="32"/>
      <c r="I58" s="32"/>
      <c r="J58" s="32"/>
    </row>
    <row r="59" spans="1:10" ht="12.75">
      <c r="A59" s="49"/>
      <c r="B59" s="18"/>
      <c r="C59" s="18"/>
      <c r="D59" s="32"/>
      <c r="E59" s="32"/>
      <c r="F59" s="32"/>
      <c r="G59" s="32"/>
      <c r="H59" s="32"/>
      <c r="I59" s="32"/>
      <c r="J59" s="32"/>
    </row>
    <row r="60" spans="1:10" ht="12.75">
      <c r="A60" s="49" t="s">
        <v>153</v>
      </c>
      <c r="B60" s="42"/>
      <c r="C60" s="18"/>
      <c r="D60" s="163">
        <f>D50*1000*100/498603033</f>
        <v>0.6419936879926681</v>
      </c>
      <c r="E60" s="164"/>
      <c r="F60" s="163">
        <v>0.9</v>
      </c>
      <c r="G60" s="164"/>
      <c r="H60" s="163">
        <f>H50*1000*100/496669516</f>
        <v>2.1013973404399557</v>
      </c>
      <c r="I60" s="164"/>
      <c r="J60" s="163">
        <v>1.5</v>
      </c>
    </row>
    <row r="61" spans="1:10" ht="12.75">
      <c r="A61" s="16"/>
      <c r="B61" s="17"/>
      <c r="C61" s="27"/>
      <c r="D61" s="159" t="s">
        <v>10</v>
      </c>
      <c r="E61" s="51"/>
      <c r="F61" s="50"/>
      <c r="G61" s="51"/>
      <c r="H61" s="50"/>
      <c r="I61" s="29"/>
      <c r="J61" s="50"/>
    </row>
    <row r="62" spans="1:10" ht="12.75">
      <c r="A62" s="16" t="s">
        <v>155</v>
      </c>
      <c r="B62" s="17"/>
      <c r="C62" s="27"/>
      <c r="D62" s="159"/>
      <c r="E62" s="51"/>
      <c r="F62" s="50"/>
      <c r="G62" s="51"/>
      <c r="H62" s="50"/>
      <c r="I62" s="29"/>
      <c r="J62" s="50"/>
    </row>
    <row r="63" spans="1:10" ht="12.75">
      <c r="A63" s="16"/>
      <c r="B63" s="17"/>
      <c r="C63" s="27"/>
      <c r="D63" s="159"/>
      <c r="E63" s="51"/>
      <c r="F63" s="50"/>
      <c r="G63" s="51"/>
      <c r="H63" s="50"/>
      <c r="I63" s="29"/>
      <c r="J63" s="50"/>
    </row>
    <row r="64" spans="1:10" ht="12.75">
      <c r="A64" s="16" t="s">
        <v>174</v>
      </c>
      <c r="B64" s="17"/>
      <c r="C64" s="27"/>
      <c r="D64" s="159"/>
      <c r="E64" s="51"/>
      <c r="F64" s="50"/>
      <c r="G64" s="51"/>
      <c r="H64" s="50"/>
      <c r="I64" s="29"/>
      <c r="J64" s="50"/>
    </row>
    <row r="65" spans="1:10" ht="12.75">
      <c r="A65" s="16"/>
      <c r="B65" s="17"/>
      <c r="C65" s="27"/>
      <c r="D65" s="159"/>
      <c r="E65" s="51"/>
      <c r="F65" s="50"/>
      <c r="G65" s="51"/>
      <c r="H65" s="50"/>
      <c r="I65" s="29"/>
      <c r="J65" s="50"/>
    </row>
    <row r="66" spans="1:10" ht="12.75">
      <c r="A66" s="204" t="s">
        <v>23</v>
      </c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ht="12.75">
      <c r="A67" s="52"/>
      <c r="B67" s="53"/>
      <c r="C67" s="54"/>
      <c r="D67" s="55"/>
      <c r="E67" s="56"/>
      <c r="F67" s="57"/>
      <c r="G67" s="56"/>
      <c r="H67" s="58"/>
      <c r="I67" s="59"/>
      <c r="J67" s="60"/>
    </row>
    <row r="68" spans="1:10" ht="12.75">
      <c r="A68" s="201" t="s">
        <v>166</v>
      </c>
      <c r="B68" s="201"/>
      <c r="C68" s="201"/>
      <c r="D68" s="201"/>
      <c r="E68" s="201"/>
      <c r="F68" s="201"/>
      <c r="G68" s="201"/>
      <c r="H68" s="201"/>
      <c r="I68" s="201"/>
      <c r="J68" s="201"/>
    </row>
    <row r="69" spans="1:10" ht="12.75">
      <c r="A69" s="52"/>
      <c r="B69" s="53"/>
      <c r="C69" s="54"/>
      <c r="D69" s="55"/>
      <c r="E69" s="56"/>
      <c r="F69" s="57"/>
      <c r="G69" s="56"/>
      <c r="H69" s="58"/>
      <c r="I69" s="59"/>
      <c r="J69" s="60"/>
    </row>
  </sheetData>
  <sheetProtection/>
  <mergeCells count="7">
    <mergeCell ref="A5:J5"/>
    <mergeCell ref="H14:J14"/>
    <mergeCell ref="D14:F14"/>
    <mergeCell ref="A68:J68"/>
    <mergeCell ref="A27:B27"/>
    <mergeCell ref="A37:B37"/>
    <mergeCell ref="A66:J66"/>
  </mergeCells>
  <printOptions/>
  <pageMargins left="0.75" right="0.75" top="1" bottom="1" header="0.5" footer="0.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1">
      <selection activeCell="E28" sqref="E28"/>
    </sheetView>
  </sheetViews>
  <sheetFormatPr defaultColWidth="9.140625" defaultRowHeight="12.75"/>
  <cols>
    <col min="6" max="6" width="10.7109375" style="0" bestFit="1" customWidth="1"/>
    <col min="11" max="11" width="10.00390625" style="0" customWidth="1"/>
  </cols>
  <sheetData>
    <row r="1" spans="1:1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61"/>
    </row>
    <row r="2" spans="1:1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61"/>
    </row>
    <row r="3" spans="1:1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61"/>
    </row>
    <row r="4" spans="1:1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61"/>
    </row>
    <row r="5" spans="1:11" ht="15.75">
      <c r="A5" s="199" t="s">
        <v>24</v>
      </c>
      <c r="B5" s="199"/>
      <c r="C5" s="199"/>
      <c r="D5" s="199"/>
      <c r="E5" s="199"/>
      <c r="F5" s="199"/>
      <c r="G5" s="199"/>
      <c r="H5" s="199"/>
      <c r="I5" s="199"/>
      <c r="J5" s="199"/>
      <c r="K5" s="61"/>
    </row>
    <row r="6" spans="1:11" ht="12.75">
      <c r="A6" s="62" t="s">
        <v>1</v>
      </c>
      <c r="B6" s="29"/>
      <c r="C6" s="29"/>
      <c r="D6" s="29"/>
      <c r="E6" s="29"/>
      <c r="F6" s="29"/>
      <c r="G6" s="29"/>
      <c r="H6" s="63"/>
      <c r="I6" s="63"/>
      <c r="J6" s="63"/>
      <c r="K6" s="64"/>
    </row>
    <row r="7" spans="1:11" ht="12.75">
      <c r="A7" s="19" t="s">
        <v>2</v>
      </c>
      <c r="B7" s="29"/>
      <c r="C7" s="29"/>
      <c r="D7" s="29"/>
      <c r="E7" s="29"/>
      <c r="F7" s="29"/>
      <c r="G7" s="29"/>
      <c r="H7" s="63"/>
      <c r="I7" s="63"/>
      <c r="J7" s="63"/>
      <c r="K7" s="64"/>
    </row>
    <row r="8" spans="1:11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61"/>
    </row>
    <row r="9" spans="1:11" ht="12.75">
      <c r="A9" s="17"/>
      <c r="B9" s="18"/>
      <c r="C9" s="18"/>
      <c r="D9" s="18"/>
      <c r="E9" s="18"/>
      <c r="F9" s="18"/>
      <c r="G9" s="18"/>
      <c r="H9" s="48"/>
      <c r="I9" s="48"/>
      <c r="J9" s="48"/>
      <c r="K9" s="61"/>
    </row>
    <row r="10" spans="1:11" ht="14.25">
      <c r="A10" s="65" t="s">
        <v>25</v>
      </c>
      <c r="B10" s="48"/>
      <c r="C10" s="48"/>
      <c r="D10" s="48"/>
      <c r="E10" s="48"/>
      <c r="F10" s="48"/>
      <c r="G10" s="61"/>
      <c r="H10" s="48"/>
      <c r="I10" s="48"/>
      <c r="J10" s="48"/>
      <c r="K10" s="61"/>
    </row>
    <row r="11" spans="1:11" ht="14.25">
      <c r="A11" s="15" t="s">
        <v>163</v>
      </c>
      <c r="B11" s="17"/>
      <c r="C11" s="18"/>
      <c r="D11" s="18"/>
      <c r="E11" s="18"/>
      <c r="F11" s="18"/>
      <c r="G11" s="66"/>
      <c r="H11" s="48"/>
      <c r="I11" s="48"/>
      <c r="J11" s="48"/>
      <c r="K11" s="61"/>
    </row>
    <row r="12" spans="1:11" ht="15">
      <c r="A12" s="10" t="s">
        <v>14</v>
      </c>
      <c r="B12" s="18"/>
      <c r="C12" s="18"/>
      <c r="D12" s="18"/>
      <c r="E12" s="18"/>
      <c r="F12" s="18"/>
      <c r="G12" s="66"/>
      <c r="H12" s="48"/>
      <c r="I12" s="48"/>
      <c r="J12" s="48"/>
      <c r="K12" s="61"/>
    </row>
    <row r="13" spans="1:11" ht="14.25">
      <c r="A13" s="65"/>
      <c r="B13" s="18"/>
      <c r="C13" s="18"/>
      <c r="D13" s="18"/>
      <c r="E13" s="18"/>
      <c r="F13" s="26"/>
      <c r="G13" s="66"/>
      <c r="H13" s="48"/>
      <c r="I13" s="48"/>
      <c r="J13" s="48"/>
      <c r="K13" s="61"/>
    </row>
    <row r="14" spans="1:11" ht="14.25">
      <c r="A14" s="65"/>
      <c r="B14" s="18"/>
      <c r="C14" s="18"/>
      <c r="D14" s="18"/>
      <c r="E14" s="18"/>
      <c r="F14" s="67" t="s">
        <v>86</v>
      </c>
      <c r="G14" s="66"/>
      <c r="H14" s="48"/>
      <c r="I14" s="48"/>
      <c r="J14" s="67" t="s">
        <v>87</v>
      </c>
      <c r="K14" s="61"/>
    </row>
    <row r="15" spans="1:11" ht="14.25" customHeight="1">
      <c r="A15" s="17"/>
      <c r="B15" s="18"/>
      <c r="C15" s="18"/>
      <c r="D15" s="18"/>
      <c r="E15" s="18"/>
      <c r="F15" s="25" t="s">
        <v>158</v>
      </c>
      <c r="G15" s="69"/>
      <c r="H15" s="48"/>
      <c r="I15" s="48"/>
      <c r="J15" s="68" t="s">
        <v>123</v>
      </c>
      <c r="K15" s="61"/>
    </row>
    <row r="16" spans="1:11" ht="12.75">
      <c r="A16" s="17"/>
      <c r="B16" s="18"/>
      <c r="C16" s="18"/>
      <c r="D16" s="18"/>
      <c r="E16" s="18"/>
      <c r="F16" s="26" t="s">
        <v>4</v>
      </c>
      <c r="G16" s="69"/>
      <c r="H16" s="48"/>
      <c r="I16" s="48"/>
      <c r="J16" s="26" t="s">
        <v>4</v>
      </c>
      <c r="K16" s="61"/>
    </row>
    <row r="17" spans="1:11" ht="12.75">
      <c r="A17" s="30"/>
      <c r="B17" s="18"/>
      <c r="C17" s="18"/>
      <c r="D17" s="18"/>
      <c r="E17" s="18"/>
      <c r="F17" s="26"/>
      <c r="G17" s="69"/>
      <c r="H17" s="48"/>
      <c r="I17" s="48"/>
      <c r="J17" s="165" t="s">
        <v>10</v>
      </c>
      <c r="K17" s="61"/>
    </row>
    <row r="18" spans="1:11" ht="15">
      <c r="A18" s="70" t="s">
        <v>26</v>
      </c>
      <c r="B18" s="46"/>
      <c r="C18" s="46"/>
      <c r="D18" s="46"/>
      <c r="E18" s="46"/>
      <c r="F18" s="43"/>
      <c r="G18" s="35"/>
      <c r="H18" s="71"/>
      <c r="I18" s="71"/>
      <c r="J18" s="72"/>
      <c r="K18" s="12"/>
    </row>
    <row r="19" spans="1:11" ht="12.75">
      <c r="A19" s="30"/>
      <c r="B19" s="18"/>
      <c r="C19" s="18"/>
      <c r="D19" s="18"/>
      <c r="E19" s="18"/>
      <c r="F19" s="26"/>
      <c r="G19" s="69"/>
      <c r="H19" s="48"/>
      <c r="I19" s="48"/>
      <c r="J19" s="48"/>
      <c r="K19" s="61"/>
    </row>
    <row r="20" spans="1:11" ht="15">
      <c r="A20" s="70" t="s">
        <v>27</v>
      </c>
      <c r="B20" s="46"/>
      <c r="C20" s="46"/>
      <c r="D20" s="46"/>
      <c r="E20" s="46"/>
      <c r="F20" s="43" t="s">
        <v>10</v>
      </c>
      <c r="G20" s="35"/>
      <c r="H20" s="71"/>
      <c r="I20" s="71"/>
      <c r="J20" s="72"/>
      <c r="K20" s="12"/>
    </row>
    <row r="21" spans="1:11" ht="15">
      <c r="A21" s="73" t="s">
        <v>28</v>
      </c>
      <c r="B21" s="46"/>
      <c r="C21" s="46"/>
      <c r="D21" s="46"/>
      <c r="E21" s="46"/>
      <c r="F21" s="43">
        <v>107364</v>
      </c>
      <c r="G21" s="35"/>
      <c r="H21" s="71"/>
      <c r="I21" s="71"/>
      <c r="J21" s="72">
        <v>93825</v>
      </c>
      <c r="K21" s="12"/>
    </row>
    <row r="22" spans="1:11" ht="15">
      <c r="A22" s="73" t="s">
        <v>96</v>
      </c>
      <c r="B22" s="46"/>
      <c r="C22" s="46"/>
      <c r="D22" s="46"/>
      <c r="E22" s="46"/>
      <c r="F22" s="43">
        <v>3584</v>
      </c>
      <c r="G22" s="35"/>
      <c r="H22" s="71"/>
      <c r="I22" s="71"/>
      <c r="J22" s="72">
        <v>3615</v>
      </c>
      <c r="K22" s="12"/>
    </row>
    <row r="23" spans="1:11" ht="15">
      <c r="A23" s="73" t="s">
        <v>128</v>
      </c>
      <c r="B23" s="46"/>
      <c r="C23" s="46"/>
      <c r="D23" s="46"/>
      <c r="E23" s="46"/>
      <c r="F23" s="43">
        <v>51499</v>
      </c>
      <c r="G23" s="35"/>
      <c r="H23" s="71"/>
      <c r="I23" s="71"/>
      <c r="J23" s="72">
        <v>48212</v>
      </c>
      <c r="K23" s="12"/>
    </row>
    <row r="24" spans="1:11" ht="15">
      <c r="A24" s="73" t="s">
        <v>29</v>
      </c>
      <c r="B24" s="46"/>
      <c r="C24" s="46"/>
      <c r="D24" s="46"/>
      <c r="E24" s="46"/>
      <c r="F24" s="43">
        <v>3740</v>
      </c>
      <c r="G24" s="35"/>
      <c r="H24" s="71"/>
      <c r="I24" s="71"/>
      <c r="J24" s="72">
        <v>2805</v>
      </c>
      <c r="K24" s="12"/>
    </row>
    <row r="25" spans="1:11" ht="15">
      <c r="A25" s="73" t="s">
        <v>30</v>
      </c>
      <c r="B25" s="46"/>
      <c r="C25" s="46"/>
      <c r="D25" s="46"/>
      <c r="E25" s="46"/>
      <c r="F25" s="43">
        <v>42</v>
      </c>
      <c r="G25" s="35"/>
      <c r="H25" s="71"/>
      <c r="I25" s="71"/>
      <c r="J25" s="72">
        <v>120</v>
      </c>
      <c r="K25" s="12"/>
    </row>
    <row r="26" spans="1:11" ht="15">
      <c r="A26" s="74"/>
      <c r="B26" s="46"/>
      <c r="C26" s="46"/>
      <c r="D26" s="46"/>
      <c r="E26" s="46"/>
      <c r="F26" s="37"/>
      <c r="G26" s="35"/>
      <c r="H26" s="75"/>
      <c r="I26" s="75"/>
      <c r="J26" s="37"/>
      <c r="K26" s="12"/>
    </row>
    <row r="27" spans="1:11" ht="15">
      <c r="A27" s="76" t="s">
        <v>31</v>
      </c>
      <c r="B27" s="46"/>
      <c r="C27" s="46"/>
      <c r="D27" s="46"/>
      <c r="E27" s="46"/>
      <c r="F27" s="77">
        <f>SUM(F21:F25)</f>
        <v>166229</v>
      </c>
      <c r="G27" s="35"/>
      <c r="H27" s="71"/>
      <c r="I27" s="71"/>
      <c r="J27" s="77">
        <f>SUM(J21:J25)</f>
        <v>148577</v>
      </c>
      <c r="K27" s="12"/>
    </row>
    <row r="28" spans="1:11" ht="15">
      <c r="A28" s="73"/>
      <c r="B28" s="46"/>
      <c r="C28" s="46"/>
      <c r="D28" s="46"/>
      <c r="E28" s="46"/>
      <c r="F28" s="43"/>
      <c r="G28" s="35"/>
      <c r="H28" s="71"/>
      <c r="I28" s="71"/>
      <c r="J28" s="72"/>
      <c r="K28" s="12"/>
    </row>
    <row r="29" spans="1:11" ht="15">
      <c r="A29" s="70" t="s">
        <v>32</v>
      </c>
      <c r="B29" s="46"/>
      <c r="C29" s="46"/>
      <c r="D29" s="46"/>
      <c r="E29" s="46"/>
      <c r="F29" s="43"/>
      <c r="G29" s="35"/>
      <c r="H29" s="71"/>
      <c r="I29" s="71"/>
      <c r="J29" s="72"/>
      <c r="K29" s="12"/>
    </row>
    <row r="30" spans="1:11" ht="12.75">
      <c r="A30" s="73" t="s">
        <v>3</v>
      </c>
      <c r="B30" s="46"/>
      <c r="C30" s="46"/>
      <c r="D30" s="46"/>
      <c r="E30" s="35"/>
      <c r="F30" s="33">
        <v>3445</v>
      </c>
      <c r="G30" s="35"/>
      <c r="H30" s="75"/>
      <c r="I30" s="75"/>
      <c r="J30" s="33">
        <v>5408</v>
      </c>
      <c r="K30" s="75"/>
    </row>
    <row r="31" spans="1:11" ht="15">
      <c r="A31" s="73" t="s">
        <v>6</v>
      </c>
      <c r="B31" s="46"/>
      <c r="C31" s="46"/>
      <c r="D31" s="46"/>
      <c r="E31" s="35"/>
      <c r="F31" s="31">
        <v>34986</v>
      </c>
      <c r="G31" s="35"/>
      <c r="H31" s="75"/>
      <c r="I31" s="75"/>
      <c r="J31" s="33">
        <v>33046</v>
      </c>
      <c r="K31" s="12"/>
    </row>
    <row r="32" spans="1:11" ht="15">
      <c r="A32" s="73" t="s">
        <v>119</v>
      </c>
      <c r="B32" s="46"/>
      <c r="C32" s="46"/>
      <c r="D32" s="46"/>
      <c r="E32" s="35"/>
      <c r="F32" s="31">
        <f>17392+598</f>
        <v>17990</v>
      </c>
      <c r="G32" s="35"/>
      <c r="H32" s="75"/>
      <c r="I32" s="75"/>
      <c r="J32" s="33">
        <f>4005+80+615</f>
        <v>4700</v>
      </c>
      <c r="K32" s="12"/>
    </row>
    <row r="33" spans="1:11" ht="15">
      <c r="A33" s="73" t="s">
        <v>33</v>
      </c>
      <c r="B33" s="46"/>
      <c r="C33" s="46"/>
      <c r="D33" s="46"/>
      <c r="E33" s="35"/>
      <c r="F33" s="31">
        <v>3328</v>
      </c>
      <c r="G33" s="35"/>
      <c r="H33" s="75"/>
      <c r="I33" s="75"/>
      <c r="J33" s="31">
        <v>7315</v>
      </c>
      <c r="K33" s="12"/>
    </row>
    <row r="34" spans="1:11" ht="15">
      <c r="A34" s="73" t="s">
        <v>34</v>
      </c>
      <c r="B34" s="46"/>
      <c r="C34" s="46"/>
      <c r="D34" s="46"/>
      <c r="E34" s="35"/>
      <c r="F34" s="31">
        <v>9331</v>
      </c>
      <c r="G34" s="35" t="s">
        <v>10</v>
      </c>
      <c r="H34" s="75"/>
      <c r="I34" s="75"/>
      <c r="J34" s="33">
        <v>9523</v>
      </c>
      <c r="K34" s="12"/>
    </row>
    <row r="35" spans="1:11" ht="15">
      <c r="A35" s="74"/>
      <c r="B35" s="46"/>
      <c r="C35" s="46"/>
      <c r="D35" s="46"/>
      <c r="E35" s="35"/>
      <c r="F35" s="35"/>
      <c r="G35" s="35"/>
      <c r="H35" s="75"/>
      <c r="I35" s="75"/>
      <c r="J35" s="35"/>
      <c r="K35" s="12"/>
    </row>
    <row r="36" spans="1:11" ht="15">
      <c r="A36" s="76" t="s">
        <v>35</v>
      </c>
      <c r="B36" s="46"/>
      <c r="C36" s="46"/>
      <c r="D36" s="46"/>
      <c r="E36" s="35"/>
      <c r="F36" s="77">
        <f>SUM(F30:F35)</f>
        <v>69080</v>
      </c>
      <c r="G36" s="35"/>
      <c r="H36" s="75"/>
      <c r="I36" s="75"/>
      <c r="J36" s="77">
        <f>SUM(J30:J35)</f>
        <v>59992</v>
      </c>
      <c r="K36" s="12"/>
    </row>
    <row r="37" spans="1:11" ht="12.75">
      <c r="A37" s="78"/>
      <c r="B37" s="46"/>
      <c r="C37" s="46"/>
      <c r="D37" s="46"/>
      <c r="E37" s="35"/>
      <c r="F37" s="35"/>
      <c r="G37" s="35"/>
      <c r="H37" s="75"/>
      <c r="I37" s="75"/>
      <c r="J37" s="35"/>
      <c r="K37" s="75"/>
    </row>
    <row r="38" spans="1:11" ht="13.5" thickBot="1">
      <c r="A38" s="76" t="s">
        <v>36</v>
      </c>
      <c r="B38" s="46"/>
      <c r="C38" s="46"/>
      <c r="D38" s="46"/>
      <c r="E38" s="35"/>
      <c r="F38" s="79">
        <f>+F27+F36</f>
        <v>235309</v>
      </c>
      <c r="G38" s="35"/>
      <c r="H38" s="75"/>
      <c r="I38" s="75"/>
      <c r="J38" s="79">
        <f>+J27+J36</f>
        <v>208569</v>
      </c>
      <c r="K38" s="75"/>
    </row>
    <row r="39" spans="1:11" ht="13.5" thickTop="1">
      <c r="A39" s="78"/>
      <c r="B39" s="46"/>
      <c r="C39" s="46"/>
      <c r="D39" s="46"/>
      <c r="E39" s="35"/>
      <c r="F39" s="35"/>
      <c r="G39" s="35"/>
      <c r="H39" s="75"/>
      <c r="I39" s="75"/>
      <c r="J39" s="35"/>
      <c r="K39" s="75"/>
    </row>
    <row r="40" spans="1:11" ht="12.75">
      <c r="A40" s="78"/>
      <c r="B40" s="46"/>
      <c r="C40" s="46"/>
      <c r="D40" s="46"/>
      <c r="E40" s="35"/>
      <c r="F40" s="35"/>
      <c r="G40" s="35"/>
      <c r="H40" s="75"/>
      <c r="I40" s="75"/>
      <c r="J40" s="35"/>
      <c r="K40" s="75"/>
    </row>
    <row r="41" spans="1:11" ht="12.75">
      <c r="A41" s="70" t="s">
        <v>37</v>
      </c>
      <c r="B41" s="46"/>
      <c r="C41" s="46"/>
      <c r="D41" s="46"/>
      <c r="E41" s="35"/>
      <c r="F41" s="35"/>
      <c r="G41" s="35"/>
      <c r="H41" s="75"/>
      <c r="I41" s="75"/>
      <c r="J41" s="35"/>
      <c r="K41" s="75"/>
    </row>
    <row r="42" spans="1:11" ht="12.75">
      <c r="A42" s="30"/>
      <c r="B42" s="18"/>
      <c r="C42" s="18"/>
      <c r="D42" s="18"/>
      <c r="E42" s="18"/>
      <c r="F42" s="26"/>
      <c r="G42" s="69"/>
      <c r="H42" s="48"/>
      <c r="I42" s="48"/>
      <c r="J42" s="48"/>
      <c r="K42" s="61"/>
    </row>
    <row r="43" spans="1:11" ht="12.75">
      <c r="A43" s="70" t="s">
        <v>38</v>
      </c>
      <c r="B43" s="46"/>
      <c r="C43" s="46"/>
      <c r="D43" s="46"/>
      <c r="E43" s="35"/>
      <c r="F43" s="35"/>
      <c r="G43" s="35"/>
      <c r="H43" s="75"/>
      <c r="I43" s="75"/>
      <c r="J43" s="35"/>
      <c r="K43" s="75"/>
    </row>
    <row r="44" spans="1:11" ht="12.75">
      <c r="A44" s="73" t="s">
        <v>39</v>
      </c>
      <c r="B44" s="46"/>
      <c r="C44" s="46"/>
      <c r="D44" s="46"/>
      <c r="E44" s="35"/>
      <c r="F44" s="33">
        <v>49984</v>
      </c>
      <c r="G44" s="35"/>
      <c r="H44" s="75"/>
      <c r="I44" s="75"/>
      <c r="J44" s="33">
        <v>49474</v>
      </c>
      <c r="K44" s="75"/>
    </row>
    <row r="45" spans="1:11" ht="12.75">
      <c r="A45" s="73" t="s">
        <v>40</v>
      </c>
      <c r="B45" s="46"/>
      <c r="C45" s="46"/>
      <c r="D45" s="46"/>
      <c r="E45" s="35"/>
      <c r="F45" s="33">
        <f>25928+3271</f>
        <v>29199</v>
      </c>
      <c r="G45" s="35"/>
      <c r="H45" s="75"/>
      <c r="I45" s="75"/>
      <c r="J45" s="33">
        <v>24361</v>
      </c>
      <c r="K45" s="75"/>
    </row>
    <row r="46" spans="1:11" ht="12.75">
      <c r="A46" s="73" t="s">
        <v>127</v>
      </c>
      <c r="B46" s="46"/>
      <c r="C46" s="46"/>
      <c r="D46" s="46"/>
      <c r="E46" s="35"/>
      <c r="F46" s="33">
        <v>34596</v>
      </c>
      <c r="G46" s="35"/>
      <c r="H46" s="75"/>
      <c r="I46" s="75"/>
      <c r="J46" s="33">
        <v>24159</v>
      </c>
      <c r="K46" s="75"/>
    </row>
    <row r="47" spans="1:11" ht="12.75">
      <c r="A47" s="46"/>
      <c r="B47" s="46"/>
      <c r="C47" s="46"/>
      <c r="D47" s="46"/>
      <c r="E47" s="35"/>
      <c r="F47" s="37"/>
      <c r="G47" s="35"/>
      <c r="H47" s="71"/>
      <c r="I47" s="71"/>
      <c r="J47" s="37"/>
      <c r="K47" s="75"/>
    </row>
    <row r="48" spans="1:11" ht="12.75">
      <c r="A48" s="73" t="s">
        <v>41</v>
      </c>
      <c r="B48" s="46"/>
      <c r="C48" s="46"/>
      <c r="D48" s="46"/>
      <c r="E48" s="35"/>
      <c r="F48" s="33">
        <f>SUM(F44:F47)</f>
        <v>113779</v>
      </c>
      <c r="G48" s="35"/>
      <c r="H48" s="75"/>
      <c r="I48" s="75"/>
      <c r="J48" s="33">
        <f>SUM(J44:J47)</f>
        <v>97994</v>
      </c>
      <c r="K48" s="75"/>
    </row>
    <row r="49" spans="1:11" ht="12.75">
      <c r="A49" s="73" t="s">
        <v>22</v>
      </c>
      <c r="B49" s="46"/>
      <c r="C49" s="46"/>
      <c r="D49" s="46"/>
      <c r="E49" s="35"/>
      <c r="F49" s="80">
        <v>662</v>
      </c>
      <c r="G49" s="35"/>
      <c r="H49" s="75"/>
      <c r="I49" s="75"/>
      <c r="J49" s="80">
        <v>1670</v>
      </c>
      <c r="K49" s="75"/>
    </row>
    <row r="50" spans="1:11" ht="12.75">
      <c r="A50" s="71"/>
      <c r="B50" s="71"/>
      <c r="C50" s="71"/>
      <c r="D50" s="71"/>
      <c r="E50" s="71"/>
      <c r="F50" s="35"/>
      <c r="G50" s="75"/>
      <c r="H50" s="75"/>
      <c r="I50" s="75"/>
      <c r="J50" s="35"/>
      <c r="K50" s="75"/>
    </row>
    <row r="51" spans="1:11" ht="12.75">
      <c r="A51" s="76" t="s">
        <v>42</v>
      </c>
      <c r="B51" s="71"/>
      <c r="C51" s="71"/>
      <c r="D51" s="71"/>
      <c r="E51" s="71"/>
      <c r="F51" s="37">
        <f>+F48+F49</f>
        <v>114441</v>
      </c>
      <c r="G51" s="71"/>
      <c r="H51" s="71"/>
      <c r="I51" s="71"/>
      <c r="J51" s="37">
        <f>+J48+J49</f>
        <v>99664</v>
      </c>
      <c r="K51" s="75"/>
    </row>
    <row r="52" spans="1:11" ht="12.75">
      <c r="A52" s="78"/>
      <c r="B52" s="46"/>
      <c r="C52" s="46"/>
      <c r="D52" s="46"/>
      <c r="E52" s="35"/>
      <c r="F52" s="35"/>
      <c r="G52" s="35"/>
      <c r="H52" s="75"/>
      <c r="I52" s="75"/>
      <c r="J52" s="35"/>
      <c r="K52" s="75"/>
    </row>
    <row r="53" spans="1:11" ht="12.75">
      <c r="A53" s="70" t="s">
        <v>43</v>
      </c>
      <c r="B53" s="46"/>
      <c r="C53" s="46"/>
      <c r="D53" s="46"/>
      <c r="E53" s="46"/>
      <c r="F53" s="46"/>
      <c r="G53" s="35"/>
      <c r="H53" s="71"/>
      <c r="I53" s="71"/>
      <c r="J53" s="46"/>
      <c r="K53" s="75"/>
    </row>
    <row r="54" spans="1:11" ht="12.75">
      <c r="A54" s="81" t="s">
        <v>44</v>
      </c>
      <c r="B54" s="46"/>
      <c r="C54" s="46"/>
      <c r="D54" s="46"/>
      <c r="E54" s="46"/>
      <c r="F54" s="33">
        <v>38268</v>
      </c>
      <c r="G54" s="35"/>
      <c r="H54" s="75"/>
      <c r="I54" s="75"/>
      <c r="J54" s="33">
        <v>35850</v>
      </c>
      <c r="K54" s="75"/>
    </row>
    <row r="55" spans="1:11" ht="12.75">
      <c r="A55" s="73" t="s">
        <v>45</v>
      </c>
      <c r="B55" s="46"/>
      <c r="C55" s="46"/>
      <c r="D55" s="46"/>
      <c r="E55" s="35"/>
      <c r="F55" s="33">
        <v>10</v>
      </c>
      <c r="G55" s="35"/>
      <c r="H55" s="75"/>
      <c r="I55" s="75"/>
      <c r="J55" s="33">
        <v>18</v>
      </c>
      <c r="K55" s="75"/>
    </row>
    <row r="56" spans="1:11" ht="12.75">
      <c r="A56" s="73" t="s">
        <v>46</v>
      </c>
      <c r="B56" s="46"/>
      <c r="C56" s="46"/>
      <c r="D56" s="46"/>
      <c r="E56" s="35"/>
      <c r="F56" s="33">
        <v>13613</v>
      </c>
      <c r="G56" s="35"/>
      <c r="H56" s="75"/>
      <c r="I56" s="75"/>
      <c r="J56" s="33">
        <v>9360</v>
      </c>
      <c r="K56" s="75"/>
    </row>
    <row r="57" spans="1:11" ht="12.75">
      <c r="A57" s="73" t="s">
        <v>47</v>
      </c>
      <c r="B57" s="46"/>
      <c r="C57" s="46"/>
      <c r="D57" s="46"/>
      <c r="E57" s="35"/>
      <c r="F57" s="33">
        <v>4734</v>
      </c>
      <c r="G57" s="35"/>
      <c r="H57" s="75"/>
      <c r="I57" s="75"/>
      <c r="J57" s="33">
        <v>4304</v>
      </c>
      <c r="K57" s="75"/>
    </row>
    <row r="58" spans="1:11" ht="12.75">
      <c r="A58" s="46"/>
      <c r="B58" s="46"/>
      <c r="C58" s="46"/>
      <c r="D58" s="46"/>
      <c r="E58" s="46"/>
      <c r="F58" s="35"/>
      <c r="G58" s="35"/>
      <c r="H58" s="75"/>
      <c r="I58" s="75"/>
      <c r="J58" s="35"/>
      <c r="K58" s="75"/>
    </row>
    <row r="59" spans="1:11" ht="12.75">
      <c r="A59" s="76" t="s">
        <v>48</v>
      </c>
      <c r="B59" s="46"/>
      <c r="C59" s="46"/>
      <c r="D59" s="46"/>
      <c r="E59" s="46"/>
      <c r="F59" s="82">
        <f>SUM(F54:F58)</f>
        <v>56625</v>
      </c>
      <c r="G59" s="35" t="s">
        <v>10</v>
      </c>
      <c r="H59" s="75"/>
      <c r="I59" s="75"/>
      <c r="J59" s="82">
        <f>SUM(J54:J58)</f>
        <v>49532</v>
      </c>
      <c r="K59" s="75"/>
    </row>
    <row r="60" spans="1:11" ht="12.75">
      <c r="A60" s="78"/>
      <c r="B60" s="46"/>
      <c r="C60" s="46"/>
      <c r="D60" s="46"/>
      <c r="E60" s="35"/>
      <c r="F60" s="35"/>
      <c r="G60" s="35"/>
      <c r="H60" s="75"/>
      <c r="I60" s="75"/>
      <c r="J60" s="35"/>
      <c r="K60" s="75"/>
    </row>
    <row r="61" spans="1:11" ht="12.75">
      <c r="A61" s="78"/>
      <c r="B61" s="46"/>
      <c r="C61" s="46"/>
      <c r="D61" s="46"/>
      <c r="E61" s="35"/>
      <c r="F61" s="35"/>
      <c r="G61" s="35"/>
      <c r="H61" s="75"/>
      <c r="I61" s="75"/>
      <c r="J61" s="35"/>
      <c r="K61" s="75"/>
    </row>
    <row r="62" spans="1:11" ht="12.75">
      <c r="A62" s="70" t="s">
        <v>49</v>
      </c>
      <c r="B62" s="46"/>
      <c r="C62" s="46"/>
      <c r="D62" s="46"/>
      <c r="E62" s="35"/>
      <c r="F62" s="35"/>
      <c r="G62" s="35"/>
      <c r="H62" s="75"/>
      <c r="I62" s="75"/>
      <c r="J62" s="35"/>
      <c r="K62" s="75"/>
    </row>
    <row r="63" spans="1:11" ht="12.75">
      <c r="A63" s="81" t="s">
        <v>7</v>
      </c>
      <c r="B63" s="46"/>
      <c r="C63" s="46"/>
      <c r="D63" s="46"/>
      <c r="E63" s="46"/>
      <c r="F63" s="33">
        <v>19501</v>
      </c>
      <c r="G63" s="35"/>
      <c r="H63" s="75"/>
      <c r="I63" s="75"/>
      <c r="J63" s="33">
        <v>13796</v>
      </c>
      <c r="K63" s="75"/>
    </row>
    <row r="64" spans="1:11" ht="12.75">
      <c r="A64" s="81" t="s">
        <v>50</v>
      </c>
      <c r="B64" s="46"/>
      <c r="C64" s="46"/>
      <c r="D64" s="46"/>
      <c r="E64" s="46"/>
      <c r="F64" s="33">
        <f>10775+73</f>
        <v>10848</v>
      </c>
      <c r="G64" s="35"/>
      <c r="H64" s="75"/>
      <c r="I64" s="75"/>
      <c r="J64" s="33">
        <v>10913</v>
      </c>
      <c r="K64" s="75"/>
    </row>
    <row r="65" spans="1:11" ht="12.75">
      <c r="A65" s="81" t="s">
        <v>5</v>
      </c>
      <c r="B65" s="46"/>
      <c r="C65" s="46"/>
      <c r="D65" s="46"/>
      <c r="E65" s="46"/>
      <c r="F65" s="33">
        <v>6396</v>
      </c>
      <c r="G65" s="35"/>
      <c r="H65" s="75"/>
      <c r="I65" s="75"/>
      <c r="J65" s="33">
        <v>2921</v>
      </c>
      <c r="K65" s="75"/>
    </row>
    <row r="66" spans="1:11" ht="12.75">
      <c r="A66" s="81" t="s">
        <v>51</v>
      </c>
      <c r="B66" s="46"/>
      <c r="C66" s="46"/>
      <c r="D66" s="46"/>
      <c r="E66" s="46"/>
      <c r="F66" s="33">
        <v>18383</v>
      </c>
      <c r="G66" s="35"/>
      <c r="H66" s="75"/>
      <c r="I66" s="75"/>
      <c r="J66" s="33">
        <v>24975</v>
      </c>
      <c r="K66" s="190" t="s">
        <v>10</v>
      </c>
    </row>
    <row r="67" spans="1:11" ht="12.75">
      <c r="A67" s="81" t="s">
        <v>52</v>
      </c>
      <c r="B67" s="46"/>
      <c r="C67" s="46"/>
      <c r="D67" s="46"/>
      <c r="E67" s="46"/>
      <c r="F67" s="33">
        <v>35</v>
      </c>
      <c r="G67" s="35"/>
      <c r="H67" s="75"/>
      <c r="I67" s="75"/>
      <c r="J67" s="33">
        <v>50</v>
      </c>
      <c r="K67" s="75"/>
    </row>
    <row r="68" spans="1:11" ht="12.75">
      <c r="A68" s="81" t="s">
        <v>53</v>
      </c>
      <c r="B68" s="46"/>
      <c r="C68" s="46"/>
      <c r="D68" s="46"/>
      <c r="E68" s="46"/>
      <c r="F68" s="33">
        <v>6457</v>
      </c>
      <c r="G68" s="35"/>
      <c r="H68" s="75"/>
      <c r="I68" s="75"/>
      <c r="J68" s="33">
        <v>4472</v>
      </c>
      <c r="K68" s="75"/>
    </row>
    <row r="69" spans="1:11" ht="12.75">
      <c r="A69" s="81" t="s">
        <v>54</v>
      </c>
      <c r="B69" s="46"/>
      <c r="C69" s="46"/>
      <c r="D69" s="46"/>
      <c r="E69" s="46"/>
      <c r="F69" s="33">
        <v>2623</v>
      </c>
      <c r="G69" s="35"/>
      <c r="H69" s="75"/>
      <c r="I69" s="75"/>
      <c r="J69" s="33">
        <v>2246</v>
      </c>
      <c r="K69" s="75"/>
    </row>
    <row r="70" spans="1:11" ht="12.75">
      <c r="A70" s="46"/>
      <c r="B70" s="46"/>
      <c r="C70" s="46"/>
      <c r="D70" s="46"/>
      <c r="E70" s="46"/>
      <c r="F70" s="35"/>
      <c r="G70" s="35"/>
      <c r="H70" s="75"/>
      <c r="I70" s="75"/>
      <c r="J70" s="35" t="s">
        <v>10</v>
      </c>
      <c r="K70" s="75"/>
    </row>
    <row r="71" spans="1:11" ht="12.75">
      <c r="A71" s="76" t="s">
        <v>55</v>
      </c>
      <c r="B71" s="46"/>
      <c r="C71" s="46"/>
      <c r="D71" s="46"/>
      <c r="E71" s="46"/>
      <c r="F71" s="82">
        <f>SUM(F63:F70)</f>
        <v>64243</v>
      </c>
      <c r="G71" s="35" t="s">
        <v>10</v>
      </c>
      <c r="H71" s="75"/>
      <c r="I71" s="75"/>
      <c r="J71" s="82">
        <f>SUM(J63:J70)</f>
        <v>59373</v>
      </c>
      <c r="K71" s="75"/>
    </row>
    <row r="72" spans="1:11" ht="12.75">
      <c r="A72" s="78"/>
      <c r="B72" s="46"/>
      <c r="C72" s="46"/>
      <c r="D72" s="46"/>
      <c r="E72" s="46"/>
      <c r="F72" s="46" t="s">
        <v>10</v>
      </c>
      <c r="G72" s="35" t="s">
        <v>10</v>
      </c>
      <c r="H72" s="71"/>
      <c r="I72" s="71"/>
      <c r="J72" s="46"/>
      <c r="K72" s="75"/>
    </row>
    <row r="73" spans="1:11" ht="12.75">
      <c r="A73" s="76" t="s">
        <v>56</v>
      </c>
      <c r="B73" s="46"/>
      <c r="C73" s="46"/>
      <c r="D73" s="46"/>
      <c r="E73" s="46"/>
      <c r="F73" s="37">
        <f>+F59+F71</f>
        <v>120868</v>
      </c>
      <c r="G73" s="35"/>
      <c r="H73" s="71"/>
      <c r="I73" s="71"/>
      <c r="J73" s="37">
        <f>+J59+J71</f>
        <v>108905</v>
      </c>
      <c r="K73" s="75"/>
    </row>
    <row r="74" spans="1:11" ht="12.75">
      <c r="A74" s="78"/>
      <c r="B74" s="46"/>
      <c r="C74" s="46"/>
      <c r="D74" s="46"/>
      <c r="E74" s="35"/>
      <c r="F74" s="35"/>
      <c r="G74" s="35"/>
      <c r="H74" s="75"/>
      <c r="I74" s="75"/>
      <c r="J74" s="35"/>
      <c r="K74" s="75"/>
    </row>
    <row r="75" spans="1:11" ht="13.5" thickBot="1">
      <c r="A75" s="76" t="s">
        <v>57</v>
      </c>
      <c r="B75" s="46"/>
      <c r="C75" s="46"/>
      <c r="D75" s="46"/>
      <c r="E75" s="35"/>
      <c r="F75" s="79">
        <f>+F51+F73</f>
        <v>235309</v>
      </c>
      <c r="G75" s="35"/>
      <c r="H75" s="75"/>
      <c r="I75" s="75"/>
      <c r="J75" s="79">
        <f>+J51+J73</f>
        <v>208569</v>
      </c>
      <c r="K75" s="75"/>
    </row>
    <row r="76" spans="1:11" ht="13.5" thickTop="1">
      <c r="A76" s="78"/>
      <c r="B76" s="46"/>
      <c r="C76" s="46"/>
      <c r="D76" s="46"/>
      <c r="E76" s="35"/>
      <c r="G76" s="35"/>
      <c r="H76" s="75"/>
      <c r="I76" s="75"/>
      <c r="J76" s="35"/>
      <c r="K76" s="75"/>
    </row>
    <row r="77" spans="1:11" ht="12.75">
      <c r="A77" s="78"/>
      <c r="B77" s="46"/>
      <c r="C77" s="46"/>
      <c r="D77" s="46"/>
      <c r="E77" s="35"/>
      <c r="F77" s="35" t="s">
        <v>10</v>
      </c>
      <c r="G77" s="35"/>
      <c r="H77" s="75"/>
      <c r="I77" s="75"/>
      <c r="J77" s="35"/>
      <c r="K77" s="75"/>
    </row>
    <row r="78" spans="1:11" ht="12.75">
      <c r="A78" s="83" t="s">
        <v>109</v>
      </c>
      <c r="B78" s="83"/>
      <c r="C78" s="83"/>
      <c r="D78" s="83"/>
      <c r="E78" s="83"/>
      <c r="F78" s="150">
        <f>(F51/499836000)*1000</f>
        <v>0.22895709792812044</v>
      </c>
      <c r="G78" s="84"/>
      <c r="H78" s="85"/>
      <c r="I78" s="85"/>
      <c r="J78" s="150">
        <f>(J51/494736000)*1000</f>
        <v>0.20144885352996347</v>
      </c>
      <c r="K78" s="75"/>
    </row>
    <row r="79" spans="1:11" ht="12.75">
      <c r="A79" s="83"/>
      <c r="B79" s="83"/>
      <c r="C79" s="83"/>
      <c r="D79" s="83"/>
      <c r="E79" s="83"/>
      <c r="F79" s="86"/>
      <c r="G79" s="35"/>
      <c r="H79" s="71"/>
      <c r="I79" s="71"/>
      <c r="J79" s="86"/>
      <c r="K79" s="75"/>
    </row>
    <row r="80" spans="1:11" ht="12.75">
      <c r="A80" s="87" t="s">
        <v>58</v>
      </c>
      <c r="B80" s="83"/>
      <c r="C80" s="83"/>
      <c r="D80" s="83"/>
      <c r="E80" s="83"/>
      <c r="F80" s="86"/>
      <c r="G80" s="35"/>
      <c r="H80" s="71"/>
      <c r="I80" s="71"/>
      <c r="J80" s="86"/>
      <c r="K80" s="75"/>
    </row>
    <row r="81" spans="1:11" ht="12.75">
      <c r="A81" s="87"/>
      <c r="B81" s="83"/>
      <c r="C81" s="83"/>
      <c r="D81" s="83"/>
      <c r="E81" s="83"/>
      <c r="F81" s="86"/>
      <c r="G81" s="35"/>
      <c r="H81" s="71"/>
      <c r="I81" s="71"/>
      <c r="J81" s="86"/>
      <c r="K81" s="75"/>
    </row>
    <row r="82" spans="1:11" ht="12.75">
      <c r="A82" s="83"/>
      <c r="B82" s="83"/>
      <c r="C82" s="83"/>
      <c r="D82" s="83"/>
      <c r="E82" s="83"/>
      <c r="F82" s="86"/>
      <c r="G82" s="35"/>
      <c r="H82" s="71"/>
      <c r="I82" s="71"/>
      <c r="J82" s="86"/>
      <c r="K82" s="75"/>
    </row>
    <row r="83" spans="1:11" ht="12.75">
      <c r="A83" s="205" t="s">
        <v>59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</row>
    <row r="84" spans="1:11" ht="12.75">
      <c r="A84" s="88"/>
      <c r="B84" s="89"/>
      <c r="C84" s="90"/>
      <c r="D84" s="91"/>
      <c r="E84" s="92"/>
      <c r="F84" s="93"/>
      <c r="G84" s="94"/>
      <c r="H84" s="93"/>
      <c r="I84" s="95"/>
      <c r="J84" s="96"/>
      <c r="K84" s="97"/>
    </row>
    <row r="85" spans="1:11" ht="12.75">
      <c r="A85" s="206" t="s">
        <v>145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</row>
  </sheetData>
  <sheetProtection/>
  <mergeCells count="3">
    <mergeCell ref="A5:J5"/>
    <mergeCell ref="A83:K83"/>
    <mergeCell ref="A85:K85"/>
  </mergeCells>
  <printOptions/>
  <pageMargins left="0.75" right="0.75" top="0.66" bottom="0.59" header="0.5" footer="0.5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59.28125" style="0" customWidth="1"/>
    <col min="4" max="4" width="16.57421875" style="0" customWidth="1"/>
    <col min="5" max="5" width="6.421875" style="0" customWidth="1"/>
    <col min="6" max="6" width="17.140625" style="0" customWidth="1"/>
    <col min="7" max="7" width="13.57421875" style="0" bestFit="1" customWidth="1"/>
  </cols>
  <sheetData>
    <row r="1" spans="1:6" ht="15">
      <c r="A1" s="1"/>
      <c r="B1" s="4"/>
      <c r="C1" s="5"/>
      <c r="D1" s="1"/>
      <c r="E1" s="1"/>
      <c r="F1" s="1"/>
    </row>
    <row r="2" spans="1:6" ht="15">
      <c r="A2" s="2"/>
      <c r="B2" s="4"/>
      <c r="C2" s="5"/>
      <c r="D2" s="1"/>
      <c r="E2" s="1"/>
      <c r="F2" s="1"/>
    </row>
    <row r="3" spans="1:6" ht="15">
      <c r="A3" s="2"/>
      <c r="B3" s="4"/>
      <c r="C3" s="5"/>
      <c r="D3" s="1"/>
      <c r="E3" s="1"/>
      <c r="F3" s="1"/>
    </row>
    <row r="4" spans="1:6" ht="15">
      <c r="A4" s="2"/>
      <c r="B4" s="4"/>
      <c r="C4" s="5"/>
      <c r="D4" s="1"/>
      <c r="E4" s="1"/>
      <c r="F4" s="1"/>
    </row>
    <row r="5" spans="1:6" ht="15">
      <c r="A5" s="199" t="s">
        <v>0</v>
      </c>
      <c r="B5" s="199"/>
      <c r="C5" s="199"/>
      <c r="D5" s="199"/>
      <c r="E5" s="199"/>
      <c r="F5" s="199"/>
    </row>
    <row r="6" spans="1:6" ht="14.25">
      <c r="A6" s="210" t="s">
        <v>1</v>
      </c>
      <c r="B6" s="210"/>
      <c r="C6" s="210"/>
      <c r="D6" s="210"/>
      <c r="E6" s="210"/>
      <c r="F6" s="210"/>
    </row>
    <row r="7" spans="1:6" ht="14.25">
      <c r="A7" s="211" t="s">
        <v>2</v>
      </c>
      <c r="B7" s="211"/>
      <c r="C7" s="211"/>
      <c r="D7" s="211"/>
      <c r="E7" s="211"/>
      <c r="F7" s="211"/>
    </row>
    <row r="8" spans="1:6" ht="15">
      <c r="A8" s="2"/>
      <c r="B8" s="4"/>
      <c r="C8" s="5"/>
      <c r="D8" s="2"/>
      <c r="E8" s="1"/>
      <c r="F8" s="1"/>
    </row>
    <row r="9" spans="1:6" ht="15">
      <c r="A9" s="2"/>
      <c r="B9" s="4"/>
      <c r="C9" s="5"/>
      <c r="D9" s="1"/>
      <c r="E9" s="1"/>
      <c r="F9" s="1"/>
    </row>
    <row r="10" spans="1:6" ht="15">
      <c r="A10" s="100" t="s">
        <v>69</v>
      </c>
      <c r="B10" s="1"/>
      <c r="C10" s="1"/>
      <c r="D10" s="1"/>
      <c r="E10" s="1"/>
      <c r="F10" s="5"/>
    </row>
    <row r="11" spans="1:6" ht="15">
      <c r="A11" s="102" t="s">
        <v>159</v>
      </c>
      <c r="B11" s="1"/>
      <c r="C11" s="1"/>
      <c r="D11" s="1"/>
      <c r="E11" s="1"/>
      <c r="F11" s="5"/>
    </row>
    <row r="12" spans="1:6" ht="15">
      <c r="A12" s="11" t="s">
        <v>14</v>
      </c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6" ht="15">
      <c r="A14" s="11"/>
      <c r="B14" s="11"/>
      <c r="C14" s="11"/>
      <c r="D14" s="212" t="s">
        <v>70</v>
      </c>
      <c r="E14" s="212"/>
      <c r="F14" s="212"/>
    </row>
    <row r="15" spans="1:6" ht="43.5">
      <c r="A15" s="1"/>
      <c r="B15" s="1"/>
      <c r="C15" s="1"/>
      <c r="D15" s="124" t="s">
        <v>71</v>
      </c>
      <c r="E15" s="9"/>
      <c r="F15" s="156" t="s">
        <v>12</v>
      </c>
    </row>
    <row r="16" spans="1:6" ht="15">
      <c r="A16" s="5"/>
      <c r="B16" s="5"/>
      <c r="C16" s="5"/>
      <c r="D16" s="125" t="s">
        <v>164</v>
      </c>
      <c r="E16" s="126"/>
      <c r="F16" s="125" t="s">
        <v>165</v>
      </c>
    </row>
    <row r="17" spans="1:6" ht="15">
      <c r="A17" s="5"/>
      <c r="B17" s="5"/>
      <c r="C17" s="5"/>
      <c r="D17" s="7" t="s">
        <v>4</v>
      </c>
      <c r="E17" s="126"/>
      <c r="F17" s="157" t="s">
        <v>4</v>
      </c>
    </row>
    <row r="18" spans="1:6" ht="15">
      <c r="A18" s="5"/>
      <c r="B18" s="5"/>
      <c r="C18" s="5"/>
      <c r="D18" s="7"/>
      <c r="E18" s="126"/>
      <c r="F18" s="7"/>
    </row>
    <row r="19" spans="1:6" ht="15">
      <c r="A19" s="5"/>
      <c r="B19" s="5"/>
      <c r="C19" s="5"/>
      <c r="D19" s="7"/>
      <c r="E19" s="126"/>
      <c r="F19" s="7"/>
    </row>
    <row r="20" spans="1:6" ht="15">
      <c r="A20" s="127" t="s">
        <v>72</v>
      </c>
      <c r="B20" s="5"/>
      <c r="C20" s="5"/>
      <c r="D20" s="128"/>
      <c r="E20" s="129"/>
      <c r="F20" s="128"/>
    </row>
    <row r="21" spans="1:6" ht="15">
      <c r="A21" s="130" t="s">
        <v>110</v>
      </c>
      <c r="B21" s="5"/>
      <c r="C21" s="5"/>
      <c r="D21" s="131">
        <v>10512</v>
      </c>
      <c r="E21" s="129"/>
      <c r="F21" s="131">
        <v>7313</v>
      </c>
    </row>
    <row r="22" spans="1:6" ht="15">
      <c r="A22" s="130" t="s">
        <v>73</v>
      </c>
      <c r="B22" s="5"/>
      <c r="C22" s="5"/>
      <c r="D22" s="131"/>
      <c r="E22" s="129"/>
      <c r="F22" s="131"/>
    </row>
    <row r="23" spans="1:6" ht="15">
      <c r="A23" s="132" t="s">
        <v>74</v>
      </c>
      <c r="B23" s="5"/>
      <c r="C23" s="5"/>
      <c r="D23" s="131">
        <v>2148</v>
      </c>
      <c r="E23" s="129"/>
      <c r="F23" s="131">
        <v>1392</v>
      </c>
    </row>
    <row r="24" spans="1:6" ht="15">
      <c r="A24" s="132" t="s">
        <v>75</v>
      </c>
      <c r="B24" s="5"/>
      <c r="C24" s="5"/>
      <c r="D24" s="131">
        <v>5368</v>
      </c>
      <c r="E24" s="129"/>
      <c r="F24" s="131">
        <v>4568</v>
      </c>
    </row>
    <row r="25" spans="1:6" ht="15">
      <c r="A25" s="132" t="s">
        <v>91</v>
      </c>
      <c r="B25" s="5"/>
      <c r="C25" s="5"/>
      <c r="D25" s="131">
        <v>2665</v>
      </c>
      <c r="E25" s="129"/>
      <c r="F25" s="131">
        <v>1199</v>
      </c>
    </row>
    <row r="26" spans="1:6" ht="15">
      <c r="A26" s="132" t="s">
        <v>148</v>
      </c>
      <c r="B26" s="5"/>
      <c r="C26" s="5"/>
      <c r="D26" s="131">
        <v>-69</v>
      </c>
      <c r="E26" s="129"/>
      <c r="F26" s="131">
        <v>0</v>
      </c>
    </row>
    <row r="27" spans="1:8" ht="15">
      <c r="A27" s="132" t="s">
        <v>92</v>
      </c>
      <c r="B27" s="5"/>
      <c r="C27" s="5"/>
      <c r="D27" s="131">
        <v>-145</v>
      </c>
      <c r="E27" s="129"/>
      <c r="F27" s="131">
        <v>-120</v>
      </c>
      <c r="G27" t="s">
        <v>10</v>
      </c>
      <c r="H27" t="s">
        <v>10</v>
      </c>
    </row>
    <row r="28" spans="1:6" ht="15">
      <c r="A28" s="132" t="s">
        <v>112</v>
      </c>
      <c r="B28" s="5"/>
      <c r="C28" s="5"/>
      <c r="D28" s="131">
        <v>31</v>
      </c>
      <c r="E28" s="129"/>
      <c r="F28" s="131">
        <v>13</v>
      </c>
    </row>
    <row r="29" spans="1:6" ht="15">
      <c r="A29" s="132" t="s">
        <v>76</v>
      </c>
      <c r="B29" s="5"/>
      <c r="C29" s="5"/>
      <c r="D29" s="131">
        <v>81</v>
      </c>
      <c r="E29" s="129"/>
      <c r="F29" s="131">
        <v>123</v>
      </c>
    </row>
    <row r="30" spans="1:6" ht="15">
      <c r="A30" s="132" t="s">
        <v>171</v>
      </c>
      <c r="B30" s="5"/>
      <c r="C30" s="5"/>
      <c r="D30" s="131">
        <v>281</v>
      </c>
      <c r="E30" s="129"/>
      <c r="F30" s="131">
        <v>0</v>
      </c>
    </row>
    <row r="31" spans="1:6" ht="15">
      <c r="A31" s="132" t="s">
        <v>115</v>
      </c>
      <c r="B31" s="5"/>
      <c r="C31" s="5"/>
      <c r="D31" s="131">
        <v>-25</v>
      </c>
      <c r="E31" s="129"/>
      <c r="F31" s="131">
        <v>-32</v>
      </c>
    </row>
    <row r="32" spans="1:6" ht="15">
      <c r="A32" s="132" t="s">
        <v>170</v>
      </c>
      <c r="B32" s="5"/>
      <c r="C32" s="5"/>
      <c r="D32" s="131">
        <v>-1023</v>
      </c>
      <c r="E32" s="129"/>
      <c r="F32" s="131">
        <v>0</v>
      </c>
    </row>
    <row r="33" spans="1:6" ht="15">
      <c r="A33" s="133" t="s">
        <v>105</v>
      </c>
      <c r="B33" s="5"/>
      <c r="C33" s="5"/>
      <c r="D33" s="131">
        <v>-1192</v>
      </c>
      <c r="E33" s="129"/>
      <c r="F33" s="131">
        <v>-484</v>
      </c>
    </row>
    <row r="34" spans="1:6" ht="15">
      <c r="A34" s="134"/>
      <c r="B34" s="5"/>
      <c r="C34" s="5"/>
      <c r="D34" s="135"/>
      <c r="E34" s="129"/>
      <c r="F34" s="135"/>
    </row>
    <row r="35" spans="1:6" ht="15">
      <c r="A35" s="130" t="s">
        <v>176</v>
      </c>
      <c r="B35" s="5"/>
      <c r="C35" s="5"/>
      <c r="D35" s="131">
        <f>SUM(D21:D34)</f>
        <v>18632</v>
      </c>
      <c r="E35" s="129"/>
      <c r="F35" s="131">
        <f>SUM(F21:F34)</f>
        <v>13972</v>
      </c>
    </row>
    <row r="36" spans="1:6" ht="15">
      <c r="A36" s="134" t="s">
        <v>3</v>
      </c>
      <c r="B36" s="5"/>
      <c r="C36" s="5"/>
      <c r="D36" s="131">
        <v>1963</v>
      </c>
      <c r="E36" s="129"/>
      <c r="F36" s="131">
        <v>299</v>
      </c>
    </row>
    <row r="37" spans="1:6" ht="15">
      <c r="A37" s="134" t="s">
        <v>6</v>
      </c>
      <c r="B37" s="5"/>
      <c r="C37" s="5"/>
      <c r="D37" s="194">
        <v>-1581</v>
      </c>
      <c r="E37" s="193"/>
      <c r="F37" s="131">
        <v>-1488</v>
      </c>
    </row>
    <row r="38" spans="1:7" ht="15">
      <c r="A38" s="134" t="s">
        <v>119</v>
      </c>
      <c r="B38" s="5"/>
      <c r="C38" s="5"/>
      <c r="D38" s="194">
        <v>-13904</v>
      </c>
      <c r="E38" s="193"/>
      <c r="F38" s="4">
        <v>-3074</v>
      </c>
      <c r="G38" s="194"/>
    </row>
    <row r="39" spans="1:9" ht="15">
      <c r="A39" s="134" t="s">
        <v>7</v>
      </c>
      <c r="B39" s="5"/>
      <c r="C39" s="5"/>
      <c r="D39" s="131">
        <v>6029</v>
      </c>
      <c r="E39" s="129"/>
      <c r="F39" s="131">
        <v>-345</v>
      </c>
      <c r="H39" s="167" t="s">
        <v>10</v>
      </c>
      <c r="I39" s="167" t="s">
        <v>10</v>
      </c>
    </row>
    <row r="40" spans="1:6" ht="15">
      <c r="A40" s="134" t="s">
        <v>120</v>
      </c>
      <c r="B40" s="5"/>
      <c r="C40" s="5"/>
      <c r="D40" s="131">
        <v>-66</v>
      </c>
      <c r="E40" s="129"/>
      <c r="F40" s="131">
        <v>-4026</v>
      </c>
    </row>
    <row r="41" spans="1:6" ht="15">
      <c r="A41" s="130"/>
      <c r="B41" s="5"/>
      <c r="C41" s="5"/>
      <c r="D41" s="135"/>
      <c r="E41" s="129"/>
      <c r="F41" s="135"/>
    </row>
    <row r="42" spans="1:6" ht="15">
      <c r="A42" s="130" t="s">
        <v>77</v>
      </c>
      <c r="B42" s="5"/>
      <c r="C42" s="5"/>
      <c r="D42" s="131">
        <f>SUM(D35:D41)</f>
        <v>11073</v>
      </c>
      <c r="E42" s="129"/>
      <c r="F42" s="131">
        <f>SUM(F35:F41)</f>
        <v>5338</v>
      </c>
    </row>
    <row r="43" spans="1:6" ht="15">
      <c r="A43" s="134" t="s">
        <v>78</v>
      </c>
      <c r="B43" s="5"/>
      <c r="C43" s="5"/>
      <c r="D43" s="131">
        <v>-1500</v>
      </c>
      <c r="E43" s="129"/>
      <c r="F43" s="131">
        <v>-1008</v>
      </c>
    </row>
    <row r="44" spans="1:6" ht="15">
      <c r="A44" s="130"/>
      <c r="B44" s="5"/>
      <c r="C44" s="5"/>
      <c r="D44" s="136" t="s">
        <v>10</v>
      </c>
      <c r="E44" s="129"/>
      <c r="F44" s="136" t="s">
        <v>10</v>
      </c>
    </row>
    <row r="45" spans="1:6" ht="15">
      <c r="A45" s="137" t="s">
        <v>79</v>
      </c>
      <c r="B45" s="5"/>
      <c r="C45" s="5"/>
      <c r="D45" s="128">
        <f>SUM(D42:D44)</f>
        <v>9573</v>
      </c>
      <c r="E45" s="129"/>
      <c r="F45" s="128">
        <f>SUM(F42:F44)</f>
        <v>4330</v>
      </c>
    </row>
    <row r="46" spans="1:6" ht="15">
      <c r="A46" s="137"/>
      <c r="B46" s="5"/>
      <c r="C46" s="5"/>
      <c r="D46" s="136"/>
      <c r="E46" s="129"/>
      <c r="F46" s="136"/>
    </row>
    <row r="47" spans="1:6" ht="15">
      <c r="A47" s="5"/>
      <c r="B47" s="5"/>
      <c r="C47" s="5"/>
      <c r="D47" s="129"/>
      <c r="E47" s="129"/>
      <c r="F47" s="129"/>
    </row>
    <row r="48" spans="1:6" ht="15">
      <c r="A48" s="127" t="s">
        <v>80</v>
      </c>
      <c r="B48" s="5"/>
      <c r="C48" s="5"/>
      <c r="D48" s="129"/>
      <c r="E48" s="129"/>
      <c r="F48" s="129"/>
    </row>
    <row r="49" spans="1:6" ht="15">
      <c r="A49" s="130" t="s">
        <v>111</v>
      </c>
      <c r="B49" s="5"/>
      <c r="C49" s="5"/>
      <c r="D49" s="129">
        <f>-D27</f>
        <v>145</v>
      </c>
      <c r="E49" s="129"/>
      <c r="F49" s="129">
        <f>-F27</f>
        <v>120</v>
      </c>
    </row>
    <row r="50" spans="1:6" ht="15">
      <c r="A50" s="130" t="s">
        <v>177</v>
      </c>
      <c r="B50" s="5"/>
      <c r="C50" s="5"/>
      <c r="D50" s="129">
        <v>-2550</v>
      </c>
      <c r="E50" s="129"/>
      <c r="F50" s="129">
        <v>0</v>
      </c>
    </row>
    <row r="51" spans="1:9" ht="15">
      <c r="A51" s="130" t="s">
        <v>116</v>
      </c>
      <c r="B51" s="5"/>
      <c r="C51" s="5"/>
      <c r="D51" s="131">
        <v>-660</v>
      </c>
      <c r="E51" s="129"/>
      <c r="F51" s="131">
        <v>-38541</v>
      </c>
      <c r="H51" t="s">
        <v>10</v>
      </c>
      <c r="I51" s="167" t="s">
        <v>10</v>
      </c>
    </row>
    <row r="52" spans="1:6" ht="15">
      <c r="A52" s="130" t="s">
        <v>125</v>
      </c>
      <c r="B52" s="5"/>
      <c r="C52" s="5"/>
      <c r="D52" s="131">
        <v>-12876</v>
      </c>
      <c r="E52" s="129"/>
      <c r="F52" s="131">
        <v>-5650</v>
      </c>
    </row>
    <row r="53" spans="1:6" ht="15">
      <c r="A53" s="130" t="s">
        <v>172</v>
      </c>
      <c r="B53" s="5"/>
      <c r="C53" s="5"/>
      <c r="D53" s="131">
        <v>3602</v>
      </c>
      <c r="E53" s="129"/>
      <c r="F53" s="131">
        <v>0</v>
      </c>
    </row>
    <row r="54" spans="1:6" ht="15">
      <c r="A54" s="130" t="s">
        <v>10</v>
      </c>
      <c r="B54" s="5"/>
      <c r="C54" s="5"/>
      <c r="D54" s="136"/>
      <c r="E54" s="129"/>
      <c r="F54" s="136"/>
    </row>
    <row r="55" spans="1:6" ht="15">
      <c r="A55" s="137" t="s">
        <v>81</v>
      </c>
      <c r="B55" s="5"/>
      <c r="C55" s="5"/>
      <c r="D55" s="128">
        <f>SUM(D49:D54)</f>
        <v>-12339</v>
      </c>
      <c r="E55" s="129"/>
      <c r="F55" s="128">
        <f>SUM(F49:F54)</f>
        <v>-44071</v>
      </c>
    </row>
    <row r="56" spans="1:6" ht="15">
      <c r="A56" s="137"/>
      <c r="B56" s="5"/>
      <c r="C56" s="5"/>
      <c r="D56" s="136"/>
      <c r="E56" s="129"/>
      <c r="F56" s="136"/>
    </row>
    <row r="57" spans="1:6" ht="15">
      <c r="A57" s="5"/>
      <c r="B57" s="5"/>
      <c r="C57" s="5"/>
      <c r="D57" s="129"/>
      <c r="E57" s="129"/>
      <c r="F57" s="129"/>
    </row>
    <row r="58" spans="1:6" ht="15">
      <c r="A58" s="1"/>
      <c r="B58" s="1"/>
      <c r="C58" s="1"/>
      <c r="D58" s="1"/>
      <c r="E58" s="1"/>
      <c r="F58" s="1"/>
    </row>
    <row r="59" spans="1:6" ht="15">
      <c r="A59" s="127" t="s">
        <v>82</v>
      </c>
      <c r="B59" s="5"/>
      <c r="C59" s="5"/>
      <c r="D59" s="129"/>
      <c r="E59" s="129"/>
      <c r="F59" s="129"/>
    </row>
    <row r="60" spans="1:6" ht="15">
      <c r="A60" s="130" t="s">
        <v>90</v>
      </c>
      <c r="B60" s="5"/>
      <c r="C60" s="5"/>
      <c r="D60" s="129">
        <f>-D25</f>
        <v>-2665</v>
      </c>
      <c r="E60" s="129"/>
      <c r="F60" s="129">
        <f>-F25</f>
        <v>-1199</v>
      </c>
    </row>
    <row r="61" spans="1:6" ht="15">
      <c r="A61" s="130" t="s">
        <v>113</v>
      </c>
      <c r="B61" s="5"/>
      <c r="C61" s="5"/>
      <c r="D61" s="131">
        <v>661</v>
      </c>
      <c r="E61" s="129"/>
      <c r="F61" s="131">
        <v>113</v>
      </c>
    </row>
    <row r="62" spans="1:6" ht="15">
      <c r="A62" s="130" t="s">
        <v>173</v>
      </c>
      <c r="B62" s="5"/>
      <c r="C62" s="5"/>
      <c r="D62" s="131">
        <v>2550</v>
      </c>
      <c r="E62" s="129"/>
      <c r="F62" s="131">
        <v>0</v>
      </c>
    </row>
    <row r="63" spans="1:6" ht="15">
      <c r="A63" s="130" t="s">
        <v>117</v>
      </c>
      <c r="B63" s="5"/>
      <c r="C63" s="5"/>
      <c r="D63" s="131">
        <v>5000</v>
      </c>
      <c r="E63" s="129"/>
      <c r="F63" s="131">
        <v>27056</v>
      </c>
    </row>
    <row r="64" spans="1:6" ht="15">
      <c r="A64" s="5" t="s">
        <v>114</v>
      </c>
      <c r="B64" s="5"/>
      <c r="C64" s="5"/>
      <c r="D64" s="129">
        <v>-9901</v>
      </c>
      <c r="E64" s="129"/>
      <c r="F64" s="196">
        <v>-7513</v>
      </c>
    </row>
    <row r="65" spans="1:6" ht="15">
      <c r="A65" s="5" t="s">
        <v>118</v>
      </c>
      <c r="B65" s="5"/>
      <c r="C65" s="5"/>
      <c r="D65" s="129">
        <v>727</v>
      </c>
      <c r="E65" s="129"/>
      <c r="F65" s="196">
        <v>19782</v>
      </c>
    </row>
    <row r="66" spans="1:6" ht="15">
      <c r="A66" s="5" t="s">
        <v>103</v>
      </c>
      <c r="B66" s="5"/>
      <c r="C66" s="5"/>
      <c r="D66" s="129">
        <v>-2654</v>
      </c>
      <c r="E66" s="129"/>
      <c r="F66" s="129">
        <v>-265</v>
      </c>
    </row>
    <row r="67" spans="1:6" ht="15">
      <c r="A67" s="130" t="s">
        <v>10</v>
      </c>
      <c r="B67" s="5"/>
      <c r="C67" s="5"/>
      <c r="D67" s="136"/>
      <c r="E67" s="129"/>
      <c r="F67" s="136"/>
    </row>
    <row r="68" spans="1:6" ht="15">
      <c r="A68" s="138" t="s">
        <v>178</v>
      </c>
      <c r="B68" s="5"/>
      <c r="C68" s="5"/>
      <c r="D68" s="128">
        <f>SUM(D60:D67)</f>
        <v>-6282</v>
      </c>
      <c r="E68" s="129"/>
      <c r="F68" s="128">
        <f>SUM(F60:F67)</f>
        <v>37974</v>
      </c>
    </row>
    <row r="69" spans="1:6" ht="15">
      <c r="A69" s="137"/>
      <c r="B69" s="5"/>
      <c r="C69" s="5"/>
      <c r="D69" s="136"/>
      <c r="E69" s="129"/>
      <c r="F69" s="136"/>
    </row>
    <row r="70" spans="1:6" ht="15">
      <c r="A70" s="1"/>
      <c r="B70" s="5"/>
      <c r="C70" s="5"/>
      <c r="D70" s="128"/>
      <c r="E70" s="129"/>
      <c r="F70" s="160"/>
    </row>
    <row r="71" spans="1:6" ht="15">
      <c r="A71" s="139"/>
      <c r="B71" s="5"/>
      <c r="C71" s="5"/>
      <c r="D71" s="129"/>
      <c r="E71" s="129"/>
      <c r="F71" s="9"/>
    </row>
    <row r="72" spans="1:6" ht="15">
      <c r="A72" s="140" t="s">
        <v>179</v>
      </c>
      <c r="B72" s="5"/>
      <c r="C72" s="5"/>
      <c r="D72" s="9">
        <f>+D45+D55+D68</f>
        <v>-9048</v>
      </c>
      <c r="E72" s="129"/>
      <c r="F72" s="9">
        <f>+F45+F55+F68</f>
        <v>-1767</v>
      </c>
    </row>
    <row r="73" spans="1:6" ht="15">
      <c r="A73" s="140" t="s">
        <v>83</v>
      </c>
      <c r="B73" s="5"/>
      <c r="C73" s="5"/>
      <c r="D73" s="129">
        <v>13917</v>
      </c>
      <c r="E73" s="129"/>
      <c r="F73" s="9">
        <f>'[1]CS'!$D$65</f>
        <v>17530</v>
      </c>
    </row>
    <row r="74" spans="1:6" ht="15">
      <c r="A74" s="139" t="s">
        <v>104</v>
      </c>
      <c r="B74" s="5"/>
      <c r="C74" s="5"/>
      <c r="D74" s="129">
        <v>1394</v>
      </c>
      <c r="E74" s="129"/>
      <c r="F74" s="9">
        <v>-452</v>
      </c>
    </row>
    <row r="75" spans="1:6" ht="15.75" thickBot="1">
      <c r="A75" s="139" t="s">
        <v>84</v>
      </c>
      <c r="B75" s="5"/>
      <c r="C75" s="5"/>
      <c r="D75" s="141">
        <f>SUM(D72:D74)</f>
        <v>6263</v>
      </c>
      <c r="E75" s="129"/>
      <c r="F75" s="161">
        <f>SUM(F72:F74)</f>
        <v>15311</v>
      </c>
    </row>
    <row r="76" spans="1:6" ht="15.75" thickTop="1">
      <c r="A76" s="5"/>
      <c r="B76" s="5"/>
      <c r="C76" s="5"/>
      <c r="D76" s="129" t="s">
        <v>10</v>
      </c>
      <c r="E76" s="129"/>
      <c r="F76" s="9"/>
    </row>
    <row r="77" spans="1:6" ht="15">
      <c r="A77" s="139" t="s">
        <v>93</v>
      </c>
      <c r="B77" s="5"/>
      <c r="C77" s="5"/>
      <c r="D77" s="129"/>
      <c r="E77" s="129"/>
      <c r="F77" s="9"/>
    </row>
    <row r="78" spans="1:6" ht="15">
      <c r="A78" s="139" t="s">
        <v>94</v>
      </c>
      <c r="B78" s="5"/>
      <c r="C78" s="5"/>
      <c r="D78" s="129">
        <v>9331</v>
      </c>
      <c r="E78" s="129"/>
      <c r="F78" s="9">
        <v>6500</v>
      </c>
    </row>
    <row r="79" spans="1:6" ht="15">
      <c r="A79" s="139" t="s">
        <v>106</v>
      </c>
      <c r="B79" s="5"/>
      <c r="C79" s="5"/>
      <c r="D79" s="129">
        <v>3328</v>
      </c>
      <c r="E79" s="129"/>
      <c r="F79" s="9">
        <v>9252</v>
      </c>
    </row>
    <row r="80" spans="1:6" ht="15">
      <c r="A80" s="139" t="s">
        <v>95</v>
      </c>
      <c r="B80" s="5"/>
      <c r="C80" s="5"/>
      <c r="D80" s="155">
        <v>-6396</v>
      </c>
      <c r="E80" s="142"/>
      <c r="F80" s="9">
        <v>-441</v>
      </c>
    </row>
    <row r="81" spans="1:6" ht="15.75" thickBot="1">
      <c r="A81" s="5"/>
      <c r="B81" s="5"/>
      <c r="C81" s="5"/>
      <c r="D81" s="158">
        <f>SUM(D78:D80)</f>
        <v>6263</v>
      </c>
      <c r="E81" s="142"/>
      <c r="F81" s="161">
        <f>SUM(F78:F80)</f>
        <v>15311</v>
      </c>
    </row>
    <row r="82" spans="1:6" ht="15.75" thickTop="1">
      <c r="A82" s="13"/>
      <c r="B82" s="143"/>
      <c r="C82" s="144"/>
      <c r="D82" s="143" t="s">
        <v>10</v>
      </c>
      <c r="E82" s="145"/>
      <c r="F82" s="146"/>
    </row>
    <row r="83" spans="1:6" ht="15">
      <c r="A83" s="207" t="s">
        <v>85</v>
      </c>
      <c r="B83" s="207"/>
      <c r="C83" s="207"/>
      <c r="D83" s="207"/>
      <c r="E83" s="207"/>
      <c r="F83" s="207"/>
    </row>
    <row r="84" spans="1:6" ht="15">
      <c r="A84" s="2"/>
      <c r="B84" s="6"/>
      <c r="C84" s="147"/>
      <c r="D84" s="3"/>
      <c r="E84" s="148"/>
      <c r="F84" s="149"/>
    </row>
    <row r="85" spans="1:6" ht="15">
      <c r="A85" s="208" t="s">
        <v>160</v>
      </c>
      <c r="B85" s="208"/>
      <c r="C85" s="208"/>
      <c r="D85" s="208"/>
      <c r="E85" s="208"/>
      <c r="F85" s="208"/>
    </row>
    <row r="86" spans="1:6" ht="15">
      <c r="A86" s="2"/>
      <c r="B86" s="6"/>
      <c r="C86" s="147"/>
      <c r="D86" s="3"/>
      <c r="E86" s="148"/>
      <c r="F86" s="149"/>
    </row>
    <row r="87" spans="1:6" ht="15">
      <c r="A87" s="209" t="s">
        <v>10</v>
      </c>
      <c r="B87" s="209"/>
      <c r="C87" s="209"/>
      <c r="D87" s="209"/>
      <c r="E87" s="209"/>
      <c r="F87" s="209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</sheetData>
  <sheetProtection/>
  <mergeCells count="7">
    <mergeCell ref="A83:F83"/>
    <mergeCell ref="A85:F85"/>
    <mergeCell ref="A87:F87"/>
    <mergeCell ref="A5:F5"/>
    <mergeCell ref="A6:F6"/>
    <mergeCell ref="A7:F7"/>
    <mergeCell ref="D14:F14"/>
  </mergeCells>
  <printOptions/>
  <pageMargins left="0.75" right="0.75" top="1" bottom="1" header="0.5" footer="0.5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0">
      <selection activeCell="D14" sqref="D14"/>
    </sheetView>
  </sheetViews>
  <sheetFormatPr defaultColWidth="9.140625" defaultRowHeight="12.75"/>
  <cols>
    <col min="3" max="3" width="22.57421875" style="0" customWidth="1"/>
    <col min="4" max="4" width="9.8515625" style="0" bestFit="1" customWidth="1"/>
    <col min="5" max="5" width="2.57421875" style="0" customWidth="1"/>
    <col min="6" max="6" width="14.28125" style="0" customWidth="1"/>
    <col min="7" max="7" width="14.421875" style="0" customWidth="1"/>
    <col min="8" max="8" width="2.140625" style="0" customWidth="1"/>
    <col min="9" max="9" width="14.421875" style="0" customWidth="1"/>
    <col min="10" max="10" width="2.140625" style="0" customWidth="1"/>
    <col min="11" max="11" width="15.00390625" style="0" customWidth="1"/>
    <col min="12" max="12" width="2.140625" style="0" customWidth="1"/>
    <col min="14" max="14" width="2.140625" style="0" customWidth="1"/>
    <col min="15" max="15" width="12.57421875" style="0" customWidth="1"/>
  </cols>
  <sheetData>
    <row r="1" spans="1:24" ht="15">
      <c r="A1" s="2"/>
      <c r="B1" s="3"/>
      <c r="C1" s="3"/>
      <c r="D1" s="3"/>
      <c r="E1" s="3"/>
      <c r="F1" s="3"/>
      <c r="G1" s="3"/>
      <c r="H1" s="3"/>
      <c r="I1" s="4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2"/>
      <c r="B2" s="3"/>
      <c r="C2" s="3"/>
      <c r="D2" s="3"/>
      <c r="E2" s="3"/>
      <c r="F2" s="3"/>
      <c r="G2" s="3"/>
      <c r="H2" s="3"/>
      <c r="I2" s="4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3"/>
      <c r="C4" s="3"/>
      <c r="D4" s="3"/>
      <c r="E4" s="3"/>
      <c r="F4" s="3"/>
      <c r="G4" s="3"/>
      <c r="H4" s="3"/>
      <c r="I4" s="4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99" t="s">
        <v>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98"/>
      <c r="Q5" s="1"/>
      <c r="R5" s="1"/>
      <c r="S5" s="1"/>
      <c r="T5" s="1"/>
      <c r="U5" s="1"/>
      <c r="V5" s="1"/>
      <c r="W5" s="1"/>
      <c r="X5" s="1"/>
    </row>
    <row r="6" spans="1:24" ht="15">
      <c r="A6" s="210" t="s">
        <v>60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99"/>
      <c r="Q6" s="1"/>
      <c r="R6" s="1"/>
      <c r="S6" s="1"/>
      <c r="T6" s="1"/>
      <c r="U6" s="1"/>
      <c r="V6" s="1"/>
      <c r="W6" s="1"/>
      <c r="X6" s="1"/>
    </row>
    <row r="7" spans="1:24" ht="15">
      <c r="A7" s="211" t="s">
        <v>2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8"/>
      <c r="Q7" s="1"/>
      <c r="R7" s="1"/>
      <c r="S7" s="1"/>
      <c r="T7" s="1"/>
      <c r="U7" s="1"/>
      <c r="V7" s="1"/>
      <c r="W7" s="1"/>
      <c r="X7" s="1"/>
    </row>
    <row r="8" spans="1:24" ht="15">
      <c r="A8" s="2"/>
      <c r="B8" s="3"/>
      <c r="C8" s="3"/>
      <c r="D8" s="3"/>
      <c r="E8" s="3"/>
      <c r="F8" s="3"/>
      <c r="G8" s="3"/>
      <c r="H8" s="3"/>
      <c r="I8" s="4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6"/>
      <c r="B9" s="3"/>
      <c r="C9" s="3"/>
      <c r="D9" s="3"/>
      <c r="E9" s="3"/>
      <c r="F9" s="3"/>
      <c r="G9" s="3"/>
      <c r="H9" s="3"/>
      <c r="I9" s="3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00" t="s">
        <v>61</v>
      </c>
      <c r="B10" s="100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"/>
      <c r="R10" s="1"/>
      <c r="S10" s="1"/>
      <c r="T10" s="1"/>
      <c r="U10" s="1"/>
      <c r="V10" s="1"/>
      <c r="W10" s="1"/>
      <c r="X10" s="1"/>
    </row>
    <row r="11" spans="1:24" ht="15">
      <c r="A11" s="102" t="s">
        <v>161</v>
      </c>
      <c r="B11" s="102"/>
      <c r="C11" s="102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"/>
      <c r="R11" s="1"/>
      <c r="S11" s="1"/>
      <c r="T11" s="1"/>
      <c r="U11" s="1"/>
      <c r="V11" s="1"/>
      <c r="W11" s="1"/>
      <c r="X11" s="1"/>
    </row>
    <row r="12" spans="1:24" ht="15">
      <c r="A12" s="11" t="s">
        <v>14</v>
      </c>
      <c r="B12" s="103"/>
      <c r="C12" s="103"/>
      <c r="D12" s="103"/>
      <c r="E12" s="103"/>
      <c r="H12" s="103"/>
      <c r="I12" s="103"/>
      <c r="J12" s="103"/>
      <c r="K12" s="103"/>
      <c r="L12" s="103"/>
      <c r="M12" s="103"/>
      <c r="N12" s="103"/>
      <c r="O12" s="103"/>
      <c r="P12" s="103"/>
      <c r="Q12" s="1"/>
      <c r="R12" s="1"/>
      <c r="S12" s="1"/>
      <c r="T12" s="1"/>
      <c r="U12" s="1"/>
      <c r="V12" s="1"/>
      <c r="W12" s="1"/>
      <c r="X12" s="1"/>
    </row>
    <row r="13" spans="1:24" ht="15">
      <c r="A13" s="103"/>
      <c r="B13" s="103"/>
      <c r="C13" s="103"/>
      <c r="D13" s="198" t="s">
        <v>184</v>
      </c>
      <c r="F13" s="189" t="s">
        <v>133</v>
      </c>
      <c r="G13" s="197" t="s">
        <v>182</v>
      </c>
      <c r="H13" s="103"/>
      <c r="I13" s="105" t="s">
        <v>183</v>
      </c>
      <c r="J13" s="103"/>
      <c r="L13" s="103"/>
      <c r="M13" s="103"/>
      <c r="N13" s="103"/>
      <c r="O13" s="103"/>
      <c r="P13" s="103"/>
      <c r="Q13" s="1"/>
      <c r="R13" s="1"/>
      <c r="S13" s="1"/>
      <c r="T13" s="1"/>
      <c r="U13" s="1"/>
      <c r="V13" s="1"/>
      <c r="W13" s="1"/>
      <c r="X13" s="1"/>
    </row>
    <row r="14" spans="1:24" ht="12.75">
      <c r="A14" s="104"/>
      <c r="B14" s="104"/>
      <c r="C14" s="104"/>
      <c r="D14" s="105"/>
      <c r="E14" s="105"/>
      <c r="F14" s="105" t="s">
        <v>10</v>
      </c>
      <c r="G14" s="105" t="s">
        <v>129</v>
      </c>
      <c r="H14" s="105"/>
      <c r="I14" s="105" t="s">
        <v>10</v>
      </c>
      <c r="J14" s="104"/>
      <c r="K14" s="104" t="s">
        <v>130</v>
      </c>
      <c r="L14" s="104"/>
      <c r="M14" s="105"/>
      <c r="N14" s="104"/>
      <c r="O14" s="104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12.75">
      <c r="A15" s="104"/>
      <c r="B15" s="104"/>
      <c r="C15" s="104"/>
      <c r="D15" s="104" t="s">
        <v>126</v>
      </c>
      <c r="E15" s="104"/>
      <c r="F15" s="104" t="s">
        <v>62</v>
      </c>
      <c r="G15" s="104" t="s">
        <v>63</v>
      </c>
      <c r="H15" s="104"/>
      <c r="I15" s="105" t="s">
        <v>134</v>
      </c>
      <c r="J15" s="104"/>
      <c r="K15" s="188" t="s">
        <v>131</v>
      </c>
      <c r="L15" s="104"/>
      <c r="M15" s="104" t="s">
        <v>64</v>
      </c>
      <c r="N15" s="104"/>
      <c r="O15" s="104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2.75">
      <c r="A16" s="106"/>
      <c r="B16" s="106"/>
      <c r="C16" s="106"/>
      <c r="D16" s="107" t="s">
        <v>65</v>
      </c>
      <c r="E16" s="107"/>
      <c r="F16" s="107" t="s">
        <v>66</v>
      </c>
      <c r="G16" s="107" t="s">
        <v>67</v>
      </c>
      <c r="H16" s="107"/>
      <c r="I16" s="107" t="s">
        <v>152</v>
      </c>
      <c r="J16" s="107"/>
      <c r="K16" s="195" t="s">
        <v>132</v>
      </c>
      <c r="L16" s="107"/>
      <c r="M16" s="107" t="s">
        <v>151</v>
      </c>
      <c r="N16" s="107"/>
      <c r="O16" s="107" t="s">
        <v>11</v>
      </c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2.75">
      <c r="A17" s="108"/>
      <c r="B17" s="104"/>
      <c r="C17" s="104"/>
      <c r="D17" s="104" t="s">
        <v>4</v>
      </c>
      <c r="E17" s="108"/>
      <c r="F17" s="104" t="s">
        <v>4</v>
      </c>
      <c r="G17" s="104" t="s">
        <v>4</v>
      </c>
      <c r="H17" s="108"/>
      <c r="I17" s="104" t="s">
        <v>4</v>
      </c>
      <c r="J17" s="108"/>
      <c r="K17" s="104" t="s">
        <v>4</v>
      </c>
      <c r="L17" s="108"/>
      <c r="M17" s="104" t="s">
        <v>4</v>
      </c>
      <c r="N17" s="108"/>
      <c r="O17" s="104" t="s">
        <v>4</v>
      </c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2.75">
      <c r="A18" s="108"/>
      <c r="B18" s="104"/>
      <c r="C18" s="104"/>
      <c r="D18" s="104"/>
      <c r="E18" s="108"/>
      <c r="F18" s="108"/>
      <c r="G18" s="108"/>
      <c r="H18" s="108"/>
      <c r="I18" s="104"/>
      <c r="J18" s="108"/>
      <c r="L18" s="108"/>
      <c r="M18" s="104"/>
      <c r="N18" s="108"/>
      <c r="O18" s="104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2.75">
      <c r="A19" s="48" t="s">
        <v>146</v>
      </c>
      <c r="D19" s="109">
        <v>49474</v>
      </c>
      <c r="E19" s="110"/>
      <c r="F19" s="110">
        <v>23888</v>
      </c>
      <c r="G19" s="110">
        <v>473</v>
      </c>
      <c r="H19" s="48"/>
      <c r="I19" s="110">
        <v>24159</v>
      </c>
      <c r="J19" s="111"/>
      <c r="K19" s="112">
        <v>97994</v>
      </c>
      <c r="L19" s="111"/>
      <c r="M19" s="111">
        <v>1670</v>
      </c>
      <c r="N19" s="111"/>
      <c r="O19" s="111">
        <f>K19+M19</f>
        <v>99664</v>
      </c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2.75">
      <c r="A20" s="108"/>
      <c r="B20" s="108"/>
      <c r="C20" s="108"/>
      <c r="D20" s="109"/>
      <c r="E20" s="110"/>
      <c r="F20" s="110"/>
      <c r="G20" s="111"/>
      <c r="H20" s="110"/>
      <c r="I20" s="110"/>
      <c r="J20" s="111"/>
      <c r="K20" s="167" t="s">
        <v>10</v>
      </c>
      <c r="L20" s="111"/>
      <c r="M20" s="111"/>
      <c r="N20" s="111"/>
      <c r="O20" s="111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3.5" thickBot="1">
      <c r="A21" s="114"/>
      <c r="B21" s="114"/>
      <c r="C21" s="114"/>
      <c r="D21" s="113"/>
      <c r="E21" s="113"/>
      <c r="F21" s="113"/>
      <c r="G21" s="111"/>
      <c r="H21" s="113"/>
      <c r="I21" s="115"/>
      <c r="J21" s="115"/>
      <c r="K21" s="168"/>
      <c r="L21" s="115"/>
      <c r="M21" s="113"/>
      <c r="N21" s="113"/>
      <c r="O21" s="111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2.75">
      <c r="A22" s="114" t="s">
        <v>135</v>
      </c>
      <c r="B22" s="114"/>
      <c r="C22" s="114"/>
      <c r="D22" s="173" t="s">
        <v>10</v>
      </c>
      <c r="E22" s="174"/>
      <c r="F22" s="174"/>
      <c r="G22" s="175"/>
      <c r="H22" s="174"/>
      <c r="I22" s="176"/>
      <c r="J22" s="176"/>
      <c r="K22" s="177"/>
      <c r="L22" s="176"/>
      <c r="M22" s="174"/>
      <c r="N22" s="174"/>
      <c r="O22" s="178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2.75">
      <c r="A23" s="114" t="s">
        <v>136</v>
      </c>
      <c r="B23" s="114"/>
      <c r="C23" s="114"/>
      <c r="D23" s="179"/>
      <c r="E23" s="113"/>
      <c r="F23" s="113"/>
      <c r="G23" s="111"/>
      <c r="H23" s="113"/>
      <c r="I23" s="115"/>
      <c r="J23" s="115"/>
      <c r="K23" s="168"/>
      <c r="L23" s="115"/>
      <c r="M23" s="113"/>
      <c r="N23" s="113"/>
      <c r="O23" s="180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12.75">
      <c r="A24" s="114" t="s">
        <v>137</v>
      </c>
      <c r="B24" s="114"/>
      <c r="C24" s="114"/>
      <c r="D24" s="179">
        <v>0</v>
      </c>
      <c r="E24" s="113"/>
      <c r="F24" s="113">
        <v>0</v>
      </c>
      <c r="G24" s="111">
        <v>2798</v>
      </c>
      <c r="H24" s="113"/>
      <c r="I24" s="115">
        <v>0</v>
      </c>
      <c r="J24" s="115"/>
      <c r="K24" s="171">
        <f>SUM(D24:I24)</f>
        <v>2798</v>
      </c>
      <c r="L24" s="115"/>
      <c r="M24" s="113">
        <v>0</v>
      </c>
      <c r="N24" s="113"/>
      <c r="O24" s="180">
        <f>K24+M24</f>
        <v>2798</v>
      </c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2.75">
      <c r="A25" s="114"/>
      <c r="B25" s="114"/>
      <c r="C25" s="114"/>
      <c r="D25" s="179"/>
      <c r="E25" s="113"/>
      <c r="F25" s="113"/>
      <c r="G25" s="111"/>
      <c r="H25" s="113"/>
      <c r="I25" s="115"/>
      <c r="J25" s="115"/>
      <c r="K25" s="168"/>
      <c r="L25" s="115"/>
      <c r="M25" s="113"/>
      <c r="N25" s="113"/>
      <c r="O25" s="180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12.75">
      <c r="A26" s="108" t="s">
        <v>110</v>
      </c>
      <c r="B26" s="108"/>
      <c r="C26" s="108"/>
      <c r="D26" s="181">
        <v>0</v>
      </c>
      <c r="E26" s="111"/>
      <c r="F26" s="111">
        <v>0</v>
      </c>
      <c r="G26" s="111">
        <v>0</v>
      </c>
      <c r="H26" s="111"/>
      <c r="I26" s="110">
        <v>10437</v>
      </c>
      <c r="J26" s="111"/>
      <c r="K26" s="171">
        <f>SUM(D26:I26)</f>
        <v>10437</v>
      </c>
      <c r="L26" s="111"/>
      <c r="M26" s="111">
        <v>75</v>
      </c>
      <c r="N26" s="111"/>
      <c r="O26" s="180">
        <f>K26+M26</f>
        <v>10512</v>
      </c>
      <c r="P26" s="48"/>
      <c r="Q26" s="48"/>
      <c r="R26" s="48"/>
      <c r="S26" s="48"/>
      <c r="T26" s="48"/>
      <c r="U26" s="48"/>
      <c r="V26" s="48"/>
      <c r="W26" s="48"/>
      <c r="X26" s="48"/>
    </row>
    <row r="27" spans="1:24" ht="13.5" thickBot="1">
      <c r="A27" s="108"/>
      <c r="B27" s="108"/>
      <c r="C27" s="108"/>
      <c r="D27" s="182"/>
      <c r="E27" s="183"/>
      <c r="F27" s="183"/>
      <c r="G27" s="183"/>
      <c r="H27" s="183"/>
      <c r="I27" s="184"/>
      <c r="J27" s="183"/>
      <c r="K27" s="185"/>
      <c r="L27" s="183"/>
      <c r="M27" s="183"/>
      <c r="N27" s="183"/>
      <c r="O27" s="186"/>
      <c r="P27" s="48"/>
      <c r="Q27" s="48"/>
      <c r="R27" s="48"/>
      <c r="S27" s="48"/>
      <c r="T27" s="48"/>
      <c r="U27" s="48"/>
      <c r="V27" s="48"/>
      <c r="W27" s="48"/>
      <c r="X27" s="48"/>
    </row>
    <row r="28" spans="1:24" ht="12.75">
      <c r="A28" s="108" t="s">
        <v>139</v>
      </c>
      <c r="B28" s="108"/>
      <c r="C28" s="108"/>
      <c r="D28" s="111">
        <f>SUM(D24:D27)</f>
        <v>0</v>
      </c>
      <c r="E28" s="111"/>
      <c r="F28" s="111">
        <f>SUM(F24:F27)</f>
        <v>0</v>
      </c>
      <c r="G28" s="111">
        <f>SUM(G24:G27)</f>
        <v>2798</v>
      </c>
      <c r="H28" s="111"/>
      <c r="I28" s="111">
        <f>SUM(I24:I27)</f>
        <v>10437</v>
      </c>
      <c r="J28" s="111"/>
      <c r="K28" s="111">
        <f>SUM(K24:K27)</f>
        <v>13235</v>
      </c>
      <c r="L28" s="111"/>
      <c r="M28" s="111">
        <f>SUM(M24:M27)</f>
        <v>75</v>
      </c>
      <c r="N28" s="111"/>
      <c r="O28" s="111">
        <f>SUM(O24:O27)</f>
        <v>13310</v>
      </c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2.75">
      <c r="A29" s="108"/>
      <c r="B29" s="108"/>
      <c r="C29" s="108"/>
      <c r="D29" s="111"/>
      <c r="E29" s="111"/>
      <c r="F29" s="111"/>
      <c r="G29" s="111"/>
      <c r="H29" s="111"/>
      <c r="I29" s="110"/>
      <c r="J29" s="111"/>
      <c r="L29" s="111"/>
      <c r="M29" s="111"/>
      <c r="N29" s="111"/>
      <c r="O29" s="111"/>
      <c r="P29" s="48"/>
      <c r="Q29" s="48"/>
      <c r="R29" s="48"/>
      <c r="S29" s="48"/>
      <c r="T29" s="48"/>
      <c r="U29" s="48"/>
      <c r="V29" s="48"/>
      <c r="W29" s="48"/>
      <c r="X29" s="48"/>
    </row>
    <row r="30" spans="1:24" ht="12.75">
      <c r="A30" s="108" t="s">
        <v>169</v>
      </c>
      <c r="B30" s="108"/>
      <c r="C30" s="108"/>
      <c r="D30" s="111">
        <v>510</v>
      </c>
      <c r="E30" s="111"/>
      <c r="F30" s="111">
        <v>2040</v>
      </c>
      <c r="G30" s="111">
        <v>0</v>
      </c>
      <c r="H30" s="111"/>
      <c r="I30" s="110">
        <v>0</v>
      </c>
      <c r="J30" s="111"/>
      <c r="K30" s="112">
        <f>I30+G30+F30+D30</f>
        <v>2550</v>
      </c>
      <c r="L30" s="111"/>
      <c r="M30" s="111">
        <v>0</v>
      </c>
      <c r="N30" s="111"/>
      <c r="O30" s="111">
        <f>K30+M30</f>
        <v>2550</v>
      </c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12.75">
      <c r="A31" s="108"/>
      <c r="B31" s="108"/>
      <c r="C31" s="108"/>
      <c r="D31" s="111"/>
      <c r="E31" s="111"/>
      <c r="F31" s="111"/>
      <c r="G31" s="111"/>
      <c r="H31" s="111"/>
      <c r="I31" s="110"/>
      <c r="J31" s="111"/>
      <c r="K31" s="48"/>
      <c r="L31" s="111"/>
      <c r="M31" s="111"/>
      <c r="N31" s="111"/>
      <c r="O31" s="111"/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12.75">
      <c r="A32" s="191" t="s">
        <v>147</v>
      </c>
      <c r="B32" s="108"/>
      <c r="C32" s="108"/>
      <c r="D32" s="111">
        <v>0</v>
      </c>
      <c r="E32" s="111"/>
      <c r="F32" s="111">
        <v>0</v>
      </c>
      <c r="G32" s="111">
        <v>0</v>
      </c>
      <c r="H32" s="111"/>
      <c r="I32" s="110">
        <v>0</v>
      </c>
      <c r="J32" s="111"/>
      <c r="K32" s="171">
        <f>SUM(D32:I32)</f>
        <v>0</v>
      </c>
      <c r="L32" s="111"/>
      <c r="M32" s="111">
        <f>661-1744</f>
        <v>-1083</v>
      </c>
      <c r="N32" s="111"/>
      <c r="O32" s="111">
        <f>K32+M32</f>
        <v>-1083</v>
      </c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2.75" hidden="1">
      <c r="A33" s="108"/>
      <c r="B33" s="108"/>
      <c r="C33" s="108"/>
      <c r="D33" s="111"/>
      <c r="E33" s="111"/>
      <c r="F33" s="111"/>
      <c r="G33" s="111"/>
      <c r="H33" s="111"/>
      <c r="I33" s="110"/>
      <c r="J33" s="111"/>
      <c r="L33" s="111"/>
      <c r="M33" s="111"/>
      <c r="N33" s="111"/>
      <c r="O33" s="111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2.75" hidden="1">
      <c r="A34" s="192" t="s">
        <v>140</v>
      </c>
      <c r="B34" s="108"/>
      <c r="C34" s="108"/>
      <c r="D34" s="111">
        <v>0</v>
      </c>
      <c r="E34" s="111"/>
      <c r="F34" s="111">
        <v>0</v>
      </c>
      <c r="G34" s="111">
        <v>0</v>
      </c>
      <c r="H34" s="111"/>
      <c r="I34" s="110">
        <v>0</v>
      </c>
      <c r="J34" s="111"/>
      <c r="K34" s="171">
        <f>SUM(D34:I34)</f>
        <v>0</v>
      </c>
      <c r="L34" s="111"/>
      <c r="M34" s="111">
        <v>0</v>
      </c>
      <c r="N34" s="111"/>
      <c r="O34" s="111">
        <f>K34+M34</f>
        <v>0</v>
      </c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2.75" hidden="1">
      <c r="A35" s="192"/>
      <c r="B35" s="108"/>
      <c r="C35" s="108"/>
      <c r="D35" s="111"/>
      <c r="E35" s="111"/>
      <c r="F35" s="111"/>
      <c r="G35" s="111"/>
      <c r="H35" s="111"/>
      <c r="I35" s="110"/>
      <c r="J35" s="111"/>
      <c r="L35" s="111"/>
      <c r="M35" s="111"/>
      <c r="N35" s="111"/>
      <c r="O35" s="111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2.75" hidden="1">
      <c r="A36" s="192" t="s">
        <v>141</v>
      </c>
      <c r="B36" s="108"/>
      <c r="C36" s="108"/>
      <c r="D36" s="111">
        <v>0</v>
      </c>
      <c r="E36" s="111"/>
      <c r="F36" s="111">
        <v>0</v>
      </c>
      <c r="G36" s="111">
        <v>0</v>
      </c>
      <c r="H36" s="111"/>
      <c r="I36" s="110">
        <v>0</v>
      </c>
      <c r="J36" s="111"/>
      <c r="K36" s="167">
        <f>SUM(D36:I36)</f>
        <v>0</v>
      </c>
      <c r="L36" s="111"/>
      <c r="M36" s="111">
        <v>0</v>
      </c>
      <c r="N36" s="111"/>
      <c r="O36" s="111">
        <f>K36+M36</f>
        <v>0</v>
      </c>
      <c r="P36" s="48"/>
      <c r="Q36" s="48"/>
      <c r="R36" s="48"/>
      <c r="S36" s="48"/>
      <c r="T36" s="48"/>
      <c r="U36" s="48"/>
      <c r="V36" s="48"/>
      <c r="W36" s="48"/>
      <c r="X36" s="48"/>
    </row>
    <row r="37" spans="1:24" ht="12.75" hidden="1">
      <c r="A37" s="192"/>
      <c r="B37" s="108"/>
      <c r="C37" s="108"/>
      <c r="D37" s="111"/>
      <c r="E37" s="111"/>
      <c r="F37" s="111"/>
      <c r="G37" s="111"/>
      <c r="H37" s="111"/>
      <c r="I37" s="110"/>
      <c r="J37" s="111"/>
      <c r="L37" s="111"/>
      <c r="M37" s="111"/>
      <c r="N37" s="111"/>
      <c r="O37" s="111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2.75" hidden="1">
      <c r="A38" s="192" t="s">
        <v>142</v>
      </c>
      <c r="B38" s="108"/>
      <c r="C38" s="108"/>
      <c r="D38" s="111">
        <v>0</v>
      </c>
      <c r="E38" s="111"/>
      <c r="F38" s="111">
        <v>0</v>
      </c>
      <c r="G38" s="111">
        <v>0</v>
      </c>
      <c r="H38" s="111"/>
      <c r="I38" s="110">
        <v>0</v>
      </c>
      <c r="J38" s="111"/>
      <c r="K38" s="112">
        <f>SUM(D38:I38)</f>
        <v>0</v>
      </c>
      <c r="L38" s="111"/>
      <c r="M38" s="111">
        <v>0</v>
      </c>
      <c r="N38" s="111"/>
      <c r="O38" s="111">
        <f>K38+M38</f>
        <v>0</v>
      </c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2.75" hidden="1">
      <c r="A39" s="192"/>
      <c r="B39" s="108"/>
      <c r="C39" s="108"/>
      <c r="D39" s="111"/>
      <c r="E39" s="111"/>
      <c r="F39" s="111"/>
      <c r="G39" s="111"/>
      <c r="H39" s="111"/>
      <c r="I39" s="110"/>
      <c r="J39" s="111"/>
      <c r="L39" s="111"/>
      <c r="M39" s="111"/>
      <c r="N39" s="111"/>
      <c r="O39" s="111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2.75" hidden="1">
      <c r="A40" s="192" t="s">
        <v>143</v>
      </c>
      <c r="B40" s="108"/>
      <c r="C40" s="108"/>
      <c r="D40" s="109">
        <v>0</v>
      </c>
      <c r="E40" s="111"/>
      <c r="F40" s="109">
        <v>0</v>
      </c>
      <c r="G40" s="166">
        <v>0</v>
      </c>
      <c r="H40" s="111"/>
      <c r="I40" s="116">
        <v>0</v>
      </c>
      <c r="J40" s="111"/>
      <c r="K40" s="167">
        <f>SUM(D40:I40)</f>
        <v>0</v>
      </c>
      <c r="L40" s="111"/>
      <c r="M40" s="111">
        <v>0</v>
      </c>
      <c r="N40" s="111"/>
      <c r="O40" s="111" t="e">
        <f>D40+F40+I40+G40+#REF!+K40+M40</f>
        <v>#REF!</v>
      </c>
      <c r="P40" s="112"/>
      <c r="Q40" s="48"/>
      <c r="R40" s="48"/>
      <c r="S40" s="48"/>
      <c r="T40" s="48"/>
      <c r="U40" s="48"/>
      <c r="V40" s="48"/>
      <c r="W40" s="48"/>
      <c r="X40" s="48"/>
    </row>
    <row r="41" spans="1:24" ht="12.75">
      <c r="A41" s="108"/>
      <c r="B41" s="108"/>
      <c r="C41" s="108"/>
      <c r="D41" s="117"/>
      <c r="E41" s="118"/>
      <c r="F41" s="117"/>
      <c r="G41" s="119"/>
      <c r="H41" s="118"/>
      <c r="I41" s="119"/>
      <c r="J41" s="111"/>
      <c r="K41" s="172"/>
      <c r="L41" s="111"/>
      <c r="M41" s="117"/>
      <c r="N41" s="111"/>
      <c r="O41" s="117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2.75">
      <c r="A42" s="108"/>
      <c r="B42" s="108"/>
      <c r="C42" s="108"/>
      <c r="D42" s="111"/>
      <c r="E42" s="118"/>
      <c r="F42" s="111"/>
      <c r="G42" s="110"/>
      <c r="H42" s="118"/>
      <c r="I42" s="110"/>
      <c r="J42" s="111"/>
      <c r="L42" s="111"/>
      <c r="M42" s="111"/>
      <c r="N42" s="111"/>
      <c r="O42" s="111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2.75">
      <c r="A43" s="108" t="s">
        <v>167</v>
      </c>
      <c r="B43" s="108"/>
      <c r="C43" s="108"/>
      <c r="D43" s="111">
        <f>D19+D28+D30+D32+D34+D36+D38+D40</f>
        <v>49984</v>
      </c>
      <c r="E43" s="111"/>
      <c r="F43" s="111">
        <f>F19+F28+F30+F32+F34+F36+F38+F40</f>
        <v>25928</v>
      </c>
      <c r="G43" s="111">
        <f>G19+G28+G32+G34+G36+G38+G40</f>
        <v>3271</v>
      </c>
      <c r="H43" s="111"/>
      <c r="I43" s="111">
        <f>I19+I28+I32+I34+I36+I38+I40</f>
        <v>34596</v>
      </c>
      <c r="J43" s="111"/>
      <c r="K43" s="111">
        <f>K19+K28+K30+K32+K34+K36+K38+K40</f>
        <v>113779</v>
      </c>
      <c r="L43" s="111"/>
      <c r="M43" s="111">
        <f>M19+M28+M32+M34+M36+M38+M40</f>
        <v>662</v>
      </c>
      <c r="N43" s="111"/>
      <c r="O43" s="111">
        <f>O19+O28+O30+O32</f>
        <v>114441</v>
      </c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3.5" thickBot="1">
      <c r="A44" s="106"/>
      <c r="B44" s="106"/>
      <c r="C44" s="106"/>
      <c r="D44" s="154"/>
      <c r="E44" s="120"/>
      <c r="F44" s="154"/>
      <c r="G44" s="154"/>
      <c r="H44" s="120"/>
      <c r="I44" s="154"/>
      <c r="J44" s="120"/>
      <c r="K44" s="154"/>
      <c r="L44" s="120"/>
      <c r="M44" s="154"/>
      <c r="N44" s="120"/>
      <c r="O44" s="154"/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3.5" thickTop="1">
      <c r="A45" s="106"/>
      <c r="B45" s="106"/>
      <c r="C45" s="10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2.75">
      <c r="A46" s="106"/>
      <c r="B46" s="106"/>
      <c r="C46" s="106"/>
      <c r="D46" s="120"/>
      <c r="E46" s="120"/>
      <c r="F46" s="120" t="s">
        <v>10</v>
      </c>
      <c r="G46" s="120" t="s">
        <v>10</v>
      </c>
      <c r="H46" s="120"/>
      <c r="I46" s="120" t="s">
        <v>10</v>
      </c>
      <c r="J46" s="120"/>
      <c r="K46" s="120" t="s">
        <v>10</v>
      </c>
      <c r="L46" s="120"/>
      <c r="M46" s="120"/>
      <c r="N46" s="120"/>
      <c r="O46" s="120" t="s">
        <v>10</v>
      </c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4.25">
      <c r="A47" s="100" t="s">
        <v>89</v>
      </c>
      <c r="B47" s="106"/>
      <c r="C47" s="106"/>
      <c r="D47" s="120"/>
      <c r="E47" s="120"/>
      <c r="F47" s="120"/>
      <c r="G47" s="120"/>
      <c r="H47" s="120"/>
      <c r="I47" s="120"/>
      <c r="J47" s="120"/>
      <c r="K47" s="120" t="s">
        <v>10</v>
      </c>
      <c r="L47" s="120"/>
      <c r="M47" s="120"/>
      <c r="N47" s="120"/>
      <c r="O47" s="120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4.25">
      <c r="A48" s="100" t="s">
        <v>61</v>
      </c>
      <c r="B48" s="100"/>
      <c r="C48" s="108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4.25">
      <c r="A49" s="102" t="s">
        <v>162</v>
      </c>
      <c r="B49" s="102"/>
      <c r="C49" s="108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5">
      <c r="A50" s="11" t="s">
        <v>124</v>
      </c>
      <c r="B50" s="102"/>
      <c r="C50" s="108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5">
      <c r="A51" s="11"/>
      <c r="B51" s="102"/>
      <c r="C51" s="108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48"/>
      <c r="Q51" s="48"/>
      <c r="R51" s="48"/>
      <c r="S51" s="48"/>
      <c r="T51" s="48"/>
      <c r="U51" s="48"/>
      <c r="V51" s="48"/>
      <c r="W51" s="48"/>
      <c r="X51" s="48"/>
    </row>
    <row r="52" spans="1:24" ht="14.25">
      <c r="A52" s="103"/>
      <c r="B52" s="103"/>
      <c r="C52" s="103"/>
      <c r="D52" s="198" t="s">
        <v>184</v>
      </c>
      <c r="F52" s="189" t="s">
        <v>133</v>
      </c>
      <c r="G52" s="197" t="s">
        <v>182</v>
      </c>
      <c r="H52" s="103"/>
      <c r="I52" s="105" t="s">
        <v>183</v>
      </c>
      <c r="J52" s="103"/>
      <c r="L52" s="103"/>
      <c r="M52" s="103"/>
      <c r="N52" s="103"/>
      <c r="O52" s="103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2.75">
      <c r="A53" s="104"/>
      <c r="B53" s="104"/>
      <c r="C53" s="104"/>
      <c r="D53" s="105"/>
      <c r="E53" s="105"/>
      <c r="F53" s="105"/>
      <c r="G53" s="105" t="s">
        <v>129</v>
      </c>
      <c r="H53" s="105"/>
      <c r="I53" s="105" t="s">
        <v>10</v>
      </c>
      <c r="J53" s="104"/>
      <c r="K53" s="104" t="s">
        <v>130</v>
      </c>
      <c r="L53" s="104"/>
      <c r="M53" s="105"/>
      <c r="N53" s="104"/>
      <c r="O53" s="104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2.75">
      <c r="A54" s="104"/>
      <c r="B54" s="104"/>
      <c r="C54" s="104"/>
      <c r="D54" s="104" t="s">
        <v>126</v>
      </c>
      <c r="E54" s="104"/>
      <c r="F54" s="104" t="s">
        <v>62</v>
      </c>
      <c r="G54" s="104" t="s">
        <v>63</v>
      </c>
      <c r="H54" s="104"/>
      <c r="I54" s="104" t="s">
        <v>154</v>
      </c>
      <c r="J54" s="104"/>
      <c r="K54" s="188" t="s">
        <v>131</v>
      </c>
      <c r="L54" s="104"/>
      <c r="M54" s="104" t="s">
        <v>64</v>
      </c>
      <c r="N54" s="104"/>
      <c r="O54" s="104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2.75">
      <c r="A55" s="106"/>
      <c r="B55" s="106"/>
      <c r="C55" s="106"/>
      <c r="D55" s="107" t="s">
        <v>65</v>
      </c>
      <c r="E55" s="107"/>
      <c r="F55" s="107" t="s">
        <v>66</v>
      </c>
      <c r="G55" s="107" t="s">
        <v>67</v>
      </c>
      <c r="H55" s="107"/>
      <c r="I55" s="107" t="s">
        <v>152</v>
      </c>
      <c r="J55" s="107"/>
      <c r="K55" s="195" t="s">
        <v>132</v>
      </c>
      <c r="L55" s="107"/>
      <c r="M55" s="107" t="s">
        <v>151</v>
      </c>
      <c r="N55" s="107"/>
      <c r="O55" s="107" t="s">
        <v>11</v>
      </c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2.75">
      <c r="A56" s="108"/>
      <c r="B56" s="104"/>
      <c r="C56" s="104"/>
      <c r="D56" s="104" t="s">
        <v>4</v>
      </c>
      <c r="E56" s="108"/>
      <c r="F56" s="104" t="s">
        <v>4</v>
      </c>
      <c r="G56" s="104" t="s">
        <v>4</v>
      </c>
      <c r="H56" s="108"/>
      <c r="I56" s="104" t="s">
        <v>4</v>
      </c>
      <c r="J56" s="108"/>
      <c r="K56" s="104" t="s">
        <v>4</v>
      </c>
      <c r="L56" s="108"/>
      <c r="M56" s="104" t="s">
        <v>4</v>
      </c>
      <c r="N56" s="108"/>
      <c r="O56" s="104" t="s">
        <v>4</v>
      </c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2.75">
      <c r="A57" s="108"/>
      <c r="B57" s="104"/>
      <c r="C57" s="104"/>
      <c r="D57" s="104"/>
      <c r="E57" s="108"/>
      <c r="F57" s="108"/>
      <c r="G57" s="108"/>
      <c r="H57" s="108"/>
      <c r="I57" s="104"/>
      <c r="J57" s="108"/>
      <c r="L57" s="108"/>
      <c r="M57" s="104"/>
      <c r="N57" s="108"/>
      <c r="O57" s="104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2.75">
      <c r="A58" s="48" t="s">
        <v>144</v>
      </c>
      <c r="D58" s="109">
        <f>'[1]EQ'!$D$19</f>
        <v>47500</v>
      </c>
      <c r="E58" s="187" t="s">
        <v>10</v>
      </c>
      <c r="F58" s="110">
        <f>'[1]EQ'!$F$19</f>
        <v>11003</v>
      </c>
      <c r="G58" s="110">
        <f>'[1]EQ'!$J$19</f>
        <v>561</v>
      </c>
      <c r="H58" s="48"/>
      <c r="I58" s="110">
        <f>'[1]EQ'!$H$19</f>
        <v>20153</v>
      </c>
      <c r="J58" s="111"/>
      <c r="K58" s="112">
        <f>SUM(D58:I58)</f>
        <v>79217</v>
      </c>
      <c r="L58" s="111"/>
      <c r="M58" s="111">
        <f>'[1]EQ'!$L$19</f>
        <v>1160</v>
      </c>
      <c r="N58" s="111"/>
      <c r="O58" s="111">
        <f>K58+M58</f>
        <v>80377</v>
      </c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2.75">
      <c r="A59" s="108"/>
      <c r="B59" s="108"/>
      <c r="C59" s="108"/>
      <c r="D59" s="109"/>
      <c r="E59" s="110"/>
      <c r="F59" s="110"/>
      <c r="G59" s="111"/>
      <c r="H59" s="110"/>
      <c r="I59" s="110"/>
      <c r="J59" s="111"/>
      <c r="L59" s="111"/>
      <c r="M59" s="111"/>
      <c r="N59" s="111"/>
      <c r="O59" s="111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3.5" thickBot="1">
      <c r="A60" s="114"/>
      <c r="B60" s="114"/>
      <c r="C60" s="114"/>
      <c r="D60" s="113"/>
      <c r="E60" s="113"/>
      <c r="F60" s="113"/>
      <c r="G60" s="111"/>
      <c r="H60" s="113"/>
      <c r="I60" s="115"/>
      <c r="J60" s="115"/>
      <c r="K60" s="168"/>
      <c r="L60" s="115"/>
      <c r="M60" s="113"/>
      <c r="N60" s="113"/>
      <c r="O60" s="111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2.75">
      <c r="A61" s="114" t="s">
        <v>135</v>
      </c>
      <c r="B61" s="114"/>
      <c r="C61" s="114"/>
      <c r="D61" s="173" t="s">
        <v>10</v>
      </c>
      <c r="E61" s="174"/>
      <c r="F61" s="174"/>
      <c r="G61" s="175"/>
      <c r="H61" s="174"/>
      <c r="I61" s="176"/>
      <c r="J61" s="176"/>
      <c r="K61" s="177"/>
      <c r="L61" s="176"/>
      <c r="M61" s="174"/>
      <c r="N61" s="174"/>
      <c r="O61" s="17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2.75">
      <c r="A62" s="114" t="s">
        <v>136</v>
      </c>
      <c r="B62" s="114"/>
      <c r="C62" s="114"/>
      <c r="D62" s="179"/>
      <c r="E62" s="113"/>
      <c r="F62" s="113"/>
      <c r="G62" s="111"/>
      <c r="H62" s="113"/>
      <c r="I62" s="115"/>
      <c r="J62" s="115"/>
      <c r="K62" s="168"/>
      <c r="L62" s="115"/>
      <c r="M62" s="113"/>
      <c r="N62" s="113"/>
      <c r="O62" s="180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2.75">
      <c r="A63" s="114" t="s">
        <v>137</v>
      </c>
      <c r="B63" s="114"/>
      <c r="C63" s="114"/>
      <c r="D63" s="179">
        <v>0</v>
      </c>
      <c r="E63" s="113"/>
      <c r="F63" s="113">
        <v>0</v>
      </c>
      <c r="G63" s="111">
        <v>-537</v>
      </c>
      <c r="H63" s="113"/>
      <c r="I63" s="115">
        <v>0</v>
      </c>
      <c r="J63" s="115"/>
      <c r="K63" s="169">
        <f>SUM(D63:I63)</f>
        <v>-537</v>
      </c>
      <c r="L63" s="115"/>
      <c r="M63" s="113">
        <v>0</v>
      </c>
      <c r="N63" s="113"/>
      <c r="O63" s="180">
        <f>K63+M63</f>
        <v>-537</v>
      </c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12.75">
      <c r="A64" s="108"/>
      <c r="B64" s="108"/>
      <c r="C64" s="108"/>
      <c r="D64" s="181"/>
      <c r="E64" s="111"/>
      <c r="F64" s="111"/>
      <c r="G64" s="111"/>
      <c r="H64" s="111"/>
      <c r="I64" s="110"/>
      <c r="J64" s="111"/>
      <c r="K64" s="170"/>
      <c r="L64" s="111"/>
      <c r="M64" s="111"/>
      <c r="N64" s="111"/>
      <c r="O64" s="180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12.75">
      <c r="A65" s="108" t="s">
        <v>138</v>
      </c>
      <c r="B65" s="108"/>
      <c r="C65" s="108"/>
      <c r="D65" s="181">
        <v>0</v>
      </c>
      <c r="E65" s="111"/>
      <c r="F65" s="111">
        <v>0</v>
      </c>
      <c r="G65" s="111">
        <v>0</v>
      </c>
      <c r="H65" s="111"/>
      <c r="I65" s="110">
        <v>7312</v>
      </c>
      <c r="J65" s="111"/>
      <c r="K65" s="171">
        <f>SUM(D65:I65)</f>
        <v>7312</v>
      </c>
      <c r="L65" s="111"/>
      <c r="M65" s="111">
        <v>1</v>
      </c>
      <c r="N65" s="111"/>
      <c r="O65" s="180">
        <f>K65+M65</f>
        <v>7313</v>
      </c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13.5" thickBot="1">
      <c r="A66" s="108"/>
      <c r="B66" s="108"/>
      <c r="C66" s="108"/>
      <c r="D66" s="182"/>
      <c r="E66" s="183"/>
      <c r="F66" s="183"/>
      <c r="G66" s="183"/>
      <c r="H66" s="183"/>
      <c r="I66" s="184"/>
      <c r="J66" s="183"/>
      <c r="K66" s="185"/>
      <c r="L66" s="183"/>
      <c r="M66" s="183"/>
      <c r="N66" s="183"/>
      <c r="O66" s="186"/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12.75">
      <c r="A67" s="108" t="s">
        <v>139</v>
      </c>
      <c r="B67" s="108"/>
      <c r="C67" s="108"/>
      <c r="D67" s="111">
        <f>SUM(D63:D66)</f>
        <v>0</v>
      </c>
      <c r="E67" s="111"/>
      <c r="F67" s="111">
        <f>SUM(F63:F66)</f>
        <v>0</v>
      </c>
      <c r="G67" s="111">
        <f>SUM(G63:G66)</f>
        <v>-537</v>
      </c>
      <c r="H67" s="111"/>
      <c r="I67" s="111">
        <f>SUM(I63:I66)</f>
        <v>7312</v>
      </c>
      <c r="J67" s="111"/>
      <c r="K67" s="111">
        <f>SUM(K63:K66)</f>
        <v>6775</v>
      </c>
      <c r="L67" s="111"/>
      <c r="M67" s="111">
        <f>SUM(M63:M66)</f>
        <v>1</v>
      </c>
      <c r="N67" s="111"/>
      <c r="O67" s="111">
        <f>SUM(O63:O66)</f>
        <v>6776</v>
      </c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12.75">
      <c r="A68" s="108"/>
      <c r="B68" s="108"/>
      <c r="C68" s="108"/>
      <c r="D68" s="111"/>
      <c r="E68" s="111"/>
      <c r="F68" s="111"/>
      <c r="G68" s="111"/>
      <c r="H68" s="111"/>
      <c r="I68" s="110"/>
      <c r="J68" s="111"/>
      <c r="L68" s="111"/>
      <c r="M68" s="111"/>
      <c r="N68" s="111"/>
      <c r="O68" s="111"/>
      <c r="P68" s="48"/>
      <c r="Q68" s="48"/>
      <c r="R68" s="48"/>
      <c r="S68" s="48"/>
      <c r="T68" s="48"/>
      <c r="U68" s="48"/>
      <c r="V68" s="48"/>
      <c r="W68" s="48"/>
      <c r="X68" s="48"/>
    </row>
    <row r="69" spans="1:24" ht="12.75">
      <c r="A69" s="191" t="s">
        <v>147</v>
      </c>
      <c r="B69" s="108"/>
      <c r="C69" s="108"/>
      <c r="D69" s="111">
        <v>0</v>
      </c>
      <c r="E69" s="111"/>
      <c r="F69" s="111">
        <v>0</v>
      </c>
      <c r="G69" s="111">
        <v>0</v>
      </c>
      <c r="H69" s="111"/>
      <c r="I69" s="110">
        <v>0</v>
      </c>
      <c r="J69" s="111"/>
      <c r="K69" s="171">
        <f>SUM(D69:I69)</f>
        <v>0</v>
      </c>
      <c r="L69" s="111"/>
      <c r="M69" s="111">
        <f>'[1]EQ'!$L$21</f>
        <v>113</v>
      </c>
      <c r="N69" s="111"/>
      <c r="O69" s="111">
        <f>K69+M69</f>
        <v>113</v>
      </c>
      <c r="P69" s="48"/>
      <c r="Q69" s="48"/>
      <c r="R69" s="48"/>
      <c r="S69" s="48"/>
      <c r="T69" s="48"/>
      <c r="U69" s="48"/>
      <c r="V69" s="48"/>
      <c r="W69" s="48"/>
      <c r="X69" s="48"/>
    </row>
    <row r="70" spans="1:24" ht="12.75" hidden="1">
      <c r="A70" s="108"/>
      <c r="B70" s="108"/>
      <c r="C70" s="108"/>
      <c r="D70" s="111"/>
      <c r="E70" s="111"/>
      <c r="F70" s="111"/>
      <c r="G70" s="111"/>
      <c r="H70" s="111"/>
      <c r="I70" s="110"/>
      <c r="J70" s="111"/>
      <c r="L70" s="111"/>
      <c r="M70" s="111"/>
      <c r="N70" s="111"/>
      <c r="O70" s="111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2.75" hidden="1">
      <c r="A71" s="108" t="s">
        <v>140</v>
      </c>
      <c r="B71" s="191"/>
      <c r="C71" s="108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12.75" hidden="1">
      <c r="A72" s="108"/>
      <c r="B72" s="191"/>
      <c r="C72" s="108"/>
      <c r="D72" s="111"/>
      <c r="E72" s="111"/>
      <c r="F72" s="111"/>
      <c r="G72" s="111"/>
      <c r="H72" s="111"/>
      <c r="I72" s="110"/>
      <c r="J72" s="111"/>
      <c r="L72" s="111"/>
      <c r="M72" s="111"/>
      <c r="N72" s="111"/>
      <c r="O72" s="111"/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12.75" hidden="1">
      <c r="A73" s="108" t="s">
        <v>141</v>
      </c>
      <c r="B73" s="191"/>
      <c r="C73" s="108"/>
      <c r="D73" s="111">
        <v>0</v>
      </c>
      <c r="E73" s="111"/>
      <c r="F73" s="111">
        <v>0</v>
      </c>
      <c r="G73" s="111">
        <v>0</v>
      </c>
      <c r="H73" s="111"/>
      <c r="I73" s="110">
        <v>0</v>
      </c>
      <c r="J73" s="111"/>
      <c r="K73" s="112">
        <f>SUM(D73:I73)</f>
        <v>0</v>
      </c>
      <c r="L73" s="111"/>
      <c r="M73" s="111">
        <v>0</v>
      </c>
      <c r="N73" s="111"/>
      <c r="O73" s="111">
        <f>K73+M73</f>
        <v>0</v>
      </c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12.75" hidden="1">
      <c r="A74" s="108"/>
      <c r="B74" s="191"/>
      <c r="C74" s="108"/>
      <c r="D74" s="111"/>
      <c r="E74" s="111"/>
      <c r="F74" s="111"/>
      <c r="G74" s="111"/>
      <c r="H74" s="111"/>
      <c r="I74" s="110"/>
      <c r="J74" s="111"/>
      <c r="L74" s="111"/>
      <c r="M74" s="111"/>
      <c r="N74" s="111"/>
      <c r="O74" s="111"/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12.75" hidden="1">
      <c r="A75" s="108" t="s">
        <v>142</v>
      </c>
      <c r="B75" s="191"/>
      <c r="C75" s="108"/>
      <c r="D75" s="111">
        <v>0</v>
      </c>
      <c r="E75" s="111"/>
      <c r="F75" s="111">
        <v>0</v>
      </c>
      <c r="G75" s="111">
        <v>0</v>
      </c>
      <c r="H75" s="111"/>
      <c r="I75" s="110">
        <v>0</v>
      </c>
      <c r="J75" s="111"/>
      <c r="K75" s="112">
        <f>SUM(D75:I75)</f>
        <v>0</v>
      </c>
      <c r="L75" s="111"/>
      <c r="M75" s="111">
        <v>0</v>
      </c>
      <c r="N75" s="111"/>
      <c r="O75" s="111">
        <f>K75+M75</f>
        <v>0</v>
      </c>
      <c r="P75" s="48"/>
      <c r="Q75" s="48"/>
      <c r="R75" s="48"/>
      <c r="S75" s="48"/>
      <c r="T75" s="48"/>
      <c r="U75" s="48"/>
      <c r="V75" s="48"/>
      <c r="W75" s="48"/>
      <c r="X75" s="48"/>
    </row>
    <row r="76" spans="1:24" ht="12.75" hidden="1">
      <c r="A76" s="108"/>
      <c r="B76" s="191"/>
      <c r="C76" s="108"/>
      <c r="D76" s="111"/>
      <c r="E76" s="111"/>
      <c r="F76" s="111"/>
      <c r="G76" s="111"/>
      <c r="H76" s="111"/>
      <c r="I76" s="110"/>
      <c r="J76" s="111"/>
      <c r="L76" s="111"/>
      <c r="M76" s="111"/>
      <c r="N76" s="111"/>
      <c r="O76" s="111"/>
      <c r="P76" s="48"/>
      <c r="Q76" s="48"/>
      <c r="R76" s="48"/>
      <c r="S76" s="48"/>
      <c r="T76" s="48"/>
      <c r="U76" s="48"/>
      <c r="V76" s="48"/>
      <c r="W76" s="48"/>
      <c r="X76" s="48"/>
    </row>
    <row r="77" spans="1:24" ht="12.75" hidden="1">
      <c r="A77" s="108" t="s">
        <v>143</v>
      </c>
      <c r="B77" s="191"/>
      <c r="C77" s="108"/>
      <c r="D77" s="109">
        <v>0</v>
      </c>
      <c r="E77" s="111"/>
      <c r="F77" s="109">
        <v>0</v>
      </c>
      <c r="G77" s="166">
        <v>0</v>
      </c>
      <c r="H77" s="111"/>
      <c r="I77" s="116">
        <v>0</v>
      </c>
      <c r="J77" s="111"/>
      <c r="K77" s="112">
        <f>SUM(D77:I77)</f>
        <v>0</v>
      </c>
      <c r="L77" s="111"/>
      <c r="M77" s="111">
        <v>0</v>
      </c>
      <c r="N77" s="111"/>
      <c r="O77" s="111">
        <f>K77+M77</f>
        <v>0</v>
      </c>
      <c r="P77" s="48"/>
      <c r="Q77" s="48"/>
      <c r="R77" s="48"/>
      <c r="S77" s="48"/>
      <c r="T77" s="48"/>
      <c r="U77" s="48"/>
      <c r="V77" s="48"/>
      <c r="W77" s="48"/>
      <c r="X77" s="48"/>
    </row>
    <row r="78" spans="1:24" ht="12.75">
      <c r="A78" s="108"/>
      <c r="B78" s="108"/>
      <c r="C78" s="108"/>
      <c r="D78" s="117"/>
      <c r="E78" s="118"/>
      <c r="F78" s="117"/>
      <c r="G78" s="119"/>
      <c r="H78" s="118"/>
      <c r="I78" s="119"/>
      <c r="J78" s="111"/>
      <c r="K78" s="172"/>
      <c r="L78" s="111"/>
      <c r="M78" s="117"/>
      <c r="N78" s="111"/>
      <c r="O78" s="117"/>
      <c r="P78" s="48"/>
      <c r="Q78" s="48"/>
      <c r="R78" s="48"/>
      <c r="S78" s="48"/>
      <c r="T78" s="48"/>
      <c r="U78" s="48"/>
      <c r="V78" s="48"/>
      <c r="W78" s="48"/>
      <c r="X78" s="48"/>
    </row>
    <row r="79" spans="1:24" ht="12.75">
      <c r="A79" s="108"/>
      <c r="B79" s="108"/>
      <c r="C79" s="108"/>
      <c r="D79" s="111"/>
      <c r="E79" s="118"/>
      <c r="F79" s="111"/>
      <c r="G79" s="110"/>
      <c r="H79" s="118"/>
      <c r="I79" s="110"/>
      <c r="J79" s="111"/>
      <c r="L79" s="111"/>
      <c r="M79" s="111"/>
      <c r="N79" s="111"/>
      <c r="O79" s="111"/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12.75">
      <c r="A80" s="108" t="s">
        <v>168</v>
      </c>
      <c r="B80" s="108"/>
      <c r="C80" s="108"/>
      <c r="D80" s="111">
        <f>D58+D67+D69+D71+D73+D75+D77</f>
        <v>47500</v>
      </c>
      <c r="E80" s="111"/>
      <c r="F80" s="111">
        <f>F58+F67+F69+F71+F73+F75+F77</f>
        <v>11003</v>
      </c>
      <c r="G80" s="111">
        <f>G58+G67+G69+G71+G73+G75+G77</f>
        <v>24</v>
      </c>
      <c r="H80" s="111"/>
      <c r="I80" s="111">
        <f>I58+I67+I69+I71+I73+I75+I77</f>
        <v>27465</v>
      </c>
      <c r="J80" s="111"/>
      <c r="K80" s="111">
        <f>K58+K67+K69+K71+K73+K75+K77</f>
        <v>85992</v>
      </c>
      <c r="L80" s="111"/>
      <c r="M80" s="111">
        <f>M58+M67+M69+M71+M73+M75+M77</f>
        <v>1274</v>
      </c>
      <c r="N80" s="111"/>
      <c r="O80" s="111">
        <f>O58+O67+O69+O71+O73+O75+O77</f>
        <v>87266</v>
      </c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13.5" thickBot="1">
      <c r="A81" s="106"/>
      <c r="B81" s="106"/>
      <c r="C81" s="106"/>
      <c r="D81" s="154"/>
      <c r="E81" s="120"/>
      <c r="F81" s="154"/>
      <c r="G81" s="154"/>
      <c r="H81" s="120"/>
      <c r="I81" s="154"/>
      <c r="J81" s="120"/>
      <c r="K81" s="154"/>
      <c r="L81" s="120"/>
      <c r="M81" s="154"/>
      <c r="N81" s="120"/>
      <c r="O81" s="154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13.5" thickTop="1">
      <c r="A82" s="108"/>
      <c r="B82" s="108"/>
      <c r="C82" s="108"/>
      <c r="D82" s="109"/>
      <c r="E82" s="110"/>
      <c r="F82" s="110"/>
      <c r="G82" s="110"/>
      <c r="H82" s="110"/>
      <c r="I82" s="110"/>
      <c r="J82" s="111"/>
      <c r="K82" s="111"/>
      <c r="L82" s="111"/>
      <c r="M82" s="111"/>
      <c r="N82" s="111"/>
      <c r="O82" s="111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12.75">
      <c r="A83" s="108" t="s">
        <v>10</v>
      </c>
      <c r="B83" s="108" t="s">
        <v>10</v>
      </c>
      <c r="C83" s="108"/>
      <c r="D83" s="111"/>
      <c r="E83" s="111"/>
      <c r="F83" s="111"/>
      <c r="G83" s="111"/>
      <c r="H83" s="111"/>
      <c r="I83" s="111"/>
      <c r="J83" s="111"/>
      <c r="K83" s="111" t="s">
        <v>10</v>
      </c>
      <c r="L83" s="111"/>
      <c r="M83" s="111"/>
      <c r="N83" s="111"/>
      <c r="O83" s="111" t="s">
        <v>10</v>
      </c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12.75">
      <c r="A84" s="108"/>
      <c r="B84" s="108"/>
      <c r="C84" s="108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12.75">
      <c r="A85" t="s">
        <v>68</v>
      </c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12.75">
      <c r="A86" s="16"/>
      <c r="B86" s="17"/>
      <c r="C86" s="27"/>
      <c r="D86" s="18"/>
      <c r="E86" s="121"/>
      <c r="F86" s="121"/>
      <c r="G86" s="121"/>
      <c r="H86" s="121"/>
      <c r="I86" s="51"/>
      <c r="J86" s="122"/>
      <c r="K86" s="122"/>
      <c r="L86" s="122"/>
      <c r="M86" s="51"/>
      <c r="N86" s="123"/>
      <c r="O86" s="29" t="s">
        <v>10</v>
      </c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12.75">
      <c r="A87" s="201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12.75">
      <c r="A88" s="16"/>
      <c r="B88" s="17"/>
      <c r="C88" s="27"/>
      <c r="D88" s="18"/>
      <c r="E88" s="121"/>
      <c r="F88" s="121"/>
      <c r="G88" s="121"/>
      <c r="H88" s="121"/>
      <c r="I88" s="51"/>
      <c r="J88" s="122"/>
      <c r="K88" s="122"/>
      <c r="L88" s="122"/>
      <c r="M88" s="51"/>
      <c r="N88" s="123"/>
      <c r="O88" s="29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12.75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48"/>
      <c r="Q89" s="48"/>
      <c r="R89" s="48"/>
      <c r="S89" s="48"/>
      <c r="T89" s="48"/>
      <c r="U89" s="48"/>
      <c r="V89" s="48"/>
      <c r="W89" s="48"/>
      <c r="X89" s="48"/>
    </row>
    <row r="90" spans="1:2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</sheetData>
  <sheetProtection/>
  <mergeCells count="5">
    <mergeCell ref="A89:O89"/>
    <mergeCell ref="A5:O5"/>
    <mergeCell ref="A6:O6"/>
    <mergeCell ref="A7:O7"/>
    <mergeCell ref="A87:O87"/>
  </mergeCells>
  <printOptions/>
  <pageMargins left="0.75" right="0.75" top="1" bottom="1" header="0.5" footer="0.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Frontken 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new.cy</dc:creator>
  <cp:keywords/>
  <dc:description/>
  <cp:lastModifiedBy> danny</cp:lastModifiedBy>
  <cp:lastPrinted>2008-08-28T09:08:41Z</cp:lastPrinted>
  <dcterms:created xsi:type="dcterms:W3CDTF">2007-03-09T02:34:06Z</dcterms:created>
  <dcterms:modified xsi:type="dcterms:W3CDTF">2008-08-28T09:22:16Z</dcterms:modified>
  <cp:category/>
  <cp:version/>
  <cp:contentType/>
  <cp:contentStatus/>
</cp:coreProperties>
</file>