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0" yWindow="65521" windowWidth="6870" windowHeight="8730" tabRatio="839" activeTab="5"/>
  </bookViews>
  <sheets>
    <sheet name="Cover page" sheetId="1" r:id="rId1"/>
    <sheet name="IS" sheetId="2" r:id="rId2"/>
    <sheet name="BS" sheetId="3" r:id="rId3"/>
    <sheet name="Equity" sheetId="4" r:id="rId4"/>
    <sheet name="CashFlow" sheetId="5" r:id="rId5"/>
    <sheet name="Notes" sheetId="6" r:id="rId6"/>
  </sheets>
  <definedNames>
    <definedName name="_xlnm.Print_Area" localSheetId="2">'BS'!$A$1:$F$61</definedName>
    <definedName name="_xlnm.Print_Area" localSheetId="4">'CashFlow'!$A$1:$G$55</definedName>
    <definedName name="_xlnm.Print_Area" localSheetId="1">'IS'!$A$1:$I$56</definedName>
  </definedNames>
  <calcPr fullCalcOnLoad="1"/>
</workbook>
</file>

<file path=xl/sharedStrings.xml><?xml version="1.0" encoding="utf-8"?>
<sst xmlns="http://schemas.openxmlformats.org/spreadsheetml/2006/main" count="371" uniqueCount="261">
  <si>
    <t>Property, plant and equipment</t>
  </si>
  <si>
    <t>Current assets</t>
  </si>
  <si>
    <t>Inventories</t>
  </si>
  <si>
    <t>Current liabilities</t>
  </si>
  <si>
    <t>Taxation</t>
  </si>
  <si>
    <t>RM'000</t>
  </si>
  <si>
    <t>Share capital</t>
  </si>
  <si>
    <t>Revenue</t>
  </si>
  <si>
    <t>4.</t>
  </si>
  <si>
    <t>Cost of sales</t>
  </si>
  <si>
    <t>Other operating income</t>
  </si>
  <si>
    <t>2.</t>
  </si>
  <si>
    <t>Total</t>
  </si>
  <si>
    <t>Minority interest</t>
  </si>
  <si>
    <t>1.</t>
  </si>
  <si>
    <t>Finance cost</t>
  </si>
  <si>
    <t>Short term borrowings</t>
  </si>
  <si>
    <t>Shareholders' funds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</si>
  <si>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</si>
  <si>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</si>
  <si>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</si>
  <si>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</si>
  <si>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</si>
  <si>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</si>
  <si>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</si>
  <si>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</si>
  <si>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</si>
  <si>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</si>
  <si>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</si>
  <si>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</si>
  <si>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</si>
  <si>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Secured</t>
  </si>
  <si>
    <t>Gross profit</t>
  </si>
  <si>
    <t>Operating expenses</t>
  </si>
  <si>
    <t xml:space="preserve">Of Current </t>
  </si>
  <si>
    <t xml:space="preserve">              </t>
  </si>
  <si>
    <t>CONDENSED CONSOLIDATED STATEMENT OF CHANGES IN EQUITY</t>
  </si>
  <si>
    <t>Share</t>
  </si>
  <si>
    <t>CONDENSED CONSOLIDATED CASH FLOW STATEMENT</t>
  </si>
  <si>
    <t>3.</t>
  </si>
  <si>
    <t>5.</t>
  </si>
  <si>
    <t>6.</t>
  </si>
  <si>
    <t>Issuance, cancellations, repurchases, resale and repayments of debt and equity securities</t>
  </si>
  <si>
    <t>7.</t>
  </si>
  <si>
    <t>Material litigation</t>
  </si>
  <si>
    <t xml:space="preserve"> - Local currency (RM)</t>
  </si>
  <si>
    <t>Other receivables, deposits and prepayment</t>
  </si>
  <si>
    <t>Trade receivables</t>
  </si>
  <si>
    <t>Trade payables</t>
  </si>
  <si>
    <t>Other payables and accruals</t>
  </si>
  <si>
    <t>Provision for taxation</t>
  </si>
  <si>
    <t>Share premium</t>
  </si>
  <si>
    <t>Deferred tax liabilities</t>
  </si>
  <si>
    <t>Deferred tax assets</t>
  </si>
  <si>
    <t>Premium</t>
  </si>
  <si>
    <t>Cash and cash equivalents at the end of the period</t>
  </si>
  <si>
    <t>Cash and cash equivalents at the beginning of the period</t>
  </si>
  <si>
    <t>Cash and bank balances</t>
  </si>
  <si>
    <t>Analysed into:</t>
  </si>
  <si>
    <t>EXPLANATORY NOTES</t>
  </si>
  <si>
    <t>Nature and amount of unusual items affecting assets, liabilities, equity, net income or cash flows</t>
  </si>
  <si>
    <t>Note</t>
  </si>
  <si>
    <t xml:space="preserve">Current </t>
  </si>
  <si>
    <t xml:space="preserve">   shares in issue</t>
  </si>
  <si>
    <t>Weighted average number of ordinary shares</t>
  </si>
  <si>
    <t>Weighted average number of ordinary</t>
  </si>
  <si>
    <t xml:space="preserve"> </t>
  </si>
  <si>
    <t>Retained profit</t>
  </si>
  <si>
    <t>Retained</t>
  </si>
  <si>
    <t>(Distributable)</t>
  </si>
  <si>
    <t>(Non Distributable)</t>
  </si>
  <si>
    <t>8.</t>
  </si>
  <si>
    <t>9.</t>
  </si>
  <si>
    <t>10.</t>
  </si>
  <si>
    <t>Year Ended</t>
  </si>
  <si>
    <t>Bank overdraft</t>
  </si>
  <si>
    <t>Reserve</t>
  </si>
  <si>
    <t xml:space="preserve">Net current assets </t>
  </si>
  <si>
    <t>Malaysia</t>
  </si>
  <si>
    <t>Hire purchase payables</t>
  </si>
  <si>
    <t>Consolidated</t>
  </si>
  <si>
    <t>Material events subsequent to the end of the interim period</t>
  </si>
  <si>
    <t>Valuation of property, plant and equipment</t>
  </si>
  <si>
    <t xml:space="preserve">During the quarter under review, there were no items or events that arose, which affected assets, liabilities, equity, net income or cash flows, that are unusual by reason of their nature, size or incidence. </t>
  </si>
  <si>
    <t>Dividends</t>
  </si>
  <si>
    <t>Segment profit/(loss) before taxation</t>
  </si>
  <si>
    <t xml:space="preserve">Segment Revenue </t>
  </si>
  <si>
    <t>Profit forecast</t>
  </si>
  <si>
    <t>Accounting policies and methods of computation</t>
  </si>
  <si>
    <t>Seasonality or cyclicality</t>
  </si>
  <si>
    <t>Change in the composition of the group</t>
  </si>
  <si>
    <t>Contingent liabilities and contingent assets</t>
  </si>
  <si>
    <t>Segmental information</t>
  </si>
  <si>
    <t>Review of performance</t>
  </si>
  <si>
    <t>Commentary on prospects</t>
  </si>
  <si>
    <t>Unquoted investments and/or properties</t>
  </si>
  <si>
    <t>Purchase or disposal of quoted securities</t>
  </si>
  <si>
    <t xml:space="preserve">Group borrowings </t>
  </si>
  <si>
    <t>Off balance sheet financial instruments</t>
  </si>
  <si>
    <t>Deferred taxation</t>
  </si>
  <si>
    <t>Note 1:</t>
  </si>
  <si>
    <t>Share of losses in associated company</t>
  </si>
  <si>
    <t>Note 1 :</t>
  </si>
  <si>
    <t>Profit from operations</t>
  </si>
  <si>
    <t>Profits</t>
  </si>
  <si>
    <t>Profit before tax</t>
  </si>
  <si>
    <t xml:space="preserve">Profit after tax </t>
  </si>
  <si>
    <t>Profit after tax &amp; minority interest</t>
  </si>
  <si>
    <t>Profit for the period (RM'000)</t>
  </si>
  <si>
    <t xml:space="preserve"> - Basic profit per share (sen)</t>
  </si>
  <si>
    <t>The basic profit per share for the quarter and cumulative year to date are computed as follows:</t>
  </si>
  <si>
    <t>Basis of calculation of profit per share</t>
  </si>
  <si>
    <t>ADVANCE INFORMATION MARKETING BERHAD</t>
  </si>
  <si>
    <t>(Company No. 644769-D)</t>
  </si>
  <si>
    <t>Preceeding Year</t>
  </si>
  <si>
    <t>Corresponding Quarter</t>
  </si>
  <si>
    <t>Corresponding Period</t>
  </si>
  <si>
    <t>Share Capital</t>
  </si>
  <si>
    <t>Ordinary</t>
  </si>
  <si>
    <t>Shares</t>
  </si>
  <si>
    <t>RCPS*</t>
  </si>
  <si>
    <t>*RCPS- Redeemable Convertible Preference Shares</t>
  </si>
  <si>
    <t>Exchange</t>
  </si>
  <si>
    <t>Fluctuation</t>
  </si>
  <si>
    <t>Conversion of RCPS</t>
  </si>
  <si>
    <t>Bonus issue via :</t>
  </si>
  <si>
    <t>Capitalisation of share premium</t>
  </si>
  <si>
    <t>Capitalisation of retained profits</t>
  </si>
  <si>
    <t>Refund of proceeds arising from revaluation of RCPS  issue price</t>
  </si>
  <si>
    <t>-currency translation difference</t>
  </si>
  <si>
    <t xml:space="preserve">Diluted </t>
  </si>
  <si>
    <t>The fully diluted earnings per share have not been presented as there is no diluted effect for the shares of the Company.</t>
  </si>
  <si>
    <t xml:space="preserve">   of RM0.10 each in issue ('000) </t>
  </si>
  <si>
    <t>N/A</t>
  </si>
  <si>
    <t>The annexed notes are an integral part of this statement</t>
  </si>
  <si>
    <t>Profit before taxation</t>
  </si>
  <si>
    <t>Adjustment for non-cash items</t>
  </si>
  <si>
    <t>Operating profit before working capital changes</t>
  </si>
  <si>
    <t>Net cash used in investing activities</t>
  </si>
  <si>
    <t>Effects of exchange rate changes</t>
  </si>
  <si>
    <t>Foreign exchange effect not recognised in income statement :</t>
  </si>
  <si>
    <t>Net change in current asset &amp; current liabilities</t>
  </si>
  <si>
    <t>Licensing &amp; Data Management</t>
  </si>
  <si>
    <t>Managed Customer Loyalty Services</t>
  </si>
  <si>
    <t>Mail Order &amp; Channel Sales</t>
  </si>
  <si>
    <t>Auditors' Report on preceding annual financial statements</t>
  </si>
  <si>
    <t>Changes in Estimates</t>
  </si>
  <si>
    <t>There were no material changes in the estimates used for the preparation of this interim financial report.</t>
  </si>
  <si>
    <t>Actual number of ordinary</t>
  </si>
  <si>
    <t xml:space="preserve">   shares of RM0.10 each in issue ('000)</t>
  </si>
  <si>
    <t>Forex Reserve</t>
  </si>
  <si>
    <t>(Incorporated in Malaysia)</t>
  </si>
  <si>
    <t xml:space="preserve">ADVANCE INFORMATION MARKETING BERHAD </t>
  </si>
  <si>
    <t>(Company No 644769-D)</t>
  </si>
  <si>
    <t>31.12.2005</t>
  </si>
  <si>
    <t>As at 1st January 2006</t>
  </si>
  <si>
    <t>Other investment</t>
  </si>
  <si>
    <t>Net  Assets per share (RM)</t>
  </si>
  <si>
    <t>The Condensed Balance Sheet should be read in conjunction with the audited financial statements for the year ended 31 December 2005 and the accompanying explanatory notes attached to this interim financial statements.</t>
  </si>
  <si>
    <t>The Condensed Statement of Changes in Equity should be read in conjunction with the audited financial statements for the year ended 31 December 2005 and the accompanying explanatory notes attached to this interim financial statements.</t>
  </si>
  <si>
    <t>(Unaudited)</t>
  </si>
  <si>
    <t>(Audited)</t>
  </si>
  <si>
    <t xml:space="preserve">Corresponding </t>
  </si>
  <si>
    <t xml:space="preserve"> Quarter</t>
  </si>
  <si>
    <t>Current</t>
  </si>
  <si>
    <t>Tax paid</t>
  </si>
  <si>
    <t>Bank interest</t>
  </si>
  <si>
    <t>Inter-Segment Revenue</t>
  </si>
  <si>
    <t>Current provision</t>
  </si>
  <si>
    <t xml:space="preserve">   of RM1.00 each in issue ('000) </t>
  </si>
  <si>
    <t xml:space="preserve">   shares of RM1.00 each in issue ('000)</t>
  </si>
  <si>
    <t>Save as disclosed below, there were no issuance, cancellations, repurchases, resale and repayment of debt and equity securities during the current quarter under review.</t>
  </si>
  <si>
    <t>Comments on variation of profit before taxation against immediate preceding quarter</t>
  </si>
  <si>
    <t xml:space="preserve"> - Basic earning per share (sen)</t>
  </si>
  <si>
    <t xml:space="preserve">Short term deposit </t>
  </si>
  <si>
    <t>Other payable</t>
  </si>
  <si>
    <t>Unsecured</t>
  </si>
  <si>
    <t>30.06.2006</t>
  </si>
  <si>
    <t>30.06.2005</t>
  </si>
  <si>
    <t>Initial public offering</t>
  </si>
  <si>
    <t>Listing expenses</t>
  </si>
  <si>
    <t xml:space="preserve">Net profit for the period </t>
  </si>
  <si>
    <t>The Condensed Income Statements should be read in conjunction with the  accompanying explanatory notes attached to this interim financial statements.</t>
  </si>
  <si>
    <t>The Condensed Consolidated Cash Flow Statement should be read in conjunction with the accompanying explanatory notes attached to this interim financial statements.</t>
  </si>
  <si>
    <t>The revenue and profit/(loss) of the Group for the second quarter ended 30 June 2006 are generated from the following segments:</t>
  </si>
  <si>
    <t>Total Group borrowings as at 30 June 2006 were as follows :-</t>
  </si>
  <si>
    <t>As at 30.06.2006</t>
  </si>
  <si>
    <t>INTERIM FINANCIAL REPORT FOR THE 2ND QUARTER ENDED 30 JUNE 2006</t>
  </si>
  <si>
    <t>FOR THE SECOND QUARTER ENDED 30 JUNE 2006</t>
  </si>
  <si>
    <t>CONDENSED CONSOLIDATED  BALANCE SHEETS AS AT 30 JUNE 2006</t>
  </si>
  <si>
    <t>Balance as at 30 June 2006</t>
  </si>
  <si>
    <t>The Group has voluntarily disclosed the consolidated profit forecast for the year ended 31 December 2006 in the prospectus dated 28 March 2006. The performance of the Group for the second quarter 2006 is in line with the forecast full year net profit of RM9 million on the back of RM41.6 million turnover. Barring unforeseen circumstances, the Group is expected to achieve the profit forecast.</t>
  </si>
  <si>
    <t>No significant variation.</t>
  </si>
  <si>
    <t xml:space="preserve">a) Status of corporate proposal announced </t>
  </si>
  <si>
    <t>b) Utilisation of proceeds</t>
  </si>
  <si>
    <t>Purpose Explanation</t>
  </si>
  <si>
    <t xml:space="preserve">Proposed </t>
  </si>
  <si>
    <t>Utilisation</t>
  </si>
  <si>
    <t>Actual</t>
  </si>
  <si>
    <t>Balance</t>
  </si>
  <si>
    <t>Working capital</t>
  </si>
  <si>
    <t>Estimated listing expenses</t>
  </si>
  <si>
    <t>(i) An interim dividend of 15% tax exempted dividend has been declared by the directors;</t>
  </si>
  <si>
    <t>(iii) Previous corresponding period : Nil</t>
  </si>
  <si>
    <t>(ii) Amount per share : 1.5 sen tax exempted</t>
  </si>
  <si>
    <t>(iv) Payment date : 7th September 2006</t>
  </si>
  <si>
    <t>Development Expenditure</t>
  </si>
  <si>
    <t>Development expenditure</t>
  </si>
  <si>
    <t>Cash flows from from operating activities</t>
  </si>
  <si>
    <t>Net cash generated from operating activities</t>
  </si>
  <si>
    <t>Cash generated from operations</t>
  </si>
  <si>
    <t>Net cash generated from / (used in) financing activities</t>
  </si>
  <si>
    <t>Net increase in cash and cash equivalents during the period</t>
  </si>
  <si>
    <t>There were no material events subsequent to the current financial quarter ended 30 June 2006 up to the date of this report which, is likely to substantially affect the results of the operations of the Company.</t>
  </si>
  <si>
    <t>On 18th April 2006, in conjunction with the Listing, the Company undertook an Initial Public Offering of 35,000,000 Issue Shares at an issue price of RM0.42 as follows:-
(a) 1,000,000 Ordinary Shares of Rm0.10 to our eligible Directors, employees and persons who have contributed to our success;
(b) 33,000,000 Ordinary Shares Shares  of Rm0.10 under the private placement to identified investors; and 
(c) 1,000,000 Ordinary Shares of Rm0.10 to the general public.
Upon the completion of the Initial Public Offering, our issued and paid-up share capital will increase from RM12,000,000 comprising 120,000,000 Shares to RM15,500,000 comprising 155,000,000 Shares.</t>
  </si>
  <si>
    <t>*The utilisation of proceeds is within the timeframe of 5 years as stated in the company's prospectus dated 28 March 2006</t>
  </si>
  <si>
    <t>The effective tax rate of the Company is lower than the statutory rate applicable mainly due to the MSC status granted by MDC. The pioneer status entitles the company for five years exemption from Malaysian Income tax (only on income derived from MSC related activities).</t>
  </si>
  <si>
    <t>The Company raised RM14.7 million during its Initial Public Offering exercise in April 2006 and the details of the utilisation of proceeds up to 30 June 2006 are as follows:-</t>
  </si>
  <si>
    <t>Quarter*</t>
  </si>
  <si>
    <t>Period*</t>
  </si>
  <si>
    <t>* The comparative figures for the preceding year are not available as AIM was listed on the MESDAQ Market of Bursa</t>
  </si>
  <si>
    <t>Malaysia Securities Berhad on 18 April 2006.</t>
  </si>
  <si>
    <t>Short term deposit*</t>
  </si>
  <si>
    <t>*Short term deposits in financial institutions and money market pending utilization.</t>
  </si>
  <si>
    <t xml:space="preserve">(v) In respect of deposited securities, entitlement to the interim dividend will be determined on the basis of the Record of  </t>
  </si>
  <si>
    <t xml:space="preserve">      Depositors as at 25th August 2006</t>
  </si>
  <si>
    <t xml:space="preserve">Minority </t>
  </si>
  <si>
    <t>Interest</t>
  </si>
  <si>
    <t>Equity</t>
  </si>
  <si>
    <t>FRS 2 Share-based Payment</t>
  </si>
  <si>
    <t>FRS 3 Business Combinations</t>
  </si>
  <si>
    <t>FRS 5 Non-current Assets Held for Sale and Discontinued Operations</t>
  </si>
  <si>
    <t>FRS 101 Presentation of Financial Statements</t>
  </si>
  <si>
    <t>FRS 108 Accounting Policies, Changes in Accounting Estimates and Errors</t>
  </si>
  <si>
    <t>FRS 110 Events after the Balance Sheet Date</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</si>
  <si>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</si>
  <si>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</si>
  <si>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</si>
  <si>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</si>
  <si>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</si>
  <si>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Earnings Per Share</t>
  </si>
  <si>
    <t>FRS 136 Impairment of Assets</t>
  </si>
  <si>
    <t>FRS 138 Intangible Assets</t>
  </si>
  <si>
    <t>FRS 140 Investment Property</t>
  </si>
  <si>
    <t>The interim financial statements are unaudited and have been prepared in compliance with FRS 134, Interim Financial reporting and Appendix 9B of Mesdaq Market Listing Requirement of Bursa Malaysia Securities Berhad ("Bursa Malaysia").
The interim financial statements should be read in conjunction with the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financial year ended 31 December 2005. 
The accounting policies and methods of computation adopted in these quarterly financial statements of the Company and its subsidiaries ("Group") are consistent with those adopted for the annual financial statements of the subsidiaries for the financial year ended 31 December 2005 except for the adoption of the following new and revised Financial Reporting Standards (“FRS”) issued by MASB that are effective for the Group’s first FRS annual reporting date, 31 December 2006:</t>
  </si>
  <si>
    <t>FRS 102 Inventories</t>
  </si>
  <si>
    <t>FRS 131 Interests in Joint Ventures</t>
  </si>
  <si>
    <t>The adoption of FRS mentioned above does not have significant impact on the Group.</t>
  </si>
  <si>
    <t>** The comparative figures for the preceding year are not available as AIM was listed on the MESDAQ Market of</t>
  </si>
  <si>
    <t xml:space="preserve">    Bursa Malaysia Securities Berhad on 18 April 2006.</t>
  </si>
  <si>
    <t>Note 1</t>
  </si>
  <si>
    <t xml:space="preserve">Our revenue in Q2 2006 grew by 5.8% from RM8.7 million in Q2 2005 to RM9.2 million in Q2 2006, mainly due to an increase in demand by the existing clients for managed loyalty services as well as new businesses secured.  Operating expenses increase due to the Group's policy on investment in human resources for future business expansion. Overall, the Group has achieved an unaudited profit after tax of RM2.055 million during the period under review and the overall performance is in tandem with the financial year target. </t>
  </si>
  <si>
    <t>Expansion of the core and related</t>
  </si>
  <si>
    <t xml:space="preserve">   business of the Group</t>
  </si>
  <si>
    <t xml:space="preserve">Purchase of software and hardware </t>
  </si>
  <si>
    <t xml:space="preserve">   equipment</t>
  </si>
  <si>
    <t>Explanations*</t>
  </si>
  <si>
    <t>Amount</t>
  </si>
  <si>
    <t>Singapore</t>
  </si>
  <si>
    <t xml:space="preserve">Singapore </t>
  </si>
  <si>
    <t xml:space="preserve"> Quarter**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</si>
</sst>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_(* #,##0.00_);_(* \(#,##0.00\);_(* &quot;-&quot;_);_(@_)"/>
    <numFmt numFmtId="175" formatCode="_(* #,##0.0_);_(* \(#,##0.0\);_(* &quot;-&quot;??_);_(@_)"/>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18">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sz val="10"/>
      <color indexed="8"/>
      <name val="Arial"/>
      <family val="2"/>
    </font>
    <font>
      <sz val="8"/>
      <name val="Arial"/>
      <family val="2"/>
    </font>
    <font>
      <sz val="10"/>
      <name val="Arial Narrow"/>
      <family val="2"/>
    </font>
    <font>
      <b/>
      <sz val="10"/>
      <name val="Arial"/>
      <family val="2"/>
    </font>
    <font>
      <b/>
      <sz val="16"/>
      <name val="Arial"/>
      <family val="2"/>
    </font>
    <font>
      <i/>
      <sz val="10"/>
      <name val="Times New Roman"/>
      <family val="1"/>
    </font>
    <font>
      <sz val="12"/>
      <name val="Arial"/>
      <family val="2"/>
    </font>
    <font>
      <sz val="9.5"/>
      <name val="Times New Roman"/>
      <family val="1"/>
    </font>
  </fonts>
  <fills count="2">
    <fill>
      <patternFill/>
    </fill>
    <fill>
      <patternFill patternType="gray125"/>
    </fill>
  </fills>
  <borders count="11">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80">
    <xf numFmtId="0" fontId="0" fillId="0" borderId="0" xfId="0" applyAlignment="1">
      <alignment/>
    </xf>
    <xf numFmtId="172" fontId="3" fillId="0" borderId="1" xfId="15" applyNumberFormat="1" applyFont="1" applyFill="1" applyBorder="1" applyAlignment="1">
      <alignment horizontal="center"/>
    </xf>
    <xf numFmtId="172" fontId="3" fillId="0" borderId="0" xfId="15" applyNumberFormat="1" applyFont="1" applyFill="1" applyAlignment="1">
      <alignment/>
    </xf>
    <xf numFmtId="172" fontId="3" fillId="0" borderId="0" xfId="15" applyNumberFormat="1" applyFont="1" applyFill="1" applyBorder="1" applyAlignment="1">
      <alignment/>
    </xf>
    <xf numFmtId="172"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2" fontId="3" fillId="0" borderId="0" xfId="15" applyNumberFormat="1" applyFont="1" applyAlignment="1">
      <alignment/>
    </xf>
    <xf numFmtId="172" fontId="3" fillId="0" borderId="0" xfId="15" applyNumberFormat="1" applyFont="1" applyAlignment="1">
      <alignment horizontal="center"/>
    </xf>
    <xf numFmtId="172" fontId="3" fillId="0" borderId="2" xfId="15" applyNumberFormat="1" applyFont="1" applyBorder="1" applyAlignment="1">
      <alignment/>
    </xf>
    <xf numFmtId="172" fontId="3" fillId="0" borderId="2" xfId="15" applyNumberFormat="1" applyFont="1" applyBorder="1" applyAlignment="1">
      <alignment horizontal="center"/>
    </xf>
    <xf numFmtId="172" fontId="3" fillId="0" borderId="3" xfId="15" applyNumberFormat="1" applyFont="1" applyBorder="1" applyAlignment="1">
      <alignment horizontal="center"/>
    </xf>
    <xf numFmtId="172" fontId="3" fillId="0" borderId="0" xfId="15" applyNumberFormat="1" applyFont="1" applyBorder="1" applyAlignment="1">
      <alignment/>
    </xf>
    <xf numFmtId="16" fontId="3" fillId="0" borderId="0" xfId="21" applyNumberFormat="1" applyFont="1" applyAlignment="1">
      <alignment horizontal="center"/>
      <protection/>
    </xf>
    <xf numFmtId="172" fontId="4" fillId="0" borderId="0" xfId="15" applyNumberFormat="1" applyFont="1" applyAlignment="1">
      <alignment/>
    </xf>
    <xf numFmtId="172" fontId="3" fillId="0" borderId="4" xfId="15" applyNumberFormat="1" applyFont="1" applyBorder="1" applyAlignment="1">
      <alignment/>
    </xf>
    <xf numFmtId="172" fontId="3" fillId="0" borderId="5" xfId="15" applyNumberFormat="1" applyFont="1" applyBorder="1" applyAlignment="1">
      <alignment/>
    </xf>
    <xf numFmtId="172" fontId="3" fillId="0" borderId="6" xfId="15" applyNumberFormat="1" applyFont="1" applyBorder="1" applyAlignment="1">
      <alignment/>
    </xf>
    <xf numFmtId="172" fontId="4" fillId="0" borderId="0" xfId="15" applyNumberFormat="1" applyFont="1" applyBorder="1" applyAlignment="1">
      <alignment/>
    </xf>
    <xf numFmtId="172" fontId="3" fillId="0" borderId="1" xfId="15" applyNumberFormat="1" applyFont="1" applyBorder="1" applyAlignment="1">
      <alignment/>
    </xf>
    <xf numFmtId="172" fontId="3" fillId="0" borderId="0" xfId="15" applyNumberFormat="1" applyFont="1" applyAlignment="1">
      <alignment horizontal="right"/>
    </xf>
    <xf numFmtId="172" fontId="3" fillId="0" borderId="3" xfId="15" applyNumberFormat="1" applyFont="1" applyBorder="1" applyAlignment="1">
      <alignment/>
    </xf>
    <xf numFmtId="0" fontId="3" fillId="0" borderId="0" xfId="21" applyFont="1" applyAlignment="1">
      <alignment horizontal="right"/>
      <protection/>
    </xf>
    <xf numFmtId="172" fontId="4" fillId="0" borderId="0" xfId="21" applyNumberFormat="1" applyFont="1">
      <alignment/>
      <protection/>
    </xf>
    <xf numFmtId="172" fontId="3" fillId="0" borderId="0" xfId="21" applyNumberFormat="1" applyFont="1" applyAlignment="1">
      <alignment horizontal="center"/>
      <protection/>
    </xf>
    <xf numFmtId="173" fontId="3" fillId="0" borderId="0" xfId="21" applyNumberFormat="1" applyFont="1" applyAlignment="1">
      <alignment horizontal="center"/>
      <protection/>
    </xf>
    <xf numFmtId="172"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5" fillId="0" borderId="0" xfId="21" applyFont="1" applyAlignment="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0" fontId="3" fillId="0" borderId="0" xfId="21" applyFont="1" applyBorder="1">
      <alignment/>
      <protection/>
    </xf>
    <xf numFmtId="0" fontId="4" fillId="0" borderId="0" xfId="21" applyFont="1" applyAlignment="1">
      <alignment horizontal="left"/>
      <protection/>
    </xf>
    <xf numFmtId="0" fontId="5" fillId="0" borderId="0" xfId="21" applyFont="1" applyAlignment="1">
      <alignment horizontal="left"/>
      <protection/>
    </xf>
    <xf numFmtId="0" fontId="4" fillId="0" borderId="0" xfId="21" applyFont="1" applyAlignment="1" quotePrefix="1">
      <alignment horizontal="left"/>
      <protection/>
    </xf>
    <xf numFmtId="0" fontId="4" fillId="0" borderId="0" xfId="21" applyFont="1" applyFill="1">
      <alignment/>
      <protection/>
    </xf>
    <xf numFmtId="41" fontId="3" fillId="0" borderId="0" xfId="21" applyNumberFormat="1" applyFont="1" applyFill="1">
      <alignment/>
      <protection/>
    </xf>
    <xf numFmtId="41" fontId="3" fillId="0" borderId="0" xfId="21" applyNumberFormat="1" applyFont="1" applyFill="1" applyBorder="1">
      <alignment/>
      <protection/>
    </xf>
    <xf numFmtId="41" fontId="3" fillId="0" borderId="1" xfId="21" applyNumberFormat="1" applyFont="1" applyFill="1" applyBorder="1">
      <alignment/>
      <protection/>
    </xf>
    <xf numFmtId="15" fontId="3" fillId="0" borderId="0" xfId="21" applyNumberFormat="1" applyFont="1" applyAlignment="1">
      <alignment horizontal="center"/>
      <protection/>
    </xf>
    <xf numFmtId="15" fontId="3" fillId="0" borderId="0" xfId="21" applyNumberFormat="1" applyFont="1" applyAlignment="1" quotePrefix="1">
      <alignment horizontal="center"/>
      <protection/>
    </xf>
    <xf numFmtId="40" fontId="3" fillId="0" borderId="0" xfId="15" applyNumberFormat="1" applyFont="1" applyFill="1" applyBorder="1" applyAlignment="1">
      <alignment/>
    </xf>
    <xf numFmtId="172" fontId="3" fillId="0" borderId="2" xfId="15" applyNumberFormat="1" applyFont="1" applyFill="1" applyBorder="1" applyAlignment="1">
      <alignment/>
    </xf>
    <xf numFmtId="172" fontId="3" fillId="0" borderId="1" xfId="15" applyNumberFormat="1" applyFont="1" applyFill="1" applyBorder="1" applyAlignment="1">
      <alignment/>
    </xf>
    <xf numFmtId="172" fontId="3" fillId="0" borderId="0" xfId="15" applyNumberFormat="1" applyFont="1" applyAlignment="1">
      <alignment horizontal="justify"/>
    </xf>
    <xf numFmtId="0" fontId="3" fillId="0" borderId="0" xfId="21" applyFont="1" applyAlignment="1">
      <alignment horizontal="left"/>
      <protection/>
    </xf>
    <xf numFmtId="172" fontId="3" fillId="0" borderId="0" xfId="15" applyNumberFormat="1" applyFont="1" applyAlignment="1">
      <alignment/>
    </xf>
    <xf numFmtId="38" fontId="3" fillId="0" borderId="0" xfId="15" applyNumberFormat="1" applyFont="1" applyFill="1" applyBorder="1" applyAlignment="1">
      <alignment/>
    </xf>
    <xf numFmtId="38" fontId="3" fillId="0" borderId="1" xfId="15" applyNumberFormat="1" applyFont="1" applyFill="1" applyBorder="1" applyAlignment="1">
      <alignment/>
    </xf>
    <xf numFmtId="172" fontId="4" fillId="0" borderId="0" xfId="15" applyNumberFormat="1" applyFont="1" applyAlignment="1">
      <alignment horizontal="center"/>
    </xf>
    <xf numFmtId="0" fontId="4" fillId="0" borderId="0" xfId="21" applyFont="1" applyAlignment="1">
      <alignment horizontal="center"/>
      <protection/>
    </xf>
    <xf numFmtId="172" fontId="3" fillId="0" borderId="0" xfId="15" applyNumberFormat="1" applyFont="1" applyBorder="1" applyAlignment="1">
      <alignment/>
    </xf>
    <xf numFmtId="172" fontId="4" fillId="0" borderId="0" xfId="15" applyNumberFormat="1" applyFont="1" applyBorder="1" applyAlignment="1">
      <alignment/>
    </xf>
    <xf numFmtId="172" fontId="4" fillId="0" borderId="0" xfId="15" applyNumberFormat="1" applyFont="1" applyAlignment="1">
      <alignment/>
    </xf>
    <xf numFmtId="0" fontId="3" fillId="0" borderId="0" xfId="15" applyNumberFormat="1" applyFont="1" applyBorder="1" applyAlignment="1">
      <alignment horizontal="center"/>
    </xf>
    <xf numFmtId="0" fontId="7" fillId="0" borderId="0" xfId="21" applyFont="1">
      <alignment/>
      <protection/>
    </xf>
    <xf numFmtId="0" fontId="7" fillId="0" borderId="0" xfId="21" applyFont="1" applyAlignment="1">
      <alignment horizontal="center"/>
      <protection/>
    </xf>
    <xf numFmtId="0" fontId="8" fillId="0" borderId="0" xfId="21" applyFont="1">
      <alignment/>
      <protection/>
    </xf>
    <xf numFmtId="15" fontId="7" fillId="0" borderId="0" xfId="21" applyNumberFormat="1" applyFont="1" applyAlignment="1">
      <alignment horizontal="center"/>
      <protection/>
    </xf>
    <xf numFmtId="15" fontId="7" fillId="0" borderId="0" xfId="21" applyNumberFormat="1" applyFont="1" applyAlignment="1" quotePrefix="1">
      <alignment horizontal="center"/>
      <protection/>
    </xf>
    <xf numFmtId="0" fontId="9" fillId="0" borderId="0" xfId="21" applyFont="1" applyAlignment="1">
      <alignment horizontal="center"/>
      <protection/>
    </xf>
    <xf numFmtId="41" fontId="9" fillId="0" borderId="7" xfId="21" applyNumberFormat="1" applyFont="1" applyBorder="1" applyAlignment="1">
      <alignment horizontal="center"/>
      <protection/>
    </xf>
    <xf numFmtId="41" fontId="7" fillId="0" borderId="0" xfId="21" applyNumberFormat="1" applyFont="1">
      <alignment/>
      <protection/>
    </xf>
    <xf numFmtId="174" fontId="9" fillId="0" borderId="0" xfId="21" applyNumberFormat="1" applyFont="1" applyBorder="1" applyAlignment="1">
      <alignment horizontal="center"/>
      <protection/>
    </xf>
    <xf numFmtId="0" fontId="7" fillId="0" borderId="0" xfId="21" applyFont="1" quotePrefix="1">
      <alignment/>
      <protection/>
    </xf>
    <xf numFmtId="41" fontId="9" fillId="0" borderId="0" xfId="21" applyNumberFormat="1" applyFont="1" applyAlignment="1">
      <alignment horizontal="center"/>
      <protection/>
    </xf>
    <xf numFmtId="43" fontId="7" fillId="0" borderId="0" xfId="21" applyNumberFormat="1" applyFont="1">
      <alignment/>
      <protection/>
    </xf>
    <xf numFmtId="172" fontId="7" fillId="0" borderId="0" xfId="15" applyNumberFormat="1" applyFont="1" applyAlignment="1">
      <alignment/>
    </xf>
    <xf numFmtId="172" fontId="7" fillId="0" borderId="0" xfId="15" applyNumberFormat="1" applyFont="1" applyAlignment="1">
      <alignment horizontal="center"/>
    </xf>
    <xf numFmtId="43" fontId="7" fillId="0" borderId="0" xfId="15" applyFont="1" applyFill="1" applyBorder="1" applyAlignment="1">
      <alignment/>
    </xf>
    <xf numFmtId="172" fontId="7" fillId="0" borderId="0" xfId="15" applyNumberFormat="1" applyFont="1" applyFill="1" applyAlignment="1">
      <alignment/>
    </xf>
    <xf numFmtId="0" fontId="3" fillId="0" borderId="0" xfId="21" applyFont="1" applyAlignment="1">
      <alignment vertical="top" wrapText="1"/>
      <protection/>
    </xf>
    <xf numFmtId="172" fontId="0" fillId="0" borderId="0" xfId="0" applyNumberFormat="1" applyAlignment="1">
      <alignment/>
    </xf>
    <xf numFmtId="172" fontId="3" fillId="0" borderId="5" xfId="15" applyNumberFormat="1" applyFont="1" applyBorder="1" applyAlignment="1">
      <alignment horizontal="center"/>
    </xf>
    <xf numFmtId="172" fontId="3" fillId="0" borderId="8" xfId="15" applyNumberFormat="1" applyFont="1" applyBorder="1" applyAlignment="1">
      <alignment horizontal="center"/>
    </xf>
    <xf numFmtId="3" fontId="3" fillId="0" borderId="0" xfId="21" applyNumberFormat="1" applyFont="1" applyAlignment="1">
      <alignment horizontal="center" vertical="top" wrapText="1"/>
      <protection/>
    </xf>
    <xf numFmtId="3" fontId="3" fillId="0" borderId="0" xfId="21" applyNumberFormat="1" applyFont="1" applyAlignment="1">
      <alignment horizontal="center"/>
      <protection/>
    </xf>
    <xf numFmtId="3" fontId="3" fillId="0" borderId="0" xfId="21" applyNumberFormat="1" applyFont="1" applyBorder="1" applyAlignment="1">
      <alignment horizontal="center" vertical="top" wrapText="1"/>
      <protection/>
    </xf>
    <xf numFmtId="3" fontId="3" fillId="0" borderId="0" xfId="21" applyNumberFormat="1" applyFont="1">
      <alignment/>
      <protection/>
    </xf>
    <xf numFmtId="2" fontId="7" fillId="0" borderId="0" xfId="15" applyNumberFormat="1" applyFont="1" applyBorder="1" applyAlignment="1">
      <alignment horizontal="center"/>
    </xf>
    <xf numFmtId="2" fontId="7" fillId="0" borderId="0" xfId="15" applyNumberFormat="1" applyFont="1" applyFill="1" applyBorder="1" applyAlignment="1">
      <alignment horizontal="center"/>
    </xf>
    <xf numFmtId="2" fontId="10" fillId="0" borderId="0" xfId="0" applyNumberFormat="1" applyFont="1" applyAlignment="1">
      <alignment/>
    </xf>
    <xf numFmtId="41" fontId="3" fillId="0" borderId="0" xfId="16" applyFont="1" applyAlignment="1">
      <alignment/>
    </xf>
    <xf numFmtId="172" fontId="3" fillId="0" borderId="6" xfId="15" applyNumberFormat="1" applyFont="1" applyBorder="1" applyAlignment="1">
      <alignment horizontal="center" wrapText="1"/>
    </xf>
    <xf numFmtId="172" fontId="3" fillId="0" borderId="0" xfId="15" applyNumberFormat="1" applyFont="1" applyBorder="1" applyAlignment="1">
      <alignment horizontal="center" wrapText="1"/>
    </xf>
    <xf numFmtId="0" fontId="3" fillId="0" borderId="0" xfId="21" applyFont="1" quotePrefix="1">
      <alignment/>
      <protection/>
    </xf>
    <xf numFmtId="0" fontId="12" fillId="0" borderId="0" xfId="0" applyFont="1" applyAlignment="1">
      <alignment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xf>
    <xf numFmtId="0" fontId="4" fillId="0" borderId="0" xfId="21" applyFont="1" applyFill="1" applyAlignment="1" quotePrefix="1">
      <alignment horizontal="left"/>
      <protection/>
    </xf>
    <xf numFmtId="0" fontId="4" fillId="0" borderId="0" xfId="21" applyFont="1" applyFill="1" applyAlignment="1">
      <alignment horizontal="left"/>
      <protection/>
    </xf>
    <xf numFmtId="41" fontId="7" fillId="0" borderId="7" xfId="21" applyNumberFormat="1" applyFont="1" applyBorder="1" applyAlignment="1">
      <alignment horizontal="center"/>
      <protection/>
    </xf>
    <xf numFmtId="41" fontId="3" fillId="0" borderId="7" xfId="16" applyFont="1" applyBorder="1" applyAlignment="1">
      <alignment horizontal="center"/>
    </xf>
    <xf numFmtId="0" fontId="3" fillId="0" borderId="0" xfId="21" applyFont="1" applyFill="1" applyAlignment="1">
      <alignment horizontal="left" vertical="top" wrapText="1"/>
      <protection/>
    </xf>
    <xf numFmtId="0" fontId="4" fillId="0" borderId="0" xfId="21" applyFont="1" applyFill="1" applyAlignment="1">
      <alignment horizontal="left" vertical="top" wrapText="1"/>
      <protection/>
    </xf>
    <xf numFmtId="0" fontId="3" fillId="0" borderId="0" xfId="21" applyFont="1" applyFill="1" applyAlignment="1">
      <alignment horizontal="center" vertical="center" wrapText="1"/>
      <protection/>
    </xf>
    <xf numFmtId="0" fontId="3" fillId="0" borderId="0" xfId="21" applyFont="1" applyFill="1" applyAlignment="1">
      <alignment horizontal="center" vertical="top" wrapText="1"/>
      <protection/>
    </xf>
    <xf numFmtId="0" fontId="4" fillId="0" borderId="0" xfId="21" applyFont="1" applyFill="1" applyAlignment="1">
      <alignment horizontal="center" vertical="top" wrapText="1"/>
      <protection/>
    </xf>
    <xf numFmtId="0" fontId="3" fillId="0" borderId="0" xfId="21" applyFont="1" applyFill="1" applyAlignment="1">
      <alignment vertical="top" wrapText="1"/>
      <protection/>
    </xf>
    <xf numFmtId="3" fontId="3" fillId="0" borderId="0" xfId="21" applyNumberFormat="1" applyFont="1" applyFill="1" applyAlignment="1">
      <alignment horizontal="center" vertical="top" wrapText="1"/>
      <protection/>
    </xf>
    <xf numFmtId="43" fontId="7" fillId="0" borderId="0" xfId="15" applyFont="1" applyAlignment="1">
      <alignment/>
    </xf>
    <xf numFmtId="43" fontId="9" fillId="0" borderId="0" xfId="15" applyFont="1" applyBorder="1" applyAlignment="1">
      <alignment horizontal="center"/>
    </xf>
    <xf numFmtId="0" fontId="0" fillId="0" borderId="0" xfId="0" applyAlignment="1">
      <alignment wrapText="1"/>
    </xf>
    <xf numFmtId="0" fontId="3" fillId="0" borderId="0" xfId="21" applyFont="1" applyAlignment="1">
      <alignment wrapText="1"/>
      <protection/>
    </xf>
    <xf numFmtId="43" fontId="7" fillId="0" borderId="0" xfId="15" applyNumberFormat="1" applyFont="1" applyAlignment="1">
      <alignment/>
    </xf>
    <xf numFmtId="43" fontId="7" fillId="0" borderId="0" xfId="15" applyNumberFormat="1" applyFont="1" applyAlignment="1">
      <alignment horizontal="center"/>
    </xf>
    <xf numFmtId="43" fontId="7" fillId="0" borderId="0" xfId="21" applyNumberFormat="1" applyFont="1" applyAlignment="1">
      <alignment horizontal="center"/>
      <protection/>
    </xf>
    <xf numFmtId="41" fontId="9" fillId="0" borderId="0" xfId="21" applyNumberFormat="1" applyFont="1" applyBorder="1" applyAlignment="1">
      <alignment horizontal="center"/>
      <protection/>
    </xf>
    <xf numFmtId="41" fontId="7" fillId="0" borderId="0" xfId="21" applyNumberFormat="1" applyFont="1" applyBorder="1" applyAlignment="1">
      <alignment horizontal="center"/>
      <protection/>
    </xf>
    <xf numFmtId="0" fontId="3" fillId="0" borderId="0" xfId="21" applyFont="1" applyFill="1" applyAlignment="1">
      <alignment horizontal="left" wrapText="1"/>
      <protection/>
    </xf>
    <xf numFmtId="0" fontId="3" fillId="0" borderId="0" xfId="21" applyFont="1" applyAlignment="1">
      <alignment horizontal="left" vertical="top" wrapText="1"/>
      <protection/>
    </xf>
    <xf numFmtId="0" fontId="3" fillId="0" borderId="0" xfId="21" applyFont="1" applyAlignment="1">
      <alignment horizontal="center" wrapText="1"/>
      <protection/>
    </xf>
    <xf numFmtId="172" fontId="3" fillId="0" borderId="0" xfId="15" applyNumberFormat="1" applyFont="1" applyFill="1" applyAlignment="1">
      <alignment horizontal="right" vertical="top" wrapText="1"/>
    </xf>
    <xf numFmtId="172" fontId="3" fillId="0" borderId="8" xfId="15" applyNumberFormat="1" applyFont="1" applyFill="1" applyBorder="1" applyAlignment="1">
      <alignment horizontal="right" vertical="top" wrapText="1"/>
    </xf>
    <xf numFmtId="37" fontId="3" fillId="0" borderId="0" xfId="21" applyNumberFormat="1" applyFont="1" applyFill="1" applyAlignment="1">
      <alignment horizontal="right" vertical="top" wrapText="1"/>
      <protection/>
    </xf>
    <xf numFmtId="37" fontId="3" fillId="0" borderId="8" xfId="21" applyNumberFormat="1" applyFont="1" applyFill="1" applyBorder="1" applyAlignment="1">
      <alignment horizontal="right" vertical="top" wrapText="1"/>
      <protection/>
    </xf>
    <xf numFmtId="0" fontId="3" fillId="0" borderId="8" xfId="21" applyFont="1" applyBorder="1">
      <alignment/>
      <protection/>
    </xf>
    <xf numFmtId="43" fontId="3" fillId="0" borderId="0" xfId="15" applyFont="1" applyAlignment="1">
      <alignment/>
    </xf>
    <xf numFmtId="43" fontId="3" fillId="0" borderId="1" xfId="21" applyNumberFormat="1" applyFont="1" applyBorder="1">
      <alignment/>
      <protection/>
    </xf>
    <xf numFmtId="172" fontId="3" fillId="0" borderId="0" xfId="15" applyNumberFormat="1" applyFont="1" applyFill="1" applyBorder="1" applyAlignment="1">
      <alignment horizontal="center"/>
    </xf>
    <xf numFmtId="43" fontId="3" fillId="0" borderId="0" xfId="15" applyNumberFormat="1" applyFont="1" applyAlignment="1">
      <alignment horizontal="center"/>
    </xf>
    <xf numFmtId="176" fontId="3" fillId="0" borderId="0" xfId="22" applyNumberFormat="1" applyFont="1" applyAlignment="1">
      <alignment/>
    </xf>
    <xf numFmtId="43" fontId="3" fillId="0" borderId="0" xfId="15" applyFont="1" applyFill="1" applyAlignment="1">
      <alignment horizontal="right" vertical="top" wrapText="1"/>
    </xf>
    <xf numFmtId="172" fontId="0" fillId="0" borderId="0" xfId="15" applyNumberFormat="1" applyAlignment="1">
      <alignment horizontal="right"/>
    </xf>
    <xf numFmtId="172" fontId="15" fillId="0" borderId="0" xfId="15" applyNumberFormat="1" applyFont="1" applyFill="1" applyBorder="1" applyAlignment="1">
      <alignment horizontal="right"/>
    </xf>
    <xf numFmtId="0" fontId="16" fillId="0" borderId="0" xfId="0" applyFont="1" applyFill="1" applyAlignment="1">
      <alignment/>
    </xf>
    <xf numFmtId="0" fontId="17" fillId="0" borderId="0" xfId="0" applyFont="1" applyAlignment="1">
      <alignment/>
    </xf>
    <xf numFmtId="172" fontId="3" fillId="0" borderId="0" xfId="15" applyNumberFormat="1" applyFont="1" applyAlignment="1">
      <alignment wrapText="1"/>
    </xf>
    <xf numFmtId="0" fontId="0" fillId="0" borderId="0" xfId="0" applyBorder="1" applyAlignment="1">
      <alignment horizontal="center" wrapText="1"/>
    </xf>
    <xf numFmtId="0" fontId="3" fillId="0" borderId="0" xfId="21" applyFont="1" applyBorder="1" applyAlignment="1">
      <alignment horizontal="center"/>
      <protection/>
    </xf>
    <xf numFmtId="0" fontId="17" fillId="0" borderId="0" xfId="0" applyFont="1" applyAlignment="1">
      <alignment/>
    </xf>
    <xf numFmtId="0" fontId="3" fillId="0" borderId="0" xfId="21" applyFont="1" applyAlignment="1">
      <alignment/>
      <protection/>
    </xf>
    <xf numFmtId="0" fontId="0" fillId="0" borderId="0" xfId="0" applyAlignment="1">
      <alignment/>
    </xf>
    <xf numFmtId="172" fontId="3" fillId="0" borderId="0" xfId="15" applyNumberFormat="1" applyFont="1" applyFill="1" applyAlignment="1">
      <alignment horizontal="center"/>
    </xf>
    <xf numFmtId="172" fontId="3" fillId="0" borderId="2" xfId="15" applyNumberFormat="1" applyFont="1" applyFill="1" applyBorder="1" applyAlignment="1">
      <alignment horizontal="center"/>
    </xf>
    <xf numFmtId="40" fontId="3" fillId="0" borderId="0" xfId="15" applyNumberFormat="1" applyFont="1" applyFill="1" applyBorder="1" applyAlignment="1">
      <alignment horizontal="center"/>
    </xf>
    <xf numFmtId="43" fontId="3" fillId="0" borderId="0" xfId="15" applyFont="1" applyFill="1" applyBorder="1" applyAlignment="1">
      <alignment horizontal="center"/>
    </xf>
    <xf numFmtId="43" fontId="3" fillId="0" borderId="1" xfId="15" applyFont="1" applyFill="1" applyBorder="1" applyAlignment="1">
      <alignment horizontal="center"/>
    </xf>
    <xf numFmtId="0" fontId="3" fillId="0" borderId="1" xfId="21" applyFont="1" applyBorder="1">
      <alignment/>
      <protection/>
    </xf>
    <xf numFmtId="41" fontId="7" fillId="0" borderId="7" xfId="21" applyNumberFormat="1" applyFont="1" applyBorder="1" applyAlignment="1">
      <alignment horizontal="right"/>
      <protection/>
    </xf>
    <xf numFmtId="41" fontId="3" fillId="0" borderId="0" xfId="16" applyFont="1" applyAlignment="1">
      <alignment horizontal="right"/>
    </xf>
    <xf numFmtId="0" fontId="13" fillId="0" borderId="0" xfId="0" applyFont="1" applyAlignment="1">
      <alignment horizontal="center"/>
    </xf>
    <xf numFmtId="0" fontId="14" fillId="0" borderId="0" xfId="0" applyFont="1" applyAlignment="1">
      <alignment horizontal="center"/>
    </xf>
    <xf numFmtId="0" fontId="0" fillId="0" borderId="0" xfId="0" applyFont="1" applyAlignment="1">
      <alignment horizontal="center"/>
    </xf>
    <xf numFmtId="0" fontId="3" fillId="0" borderId="0" xfId="21" applyFont="1" applyAlignment="1">
      <alignment horizontal="center"/>
      <protection/>
    </xf>
    <xf numFmtId="172" fontId="3" fillId="0" borderId="0" xfId="15" applyNumberFormat="1" applyFont="1" applyAlignment="1">
      <alignment horizontal="justify" wrapText="1"/>
    </xf>
    <xf numFmtId="0" fontId="0" fillId="0" borderId="0" xfId="0" applyAlignment="1">
      <alignment horizontal="justify" wrapText="1"/>
    </xf>
    <xf numFmtId="0" fontId="0" fillId="0" borderId="0" xfId="0" applyAlignment="1">
      <alignment horizontal="justify"/>
    </xf>
    <xf numFmtId="172" fontId="3" fillId="0" borderId="9" xfId="15" applyNumberFormat="1" applyFont="1" applyBorder="1" applyAlignment="1">
      <alignment horizontal="center" wrapText="1"/>
    </xf>
    <xf numFmtId="172" fontId="3" fillId="0" borderId="10" xfId="15" applyNumberFormat="1" applyFont="1" applyBorder="1" applyAlignment="1">
      <alignment horizontal="center" wrapText="1"/>
    </xf>
    <xf numFmtId="172" fontId="3" fillId="0" borderId="9" xfId="15" applyNumberFormat="1" applyFont="1" applyBorder="1" applyAlignment="1">
      <alignment horizontal="center"/>
    </xf>
    <xf numFmtId="172" fontId="3" fillId="0" borderId="10" xfId="15" applyNumberFormat="1" applyFont="1" applyBorder="1" applyAlignment="1">
      <alignment horizontal="center"/>
    </xf>
    <xf numFmtId="0" fontId="3" fillId="0" borderId="0" xfId="0" applyFont="1" applyAlignment="1">
      <alignment horizontal="left" vertical="top" wrapText="1"/>
    </xf>
    <xf numFmtId="0" fontId="3" fillId="0" borderId="0" xfId="21" applyFont="1" applyFill="1" applyAlignment="1">
      <alignment horizontal="center" vertical="top" wrapText="1"/>
      <protection/>
    </xf>
    <xf numFmtId="0" fontId="3" fillId="0" borderId="0" xfId="21" applyFont="1" applyFill="1" applyAlignment="1">
      <alignment horizontal="justify" wrapText="1"/>
      <protection/>
    </xf>
    <xf numFmtId="0" fontId="3" fillId="0" borderId="0" xfId="21" applyFont="1" applyFill="1" applyAlignment="1">
      <alignment horizontal="left" wrapText="1"/>
      <protection/>
    </xf>
    <xf numFmtId="0" fontId="3" fillId="0" borderId="0" xfId="21" applyFont="1" applyAlignment="1">
      <alignment horizontal="left" vertical="top" wrapText="1"/>
      <protection/>
    </xf>
    <xf numFmtId="0" fontId="3" fillId="0" borderId="0" xfId="21" applyFont="1" applyFill="1" applyAlignment="1">
      <alignment horizontal="left" vertical="center" wrapText="1"/>
      <protection/>
    </xf>
    <xf numFmtId="0" fontId="4" fillId="0" borderId="0" xfId="21" applyFont="1" applyAlignment="1">
      <alignment horizontal="left" vertical="top" wrapText="1"/>
      <protection/>
    </xf>
    <xf numFmtId="0" fontId="3" fillId="0" borderId="0" xfId="0" applyFont="1" applyAlignment="1">
      <alignment vertical="top" wrapText="1"/>
    </xf>
    <xf numFmtId="0" fontId="3" fillId="0" borderId="0" xfId="21" applyFont="1" applyAlignment="1">
      <alignment horizontal="justify" wrapText="1"/>
      <protection/>
    </xf>
    <xf numFmtId="0" fontId="3" fillId="0" borderId="0" xfId="21" applyFont="1" applyAlignment="1">
      <alignment horizontal="justify"/>
      <protection/>
    </xf>
    <xf numFmtId="0" fontId="17" fillId="0" borderId="0" xfId="0" applyFont="1" applyAlignment="1">
      <alignment horizontal="justify"/>
    </xf>
    <xf numFmtId="0" fontId="3" fillId="0" borderId="0" xfId="21" applyFont="1" applyAlignment="1">
      <alignment horizontal="left" wrapText="1"/>
      <protection/>
    </xf>
    <xf numFmtId="0" fontId="3" fillId="0" borderId="0" xfId="0" applyFont="1" applyAlignment="1">
      <alignment horizontal="justify" vertical="top" wrapText="1"/>
    </xf>
    <xf numFmtId="0" fontId="3" fillId="0" borderId="0" xfId="21" applyFont="1" applyFill="1" applyAlignment="1">
      <alignment horizontal="left" vertical="top" wrapText="1"/>
      <protection/>
    </xf>
    <xf numFmtId="174" fontId="9" fillId="0" borderId="0" xfId="21" applyNumberFormat="1" applyFont="1" applyBorder="1" applyAlignment="1">
      <alignment horizontal="right"/>
      <protection/>
    </xf>
    <xf numFmtId="41" fontId="9" fillId="0" borderId="7" xfId="21" applyNumberFormat="1" applyFont="1" applyBorder="1" applyAlignment="1">
      <alignment horizontal="right"/>
      <protection/>
    </xf>
    <xf numFmtId="41" fontId="9" fillId="0" borderId="0" xfId="21" applyNumberFormat="1" applyFont="1" applyAlignment="1">
      <alignment horizontal="right"/>
      <protection/>
    </xf>
    <xf numFmtId="41" fontId="7" fillId="0" borderId="0" xfId="21" applyNumberFormat="1" applyFont="1" applyAlignment="1">
      <alignment horizontal="right"/>
      <protection/>
    </xf>
    <xf numFmtId="41" fontId="3" fillId="0" borderId="7" xfId="16" applyFont="1" applyBorder="1" applyAlignment="1">
      <alignment horizontal="right"/>
    </xf>
    <xf numFmtId="43" fontId="9" fillId="0" borderId="0" xfId="15" applyFont="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55</xdr:row>
      <xdr:rowOff>47625</xdr:rowOff>
    </xdr:from>
    <xdr:ext cx="76200" cy="200025"/>
    <xdr:sp>
      <xdr:nvSpPr>
        <xdr:cNvPr id="1" name="TextBox 2"/>
        <xdr:cNvSpPr txBox="1">
          <a:spLocks noChangeArrowheads="1"/>
        </xdr:cNvSpPr>
      </xdr:nvSpPr>
      <xdr:spPr>
        <a:xfrm>
          <a:off x="3314700" y="8963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51</xdr:row>
      <xdr:rowOff>0</xdr:rowOff>
    </xdr:from>
    <xdr:to>
      <xdr:col>8</xdr:col>
      <xdr:colOff>657225</xdr:colOff>
      <xdr:row>51</xdr:row>
      <xdr:rowOff>0</xdr:rowOff>
    </xdr:to>
    <xdr:sp>
      <xdr:nvSpPr>
        <xdr:cNvPr id="2" name="TextBox 3"/>
        <xdr:cNvSpPr txBox="1">
          <a:spLocks noChangeArrowheads="1"/>
        </xdr:cNvSpPr>
      </xdr:nvSpPr>
      <xdr:spPr>
        <a:xfrm>
          <a:off x="9525" y="8096250"/>
          <a:ext cx="6381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65</xdr:row>
      <xdr:rowOff>47625</xdr:rowOff>
    </xdr:from>
    <xdr:ext cx="76200" cy="200025"/>
    <xdr:sp>
      <xdr:nvSpPr>
        <xdr:cNvPr id="1" name="TextBox 2"/>
        <xdr:cNvSpPr txBox="1">
          <a:spLocks noChangeArrowheads="1"/>
        </xdr:cNvSpPr>
      </xdr:nvSpPr>
      <xdr:spPr>
        <a:xfrm>
          <a:off x="4752975" y="10610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57150</xdr:colOff>
      <xdr:row>58</xdr:row>
      <xdr:rowOff>0</xdr:rowOff>
    </xdr:from>
    <xdr:to>
      <xdr:col>6</xdr:col>
      <xdr:colOff>114300</xdr:colOff>
      <xdr:row>58</xdr:row>
      <xdr:rowOff>0</xdr:rowOff>
    </xdr:to>
    <xdr:sp>
      <xdr:nvSpPr>
        <xdr:cNvPr id="2" name="TextBox 6"/>
        <xdr:cNvSpPr txBox="1">
          <a:spLocks noChangeArrowheads="1"/>
        </xdr:cNvSpPr>
      </xdr:nvSpPr>
      <xdr:spPr>
        <a:xfrm>
          <a:off x="57150" y="9429750"/>
          <a:ext cx="6381750" cy="0"/>
        </a:xfrm>
        <a:prstGeom prst="rect">
          <a:avLst/>
        </a:prstGeom>
        <a:solidFill>
          <a:srgbClr val="FFFFFF"/>
        </a:solidFill>
        <a:ln w="9525" cmpd="sng">
          <a:noFill/>
        </a:ln>
      </xdr:spPr>
      <xdr:txBody>
        <a:bodyPr vertOverflow="clip" wrap="square"/>
        <a:p>
          <a:pPr algn="l">
            <a:defRPr/>
          </a:pPr>
          <a:r>
            <a:rPr lang="en-US" cap="none" sz="1000" b="0" i="0" u="none" baseline="0"/>
            <a:t>Advance Information Marketing Berhad is to be listed on the 18th April 2006 on the MESDAQ Market of Bursa Malaysia Securities Berhad. As such, there are no comparative figures presented as these consolidated financial statements are drawn up for the first time.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50</xdr:row>
      <xdr:rowOff>47625</xdr:rowOff>
    </xdr:from>
    <xdr:ext cx="76200" cy="200025"/>
    <xdr:sp>
      <xdr:nvSpPr>
        <xdr:cNvPr id="1" name="TextBox 2"/>
        <xdr:cNvSpPr txBox="1">
          <a:spLocks noChangeArrowheads="1"/>
        </xdr:cNvSpPr>
      </xdr:nvSpPr>
      <xdr:spPr>
        <a:xfrm>
          <a:off x="3028950" y="836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352425</xdr:colOff>
      <xdr:row>43</xdr:row>
      <xdr:rowOff>47625</xdr:rowOff>
    </xdr:from>
    <xdr:ext cx="76200" cy="200025"/>
    <xdr:sp>
      <xdr:nvSpPr>
        <xdr:cNvPr id="2" name="TextBox 6"/>
        <xdr:cNvSpPr txBox="1">
          <a:spLocks noChangeArrowheads="1"/>
        </xdr:cNvSpPr>
      </xdr:nvSpPr>
      <xdr:spPr>
        <a:xfrm>
          <a:off x="3381375" y="7048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43</xdr:row>
      <xdr:rowOff>66675</xdr:rowOff>
    </xdr:from>
    <xdr:to>
      <xdr:col>8</xdr:col>
      <xdr:colOff>1190625</xdr:colOff>
      <xdr:row>45</xdr:row>
      <xdr:rowOff>85725</xdr:rowOff>
    </xdr:to>
    <xdr:sp>
      <xdr:nvSpPr>
        <xdr:cNvPr id="1" name="Text 18"/>
        <xdr:cNvSpPr txBox="1">
          <a:spLocks noChangeArrowheads="1"/>
        </xdr:cNvSpPr>
      </xdr:nvSpPr>
      <xdr:spPr>
        <a:xfrm>
          <a:off x="314325" y="7029450"/>
          <a:ext cx="6400800" cy="3429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reports on the financial statements of the Company and its subsidiaries for the  financial year ended 31 December 2005 were not subjected to any qualification.</a:t>
          </a:r>
        </a:p>
      </xdr:txBody>
    </xdr:sp>
    <xdr:clientData/>
  </xdr:twoCellAnchor>
  <xdr:twoCellAnchor>
    <xdr:from>
      <xdr:col>1</xdr:col>
      <xdr:colOff>9525</xdr:colOff>
      <xdr:row>62</xdr:row>
      <xdr:rowOff>28575</xdr:rowOff>
    </xdr:from>
    <xdr:to>
      <xdr:col>8</xdr:col>
      <xdr:colOff>1171575</xdr:colOff>
      <xdr:row>64</xdr:row>
      <xdr:rowOff>76200</xdr:rowOff>
    </xdr:to>
    <xdr:sp>
      <xdr:nvSpPr>
        <xdr:cNvPr id="2" name="Text 18"/>
        <xdr:cNvSpPr txBox="1">
          <a:spLocks noChangeArrowheads="1"/>
        </xdr:cNvSpPr>
      </xdr:nvSpPr>
      <xdr:spPr>
        <a:xfrm>
          <a:off x="314325" y="11887200"/>
          <a:ext cx="6381750" cy="3714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Thre were no changes in the valuation of the property, plant and equipment reported in the previous audited financial statements that will effect in the current financial quarter under review.</a:t>
          </a:r>
        </a:p>
      </xdr:txBody>
    </xdr:sp>
    <xdr:clientData/>
  </xdr:twoCellAnchor>
  <xdr:twoCellAnchor>
    <xdr:from>
      <xdr:col>1</xdr:col>
      <xdr:colOff>9525</xdr:colOff>
      <xdr:row>72</xdr:row>
      <xdr:rowOff>0</xdr:rowOff>
    </xdr:from>
    <xdr:to>
      <xdr:col>8</xdr:col>
      <xdr:colOff>419100</xdr:colOff>
      <xdr:row>72</xdr:row>
      <xdr:rowOff>0</xdr:rowOff>
    </xdr:to>
    <xdr:sp>
      <xdr:nvSpPr>
        <xdr:cNvPr id="3" name="Text 18"/>
        <xdr:cNvSpPr txBox="1">
          <a:spLocks noChangeArrowheads="1"/>
        </xdr:cNvSpPr>
      </xdr:nvSpPr>
      <xdr:spPr>
        <a:xfrm>
          <a:off x="314325" y="13744575"/>
          <a:ext cx="5629275" cy="0"/>
        </a:xfrm>
        <a:prstGeom prst="rect">
          <a:avLst/>
        </a:prstGeom>
        <a:solidFill>
          <a:srgbClr val="FFFFFF"/>
        </a:solidFill>
        <a:ln w="1" cmpd="sng">
          <a:noFill/>
        </a:ln>
      </xdr:spPr>
      <xdr:txBody>
        <a:bodyPr vertOverflow="clip" wrap="square"/>
        <a:p>
          <a:pPr algn="just">
            <a:defRPr/>
          </a:pPr>
          <a:r>
            <a:rPr lang="en-US" cap="none" sz="1000" b="0" i="0" u="none" baseline="0"/>
            <a:t>Comcorp was successfully listed on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- 6,920,000 new ordinary shares of RM0.50 each available for application by the eligible directors, employees and business partners of Comcorp and its subsidiaries;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28575</xdr:colOff>
      <xdr:row>70</xdr:row>
      <xdr:rowOff>38100</xdr:rowOff>
    </xdr:from>
    <xdr:to>
      <xdr:col>8</xdr:col>
      <xdr:colOff>1152525</xdr:colOff>
      <xdr:row>71</xdr:row>
      <xdr:rowOff>133350</xdr:rowOff>
    </xdr:to>
    <xdr:sp>
      <xdr:nvSpPr>
        <xdr:cNvPr id="4" name="Text 18"/>
        <xdr:cNvSpPr txBox="1">
          <a:spLocks noChangeArrowheads="1"/>
        </xdr:cNvSpPr>
      </xdr:nvSpPr>
      <xdr:spPr>
        <a:xfrm>
          <a:off x="333375" y="13458825"/>
          <a:ext cx="6343650" cy="257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were no changes in the Group composition for the current quarter under review.
</a:t>
          </a:r>
        </a:p>
      </xdr:txBody>
    </xdr:sp>
    <xdr:clientData/>
  </xdr:twoCellAnchor>
  <xdr:twoCellAnchor>
    <xdr:from>
      <xdr:col>1</xdr:col>
      <xdr:colOff>9525</xdr:colOff>
      <xdr:row>74</xdr:row>
      <xdr:rowOff>9525</xdr:rowOff>
    </xdr:from>
    <xdr:to>
      <xdr:col>8</xdr:col>
      <xdr:colOff>485775</xdr:colOff>
      <xdr:row>76</xdr:row>
      <xdr:rowOff>0</xdr:rowOff>
    </xdr:to>
    <xdr:sp>
      <xdr:nvSpPr>
        <xdr:cNvPr id="5" name="Text 18"/>
        <xdr:cNvSpPr txBox="1">
          <a:spLocks noChangeArrowheads="1"/>
        </xdr:cNvSpPr>
      </xdr:nvSpPr>
      <xdr:spPr>
        <a:xfrm>
          <a:off x="314325" y="14077950"/>
          <a:ext cx="5695950" cy="3143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30 June 2006, there were no contingent liabilities and  assets.</a:t>
          </a:r>
        </a:p>
      </xdr:txBody>
    </xdr:sp>
    <xdr:clientData/>
  </xdr:twoCellAnchor>
  <xdr:twoCellAnchor>
    <xdr:from>
      <xdr:col>1</xdr:col>
      <xdr:colOff>38100</xdr:colOff>
      <xdr:row>106</xdr:row>
      <xdr:rowOff>9525</xdr:rowOff>
    </xdr:from>
    <xdr:to>
      <xdr:col>8</xdr:col>
      <xdr:colOff>1152525</xdr:colOff>
      <xdr:row>107</xdr:row>
      <xdr:rowOff>114300</xdr:rowOff>
    </xdr:to>
    <xdr:sp>
      <xdr:nvSpPr>
        <xdr:cNvPr id="6" name="Text 18"/>
        <xdr:cNvSpPr txBox="1">
          <a:spLocks noChangeArrowheads="1"/>
        </xdr:cNvSpPr>
      </xdr:nvSpPr>
      <xdr:spPr>
        <a:xfrm>
          <a:off x="342900" y="20993100"/>
          <a:ext cx="6334125" cy="266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Barring unforeseen circumstances, the Group is expected to continue to operate profitably in the ensuing year.</a:t>
          </a:r>
        </a:p>
      </xdr:txBody>
    </xdr:sp>
    <xdr:clientData/>
  </xdr:twoCellAnchor>
  <xdr:twoCellAnchor>
    <xdr:from>
      <xdr:col>1</xdr:col>
      <xdr:colOff>9525</xdr:colOff>
      <xdr:row>61</xdr:row>
      <xdr:rowOff>0</xdr:rowOff>
    </xdr:from>
    <xdr:to>
      <xdr:col>8</xdr:col>
      <xdr:colOff>409575</xdr:colOff>
      <xdr:row>61</xdr:row>
      <xdr:rowOff>0</xdr:rowOff>
    </xdr:to>
    <xdr:sp>
      <xdr:nvSpPr>
        <xdr:cNvPr id="7" name="Text 18"/>
        <xdr:cNvSpPr txBox="1">
          <a:spLocks noChangeArrowheads="1"/>
        </xdr:cNvSpPr>
      </xdr:nvSpPr>
      <xdr:spPr>
        <a:xfrm>
          <a:off x="314325" y="11696700"/>
          <a:ext cx="56197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113</xdr:row>
      <xdr:rowOff>0</xdr:rowOff>
    </xdr:from>
    <xdr:to>
      <xdr:col>8</xdr:col>
      <xdr:colOff>523875</xdr:colOff>
      <xdr:row>113</xdr:row>
      <xdr:rowOff>0</xdr:rowOff>
    </xdr:to>
    <xdr:sp>
      <xdr:nvSpPr>
        <xdr:cNvPr id="8" name="Text 18"/>
        <xdr:cNvSpPr txBox="1">
          <a:spLocks noChangeArrowheads="1"/>
        </xdr:cNvSpPr>
      </xdr:nvSpPr>
      <xdr:spPr>
        <a:xfrm>
          <a:off x="314325" y="22688550"/>
          <a:ext cx="57340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127</xdr:row>
      <xdr:rowOff>9525</xdr:rowOff>
    </xdr:from>
    <xdr:to>
      <xdr:col>8</xdr:col>
      <xdr:colOff>1143000</xdr:colOff>
      <xdr:row>128</xdr:row>
      <xdr:rowOff>76200</xdr:rowOff>
    </xdr:to>
    <xdr:sp>
      <xdr:nvSpPr>
        <xdr:cNvPr id="9" name="Text 18"/>
        <xdr:cNvSpPr txBox="1">
          <a:spLocks noChangeArrowheads="1"/>
        </xdr:cNvSpPr>
      </xdr:nvSpPr>
      <xdr:spPr>
        <a:xfrm>
          <a:off x="314325" y="25022175"/>
          <a:ext cx="6353175" cy="228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sale of unquoted investments and/or properties for the current quarter and financial year to date.</a:t>
          </a:r>
        </a:p>
      </xdr:txBody>
    </xdr:sp>
    <xdr:clientData/>
  </xdr:twoCellAnchor>
  <xdr:twoCellAnchor>
    <xdr:from>
      <xdr:col>1</xdr:col>
      <xdr:colOff>9525</xdr:colOff>
      <xdr:row>131</xdr:row>
      <xdr:rowOff>9525</xdr:rowOff>
    </xdr:from>
    <xdr:to>
      <xdr:col>8</xdr:col>
      <xdr:colOff>1114425</xdr:colOff>
      <xdr:row>134</xdr:row>
      <xdr:rowOff>95250</xdr:rowOff>
    </xdr:to>
    <xdr:sp>
      <xdr:nvSpPr>
        <xdr:cNvPr id="10" name="Text 18"/>
        <xdr:cNvSpPr txBox="1">
          <a:spLocks noChangeArrowheads="1"/>
        </xdr:cNvSpPr>
      </xdr:nvSpPr>
      <xdr:spPr>
        <a:xfrm>
          <a:off x="314325" y="25669875"/>
          <a:ext cx="6324600" cy="571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156</xdr:row>
      <xdr:rowOff>0</xdr:rowOff>
    </xdr:from>
    <xdr:to>
      <xdr:col>8</xdr:col>
      <xdr:colOff>485775</xdr:colOff>
      <xdr:row>156</xdr:row>
      <xdr:rowOff>0</xdr:rowOff>
    </xdr:to>
    <xdr:sp>
      <xdr:nvSpPr>
        <xdr:cNvPr id="11" name="Text 18"/>
        <xdr:cNvSpPr txBox="1">
          <a:spLocks noChangeArrowheads="1"/>
        </xdr:cNvSpPr>
      </xdr:nvSpPr>
      <xdr:spPr>
        <a:xfrm>
          <a:off x="314325" y="29727525"/>
          <a:ext cx="56959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Bursa  Malaysia.  The public issue and offer for sale were fully subscribed on its closing date on 4 August 2004.</a:t>
          </a:r>
        </a:p>
      </xdr:txBody>
    </xdr:sp>
    <xdr:clientData/>
  </xdr:twoCellAnchor>
  <xdr:twoCellAnchor>
    <xdr:from>
      <xdr:col>1</xdr:col>
      <xdr:colOff>9525</xdr:colOff>
      <xdr:row>173</xdr:row>
      <xdr:rowOff>38100</xdr:rowOff>
    </xdr:from>
    <xdr:to>
      <xdr:col>8</xdr:col>
      <xdr:colOff>1095375</xdr:colOff>
      <xdr:row>174</xdr:row>
      <xdr:rowOff>104775</xdr:rowOff>
    </xdr:to>
    <xdr:sp>
      <xdr:nvSpPr>
        <xdr:cNvPr id="12" name="Text 18"/>
        <xdr:cNvSpPr txBox="1">
          <a:spLocks noChangeArrowheads="1"/>
        </xdr:cNvSpPr>
      </xdr:nvSpPr>
      <xdr:spPr>
        <a:xfrm>
          <a:off x="314325" y="32585025"/>
          <a:ext cx="6305550" cy="2286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off Balance Sheet financial instruments entered into by the Group as at the date of this announcement.</a:t>
          </a:r>
        </a:p>
      </xdr:txBody>
    </xdr:sp>
    <xdr:clientData/>
  </xdr:twoCellAnchor>
  <xdr:twoCellAnchor>
    <xdr:from>
      <xdr:col>1</xdr:col>
      <xdr:colOff>19050</xdr:colOff>
      <xdr:row>177</xdr:row>
      <xdr:rowOff>57150</xdr:rowOff>
    </xdr:from>
    <xdr:to>
      <xdr:col>8</xdr:col>
      <xdr:colOff>1181100</xdr:colOff>
      <xdr:row>180</xdr:row>
      <xdr:rowOff>104775</xdr:rowOff>
    </xdr:to>
    <xdr:sp>
      <xdr:nvSpPr>
        <xdr:cNvPr id="13" name="Text 18"/>
        <xdr:cNvSpPr txBox="1">
          <a:spLocks noChangeArrowheads="1"/>
        </xdr:cNvSpPr>
      </xdr:nvSpPr>
      <xdr:spPr>
        <a:xfrm>
          <a:off x="323850" y="33251775"/>
          <a:ext cx="6381750"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not engaged in any material litigation either as a plaintiff or defendant and the directors do not have any knowledge of any proceeding pending or threatened against the Group which might materially and adversely affect the financial position or business of the Group.</a:t>
          </a:r>
        </a:p>
      </xdr:txBody>
    </xdr:sp>
    <xdr:clientData/>
  </xdr:twoCellAnchor>
  <xdr:twoCellAnchor>
    <xdr:from>
      <xdr:col>0</xdr:col>
      <xdr:colOff>276225</xdr:colOff>
      <xdr:row>214</xdr:row>
      <xdr:rowOff>0</xdr:rowOff>
    </xdr:from>
    <xdr:to>
      <xdr:col>8</xdr:col>
      <xdr:colOff>247650</xdr:colOff>
      <xdr:row>214</xdr:row>
      <xdr:rowOff>0</xdr:rowOff>
    </xdr:to>
    <xdr:sp>
      <xdr:nvSpPr>
        <xdr:cNvPr id="14" name="TextBox 18"/>
        <xdr:cNvSpPr txBox="1">
          <a:spLocks noChangeArrowheads="1"/>
        </xdr:cNvSpPr>
      </xdr:nvSpPr>
      <xdr:spPr>
        <a:xfrm>
          <a:off x="276225" y="39243000"/>
          <a:ext cx="54959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72</xdr:row>
      <xdr:rowOff>0</xdr:rowOff>
    </xdr:from>
    <xdr:to>
      <xdr:col>8</xdr:col>
      <xdr:colOff>514350</xdr:colOff>
      <xdr:row>72</xdr:row>
      <xdr:rowOff>0</xdr:rowOff>
    </xdr:to>
    <xdr:sp>
      <xdr:nvSpPr>
        <xdr:cNvPr id="15" name="TextBox 19"/>
        <xdr:cNvSpPr txBox="1">
          <a:spLocks noChangeArrowheads="1"/>
        </xdr:cNvSpPr>
      </xdr:nvSpPr>
      <xdr:spPr>
        <a:xfrm>
          <a:off x="323850" y="13744575"/>
          <a:ext cx="57150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72</xdr:row>
      <xdr:rowOff>0</xdr:rowOff>
    </xdr:from>
    <xdr:to>
      <xdr:col>8</xdr:col>
      <xdr:colOff>447675</xdr:colOff>
      <xdr:row>72</xdr:row>
      <xdr:rowOff>0</xdr:rowOff>
    </xdr:to>
    <xdr:sp>
      <xdr:nvSpPr>
        <xdr:cNvPr id="16" name="TextBox 20"/>
        <xdr:cNvSpPr txBox="1">
          <a:spLocks noChangeArrowheads="1"/>
        </xdr:cNvSpPr>
      </xdr:nvSpPr>
      <xdr:spPr>
        <a:xfrm>
          <a:off x="304800" y="13744575"/>
          <a:ext cx="566737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156</xdr:row>
      <xdr:rowOff>0</xdr:rowOff>
    </xdr:from>
    <xdr:to>
      <xdr:col>8</xdr:col>
      <xdr:colOff>485775</xdr:colOff>
      <xdr:row>156</xdr:row>
      <xdr:rowOff>0</xdr:rowOff>
    </xdr:to>
    <xdr:sp>
      <xdr:nvSpPr>
        <xdr:cNvPr id="17" name="Text 18"/>
        <xdr:cNvSpPr txBox="1">
          <a:spLocks noChangeArrowheads="1"/>
        </xdr:cNvSpPr>
      </xdr:nvSpPr>
      <xdr:spPr>
        <a:xfrm>
          <a:off x="314325" y="29727525"/>
          <a:ext cx="56959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176</xdr:row>
      <xdr:rowOff>0</xdr:rowOff>
    </xdr:from>
    <xdr:to>
      <xdr:col>8</xdr:col>
      <xdr:colOff>333375</xdr:colOff>
      <xdr:row>176</xdr:row>
      <xdr:rowOff>0</xdr:rowOff>
    </xdr:to>
    <xdr:sp>
      <xdr:nvSpPr>
        <xdr:cNvPr id="18" name="Text 18"/>
        <xdr:cNvSpPr txBox="1">
          <a:spLocks noChangeArrowheads="1"/>
        </xdr:cNvSpPr>
      </xdr:nvSpPr>
      <xdr:spPr>
        <a:xfrm>
          <a:off x="314325" y="33032700"/>
          <a:ext cx="55435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activities.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48</xdr:row>
      <xdr:rowOff>0</xdr:rowOff>
    </xdr:from>
    <xdr:to>
      <xdr:col>8</xdr:col>
      <xdr:colOff>419100</xdr:colOff>
      <xdr:row>48</xdr:row>
      <xdr:rowOff>0</xdr:rowOff>
    </xdr:to>
    <xdr:sp>
      <xdr:nvSpPr>
        <xdr:cNvPr id="19" name="Text 18"/>
        <xdr:cNvSpPr txBox="1">
          <a:spLocks noChangeArrowheads="1"/>
        </xdr:cNvSpPr>
      </xdr:nvSpPr>
      <xdr:spPr>
        <a:xfrm>
          <a:off x="314325" y="7772400"/>
          <a:ext cx="56292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214</xdr:row>
      <xdr:rowOff>0</xdr:rowOff>
    </xdr:from>
    <xdr:to>
      <xdr:col>8</xdr:col>
      <xdr:colOff>247650</xdr:colOff>
      <xdr:row>214</xdr:row>
      <xdr:rowOff>0</xdr:rowOff>
    </xdr:to>
    <xdr:sp>
      <xdr:nvSpPr>
        <xdr:cNvPr id="20" name="TextBox 25"/>
        <xdr:cNvSpPr txBox="1">
          <a:spLocks noChangeArrowheads="1"/>
        </xdr:cNvSpPr>
      </xdr:nvSpPr>
      <xdr:spPr>
        <a:xfrm>
          <a:off x="276225" y="39243000"/>
          <a:ext cx="54959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9525</xdr:colOff>
      <xdr:row>48</xdr:row>
      <xdr:rowOff>9525</xdr:rowOff>
    </xdr:from>
    <xdr:to>
      <xdr:col>8</xdr:col>
      <xdr:colOff>895350</xdr:colOff>
      <xdr:row>50</xdr:row>
      <xdr:rowOff>0</xdr:rowOff>
    </xdr:to>
    <xdr:sp>
      <xdr:nvSpPr>
        <xdr:cNvPr id="21" name="Text 18"/>
        <xdr:cNvSpPr txBox="1">
          <a:spLocks noChangeArrowheads="1"/>
        </xdr:cNvSpPr>
      </xdr:nvSpPr>
      <xdr:spPr>
        <a:xfrm>
          <a:off x="314325" y="7781925"/>
          <a:ext cx="6105525" cy="3143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operations have not been affected materially by any seasonal/cyclical factors. </a:t>
          </a:r>
        </a:p>
      </xdr:txBody>
    </xdr:sp>
    <xdr:clientData/>
  </xdr:twoCellAnchor>
  <xdr:oneCellAnchor>
    <xdr:from>
      <xdr:col>2</xdr:col>
      <xdr:colOff>257175</xdr:colOff>
      <xdr:row>105</xdr:row>
      <xdr:rowOff>0</xdr:rowOff>
    </xdr:from>
    <xdr:ext cx="76200" cy="200025"/>
    <xdr:sp>
      <xdr:nvSpPr>
        <xdr:cNvPr id="22" name="TextBox 33"/>
        <xdr:cNvSpPr txBox="1">
          <a:spLocks noChangeArrowheads="1"/>
        </xdr:cNvSpPr>
      </xdr:nvSpPr>
      <xdr:spPr>
        <a:xfrm>
          <a:off x="904875" y="20821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137</xdr:row>
      <xdr:rowOff>76200</xdr:rowOff>
    </xdr:from>
    <xdr:to>
      <xdr:col>8</xdr:col>
      <xdr:colOff>342900</xdr:colOff>
      <xdr:row>138</xdr:row>
      <xdr:rowOff>114300</xdr:rowOff>
    </xdr:to>
    <xdr:sp>
      <xdr:nvSpPr>
        <xdr:cNvPr id="23" name="Text 18"/>
        <xdr:cNvSpPr txBox="1">
          <a:spLocks noChangeArrowheads="1"/>
        </xdr:cNvSpPr>
      </xdr:nvSpPr>
      <xdr:spPr>
        <a:xfrm>
          <a:off x="304800" y="26708100"/>
          <a:ext cx="55626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corporate proposals announced but not completed as at the date of this report.</a:t>
          </a:r>
        </a:p>
      </xdr:txBody>
    </xdr:sp>
    <xdr:clientData/>
  </xdr:twoCellAnchor>
  <xdr:twoCellAnchor>
    <xdr:from>
      <xdr:col>1</xdr:col>
      <xdr:colOff>9525</xdr:colOff>
      <xdr:row>217</xdr:row>
      <xdr:rowOff>0</xdr:rowOff>
    </xdr:from>
    <xdr:to>
      <xdr:col>8</xdr:col>
      <xdr:colOff>447675</xdr:colOff>
      <xdr:row>217</xdr:row>
      <xdr:rowOff>0</xdr:rowOff>
    </xdr:to>
    <xdr:sp>
      <xdr:nvSpPr>
        <xdr:cNvPr id="24" name="Text 18"/>
        <xdr:cNvSpPr txBox="1">
          <a:spLocks noChangeArrowheads="1"/>
        </xdr:cNvSpPr>
      </xdr:nvSpPr>
      <xdr:spPr>
        <a:xfrm>
          <a:off x="314325" y="39871650"/>
          <a:ext cx="56578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Some of the comparative figures for year ended 31 January 2005 may differ from our previous announcement due to audit adjustments.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B171" sqref="B171:I171"/>
    </sheetView>
  </sheetViews>
  <sheetFormatPr defaultColWidth="9.140625" defaultRowHeight="12.75"/>
  <sheetData>
    <row r="1" spans="1:9" ht="20.25">
      <c r="A1" s="150" t="s">
        <v>152</v>
      </c>
      <c r="B1" s="150"/>
      <c r="C1" s="150"/>
      <c r="D1" s="150"/>
      <c r="E1" s="150"/>
      <c r="F1" s="150"/>
      <c r="G1" s="150"/>
      <c r="H1" s="150"/>
      <c r="I1" s="150"/>
    </row>
    <row r="2" spans="1:9" ht="15" customHeight="1">
      <c r="A2" s="149" t="s">
        <v>153</v>
      </c>
      <c r="B2" s="149"/>
      <c r="C2" s="149"/>
      <c r="D2" s="149"/>
      <c r="E2" s="149"/>
      <c r="F2" s="149"/>
      <c r="G2" s="149"/>
      <c r="H2" s="149"/>
      <c r="I2" s="149"/>
    </row>
    <row r="3" spans="1:9" ht="15" customHeight="1">
      <c r="A3" s="151" t="s">
        <v>151</v>
      </c>
      <c r="B3" s="151"/>
      <c r="C3" s="151"/>
      <c r="D3" s="151"/>
      <c r="E3" s="151"/>
      <c r="F3" s="151"/>
      <c r="G3" s="151"/>
      <c r="H3" s="151"/>
      <c r="I3" s="151"/>
    </row>
    <row r="16" spans="1:9" ht="12.75">
      <c r="A16" s="149" t="s">
        <v>187</v>
      </c>
      <c r="B16" s="149"/>
      <c r="C16" s="149"/>
      <c r="D16" s="149"/>
      <c r="E16" s="149"/>
      <c r="F16" s="149"/>
      <c r="G16" s="149"/>
      <c r="H16" s="149"/>
      <c r="I16" s="149"/>
    </row>
  </sheetData>
  <mergeCells count="4">
    <mergeCell ref="A16:I16"/>
    <mergeCell ref="A1:I1"/>
    <mergeCell ref="A2:I2"/>
    <mergeCell ref="A3:I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61"/>
  <sheetViews>
    <sheetView workbookViewId="0" topLeftCell="A1">
      <selection activeCell="A59" sqref="A59"/>
    </sheetView>
  </sheetViews>
  <sheetFormatPr defaultColWidth="9.140625" defaultRowHeight="12.75"/>
  <cols>
    <col min="1" max="1" width="33.28125" style="5" customWidth="1"/>
    <col min="2" max="2" width="11.140625" style="5" customWidth="1"/>
    <col min="3" max="3" width="12.57421875" style="5" customWidth="1"/>
    <col min="4" max="4" width="1.7109375" style="5" customWidth="1"/>
    <col min="5" max="5" width="12.57421875" style="6" bestFit="1" customWidth="1"/>
    <col min="6" max="6" width="2.00390625" style="5" customWidth="1"/>
    <col min="7" max="7" width="10.7109375" style="6" customWidth="1"/>
    <col min="8" max="8" width="2.00390625" style="5" customWidth="1"/>
    <col min="9" max="9" width="15.421875" style="6" customWidth="1"/>
    <col min="10" max="16384" width="9.140625" style="5" customWidth="1"/>
  </cols>
  <sheetData>
    <row r="1" spans="1:9" ht="12.75">
      <c r="A1" s="7" t="s">
        <v>112</v>
      </c>
      <c r="B1" s="7"/>
      <c r="C1" s="7"/>
      <c r="D1" s="7"/>
      <c r="E1" s="7"/>
      <c r="F1" s="7"/>
      <c r="G1" s="7"/>
      <c r="H1" s="7"/>
      <c r="I1" s="7"/>
    </row>
    <row r="2" spans="1:9" ht="12.75">
      <c r="A2" s="8" t="s">
        <v>113</v>
      </c>
      <c r="B2" s="8"/>
      <c r="C2" s="7"/>
      <c r="D2" s="7"/>
      <c r="E2" s="7"/>
      <c r="F2" s="7"/>
      <c r="G2" s="7"/>
      <c r="H2" s="7"/>
      <c r="I2" s="7"/>
    </row>
    <row r="3" spans="1:9" ht="12.75">
      <c r="A3" s="8"/>
      <c r="B3" s="8"/>
      <c r="C3" s="7"/>
      <c r="D3" s="7"/>
      <c r="E3" s="7"/>
      <c r="F3" s="7"/>
      <c r="G3" s="7"/>
      <c r="H3" s="7"/>
      <c r="I3" s="7"/>
    </row>
    <row r="5" spans="1:2" ht="12.75">
      <c r="A5" s="9" t="s">
        <v>24</v>
      </c>
      <c r="B5" s="9"/>
    </row>
    <row r="6" spans="1:2" ht="12.75">
      <c r="A6" s="9" t="s">
        <v>188</v>
      </c>
      <c r="B6" s="9"/>
    </row>
    <row r="7" spans="1:3" ht="12.75">
      <c r="A7" s="9" t="s">
        <v>19</v>
      </c>
      <c r="B7" s="9"/>
      <c r="C7" s="6"/>
    </row>
    <row r="8" spans="1:3" ht="12.75">
      <c r="A8" s="9"/>
      <c r="B8" s="9"/>
      <c r="C8" s="6"/>
    </row>
    <row r="9" spans="1:9" ht="12.75">
      <c r="A9" s="9"/>
      <c r="B9" s="9"/>
      <c r="C9" s="152" t="s">
        <v>25</v>
      </c>
      <c r="D9" s="152"/>
      <c r="E9" s="152"/>
      <c r="G9" s="152" t="s">
        <v>30</v>
      </c>
      <c r="H9" s="152"/>
      <c r="I9" s="152"/>
    </row>
    <row r="10" spans="3:9" ht="12.75">
      <c r="C10" s="6" t="s">
        <v>66</v>
      </c>
      <c r="D10" s="6"/>
      <c r="E10" s="6" t="s">
        <v>27</v>
      </c>
      <c r="F10" s="6"/>
      <c r="G10" s="6" t="s">
        <v>66</v>
      </c>
      <c r="H10" s="6"/>
      <c r="I10" s="6" t="s">
        <v>27</v>
      </c>
    </row>
    <row r="11" spans="3:11" ht="12.75">
      <c r="C11" s="6" t="s">
        <v>62</v>
      </c>
      <c r="D11" s="6"/>
      <c r="E11" s="6" t="s">
        <v>28</v>
      </c>
      <c r="F11" s="6"/>
      <c r="G11" s="6" t="s">
        <v>26</v>
      </c>
      <c r="H11" s="6"/>
      <c r="I11" s="6" t="s">
        <v>28</v>
      </c>
      <c r="K11" s="6"/>
    </row>
    <row r="12" spans="3:11" ht="12.75">
      <c r="C12" s="6" t="s">
        <v>21</v>
      </c>
      <c r="D12" s="6"/>
      <c r="E12" s="6" t="s">
        <v>218</v>
      </c>
      <c r="F12" s="6"/>
      <c r="G12" s="6" t="s">
        <v>29</v>
      </c>
      <c r="H12" s="6"/>
      <c r="I12" s="6" t="s">
        <v>219</v>
      </c>
      <c r="K12" s="6"/>
    </row>
    <row r="13" spans="3:11" ht="12.75">
      <c r="C13" s="10" t="s">
        <v>177</v>
      </c>
      <c r="D13" s="10"/>
      <c r="E13" s="10" t="s">
        <v>178</v>
      </c>
      <c r="F13" s="10"/>
      <c r="G13" s="10" t="str">
        <f>+C13</f>
        <v>30.06.2006</v>
      </c>
      <c r="H13" s="10"/>
      <c r="I13" s="10" t="str">
        <f>+E13</f>
        <v>30.06.2005</v>
      </c>
      <c r="K13" s="6"/>
    </row>
    <row r="14" spans="2:11" ht="12.75">
      <c r="B14" s="6" t="s">
        <v>61</v>
      </c>
      <c r="C14" s="6" t="s">
        <v>5</v>
      </c>
      <c r="E14" s="6" t="s">
        <v>5</v>
      </c>
      <c r="G14" s="6" t="s">
        <v>5</v>
      </c>
      <c r="I14" s="6" t="s">
        <v>5</v>
      </c>
      <c r="K14" s="6"/>
    </row>
    <row r="15" ht="12.75">
      <c r="B15" s="6"/>
    </row>
    <row r="16" spans="1:11" s="11" customFormat="1" ht="12.75">
      <c r="A16" s="11" t="s">
        <v>7</v>
      </c>
      <c r="B16" s="12"/>
      <c r="C16" s="11">
        <v>9194</v>
      </c>
      <c r="E16" s="12" t="s">
        <v>133</v>
      </c>
      <c r="G16" s="11">
        <v>19161</v>
      </c>
      <c r="I16" s="12" t="s">
        <v>133</v>
      </c>
      <c r="K16" s="129"/>
    </row>
    <row r="17" spans="2:9" s="11" customFormat="1" ht="12.75">
      <c r="B17" s="12"/>
      <c r="E17" s="12"/>
      <c r="I17" s="12"/>
    </row>
    <row r="18" spans="1:9" s="11" customFormat="1" ht="12.75">
      <c r="A18" s="11" t="s">
        <v>9</v>
      </c>
      <c r="B18" s="12"/>
      <c r="C18" s="11">
        <v>-4941</v>
      </c>
      <c r="E18" s="12" t="s">
        <v>133</v>
      </c>
      <c r="G18" s="11">
        <v>-10615</v>
      </c>
      <c r="I18" s="12" t="s">
        <v>133</v>
      </c>
    </row>
    <row r="19" spans="2:9" s="11" customFormat="1" ht="12.75">
      <c r="B19" s="12"/>
      <c r="C19" s="13"/>
      <c r="E19" s="13"/>
      <c r="G19" s="13"/>
      <c r="I19" s="13"/>
    </row>
    <row r="20" spans="1:11" s="11" customFormat="1" ht="12.75">
      <c r="A20" s="11" t="s">
        <v>32</v>
      </c>
      <c r="B20" s="12"/>
      <c r="C20" s="11">
        <f>SUM(C16:C19)</f>
        <v>4253</v>
      </c>
      <c r="E20" s="11">
        <f>SUM(E16:E19)</f>
        <v>0</v>
      </c>
      <c r="G20" s="11">
        <f>SUM(G16:G19)</f>
        <v>8546</v>
      </c>
      <c r="I20" s="11">
        <f>SUM(I16:I19)</f>
        <v>0</v>
      </c>
      <c r="K20" s="79"/>
    </row>
    <row r="21" spans="2:11" s="11" customFormat="1" ht="12.75">
      <c r="B21" s="12"/>
      <c r="E21" s="12"/>
      <c r="I21" s="12"/>
      <c r="K21"/>
    </row>
    <row r="22" spans="1:11" s="11" customFormat="1" ht="12.75">
      <c r="A22" s="5" t="s">
        <v>33</v>
      </c>
      <c r="B22" s="6"/>
      <c r="C22" s="11">
        <v>-1984</v>
      </c>
      <c r="E22" s="12" t="s">
        <v>133</v>
      </c>
      <c r="G22" s="11">
        <v>-3764</v>
      </c>
      <c r="I22" s="12" t="s">
        <v>133</v>
      </c>
      <c r="K22"/>
    </row>
    <row r="23" spans="1:11" s="11" customFormat="1" ht="12.75">
      <c r="A23" s="5"/>
      <c r="B23" s="6"/>
      <c r="E23" s="12"/>
      <c r="I23" s="12"/>
      <c r="K23"/>
    </row>
    <row r="24" spans="1:11" s="11" customFormat="1" ht="12.75">
      <c r="A24" s="5" t="s">
        <v>10</v>
      </c>
      <c r="B24" s="6"/>
      <c r="C24" s="11">
        <v>120</v>
      </c>
      <c r="E24" s="12" t="s">
        <v>133</v>
      </c>
      <c r="G24" s="11">
        <v>192</v>
      </c>
      <c r="I24" s="12" t="s">
        <v>133</v>
      </c>
      <c r="K24"/>
    </row>
    <row r="25" spans="1:11" s="11" customFormat="1" ht="12.75">
      <c r="A25" s="5"/>
      <c r="B25" s="6"/>
      <c r="C25" s="14"/>
      <c r="E25" s="14"/>
      <c r="G25" s="14"/>
      <c r="I25" s="14"/>
      <c r="K25"/>
    </row>
    <row r="26" spans="1:9" s="11" customFormat="1" ht="12.75">
      <c r="A26" s="5" t="s">
        <v>103</v>
      </c>
      <c r="B26" s="6"/>
      <c r="C26" s="12">
        <f>SUM(C20:C25)</f>
        <v>2389</v>
      </c>
      <c r="D26" s="12">
        <f>SUM(D20:D25)</f>
        <v>0</v>
      </c>
      <c r="E26" s="12">
        <f>SUM(E20:E25)</f>
        <v>0</v>
      </c>
      <c r="G26" s="12">
        <f>SUM(G20:G25)</f>
        <v>4974</v>
      </c>
      <c r="H26" s="12">
        <f>SUM(H20:H25)</f>
        <v>0</v>
      </c>
      <c r="I26" s="12">
        <f>SUM(I20:I25)</f>
        <v>0</v>
      </c>
    </row>
    <row r="27" spans="1:2" s="11" customFormat="1" ht="12.75">
      <c r="A27" s="5"/>
      <c r="B27" s="6"/>
    </row>
    <row r="28" spans="1:9" s="11" customFormat="1" ht="12.75">
      <c r="A28" s="5" t="s">
        <v>15</v>
      </c>
      <c r="B28" s="6"/>
      <c r="C28" s="12">
        <v>-30</v>
      </c>
      <c r="E28" s="12" t="s">
        <v>133</v>
      </c>
      <c r="G28" s="12">
        <v>-59</v>
      </c>
      <c r="I28" s="12" t="s">
        <v>133</v>
      </c>
    </row>
    <row r="29" spans="1:9" s="11" customFormat="1" ht="12.75">
      <c r="A29" s="5"/>
      <c r="B29" s="6"/>
      <c r="C29" s="14"/>
      <c r="E29" s="14"/>
      <c r="G29" s="14"/>
      <c r="I29" s="14"/>
    </row>
    <row r="30" spans="1:9" s="11" customFormat="1" ht="12.75">
      <c r="A30" s="5" t="s">
        <v>105</v>
      </c>
      <c r="B30" s="6"/>
      <c r="C30" s="12">
        <f>+C26+C28</f>
        <v>2359</v>
      </c>
      <c r="E30" s="12">
        <v>0</v>
      </c>
      <c r="G30" s="12">
        <f>+G26+G28</f>
        <v>4915</v>
      </c>
      <c r="I30" s="12">
        <v>0</v>
      </c>
    </row>
    <row r="31" spans="1:9" s="11" customFormat="1" ht="12.75">
      <c r="A31" s="5"/>
      <c r="B31" s="6"/>
      <c r="C31" s="12"/>
      <c r="E31" s="12"/>
      <c r="G31" s="12"/>
      <c r="I31" s="12"/>
    </row>
    <row r="32" spans="1:9" s="11" customFormat="1" ht="12.75">
      <c r="A32" s="5" t="s">
        <v>4</v>
      </c>
      <c r="B32" s="6">
        <v>16</v>
      </c>
      <c r="C32" s="12">
        <v>-305</v>
      </c>
      <c r="E32" s="12" t="s">
        <v>133</v>
      </c>
      <c r="G32" s="12">
        <v>-682</v>
      </c>
      <c r="I32" s="12" t="s">
        <v>133</v>
      </c>
    </row>
    <row r="33" spans="1:9" s="11" customFormat="1" ht="12.75">
      <c r="A33" s="5"/>
      <c r="B33" s="6"/>
      <c r="C33" s="14"/>
      <c r="E33" s="14"/>
      <c r="G33" s="14"/>
      <c r="I33" s="14"/>
    </row>
    <row r="34" spans="1:9" s="11" customFormat="1" ht="12.75">
      <c r="A34" s="5" t="s">
        <v>106</v>
      </c>
      <c r="B34" s="6"/>
      <c r="C34" s="15">
        <f>+C30+C32</f>
        <v>2054</v>
      </c>
      <c r="E34" s="15">
        <v>0</v>
      </c>
      <c r="F34" s="11">
        <v>0</v>
      </c>
      <c r="G34" s="15">
        <f>+G30+G32</f>
        <v>4233</v>
      </c>
      <c r="I34" s="15">
        <v>0</v>
      </c>
    </row>
    <row r="35" spans="2:9" s="11" customFormat="1" ht="12.75">
      <c r="B35" s="12"/>
      <c r="C35" s="16"/>
      <c r="D35" s="16"/>
      <c r="E35" s="4"/>
      <c r="F35" s="16"/>
      <c r="G35" s="16"/>
      <c r="H35" s="16"/>
      <c r="I35" s="4"/>
    </row>
    <row r="36" spans="1:9" s="11" customFormat="1" ht="12.75" hidden="1">
      <c r="A36" s="5" t="s">
        <v>101</v>
      </c>
      <c r="B36" s="12"/>
      <c r="C36" s="16">
        <v>0</v>
      </c>
      <c r="D36" s="16"/>
      <c r="E36" s="11">
        <v>0</v>
      </c>
      <c r="F36" s="16"/>
      <c r="G36" s="16">
        <v>0</v>
      </c>
      <c r="H36" s="16"/>
      <c r="I36" s="11">
        <v>0</v>
      </c>
    </row>
    <row r="37" spans="1:9" s="11" customFormat="1" ht="12.75">
      <c r="A37" s="5" t="s">
        <v>13</v>
      </c>
      <c r="B37" s="6"/>
      <c r="C37" s="24">
        <v>1</v>
      </c>
      <c r="E37" s="12" t="s">
        <v>133</v>
      </c>
      <c r="G37" s="24">
        <v>1</v>
      </c>
      <c r="I37" s="12" t="s">
        <v>133</v>
      </c>
    </row>
    <row r="38" spans="1:9" s="11" customFormat="1" ht="12.75">
      <c r="A38" s="5"/>
      <c r="B38" s="6"/>
      <c r="C38" s="14"/>
      <c r="E38" s="14"/>
      <c r="G38" s="14"/>
      <c r="I38" s="14"/>
    </row>
    <row r="39" spans="1:9" s="11" customFormat="1" ht="12.75">
      <c r="A39" s="5" t="s">
        <v>107</v>
      </c>
      <c r="B39" s="6"/>
      <c r="C39" s="81">
        <f>SUM(C34:C38)</f>
        <v>2055</v>
      </c>
      <c r="E39" s="81">
        <f>SUM(E34:E38)</f>
        <v>0</v>
      </c>
      <c r="G39" s="81">
        <f>SUM(G34:G38)</f>
        <v>4234</v>
      </c>
      <c r="I39" s="81">
        <f>SUM(I34:I38)</f>
        <v>0</v>
      </c>
    </row>
    <row r="40" spans="1:9" s="11" customFormat="1" ht="12.75">
      <c r="A40" s="5"/>
      <c r="B40" s="6"/>
      <c r="C40" s="4"/>
      <c r="E40" s="4"/>
      <c r="G40" s="4"/>
      <c r="I40" s="4"/>
    </row>
    <row r="41" spans="1:9" s="11" customFormat="1" ht="12.75">
      <c r="A41" s="62"/>
      <c r="B41" s="63"/>
      <c r="C41" s="74"/>
      <c r="D41" s="74"/>
      <c r="E41" s="75"/>
      <c r="F41" s="74"/>
      <c r="G41" s="75"/>
      <c r="H41" s="74"/>
      <c r="I41" s="75"/>
    </row>
    <row r="42" spans="1:9" s="11" customFormat="1" ht="12.75">
      <c r="A42" s="74" t="s">
        <v>65</v>
      </c>
      <c r="B42" s="63"/>
      <c r="C42" s="74"/>
      <c r="D42" s="74"/>
      <c r="E42" s="75"/>
      <c r="F42" s="74"/>
      <c r="G42" s="75"/>
      <c r="H42" s="74"/>
      <c r="I42" s="75"/>
    </row>
    <row r="43" spans="1:9" s="11" customFormat="1" ht="12.75">
      <c r="A43" s="71" t="s">
        <v>63</v>
      </c>
      <c r="B43" s="63"/>
      <c r="C43" s="74"/>
      <c r="D43" s="74"/>
      <c r="E43" s="75"/>
      <c r="F43" s="74"/>
      <c r="G43" s="75"/>
      <c r="H43" s="74"/>
      <c r="I43" s="75"/>
    </row>
    <row r="44" spans="1:9" s="11" customFormat="1" ht="12.75">
      <c r="A44" s="71" t="s">
        <v>173</v>
      </c>
      <c r="B44" s="63">
        <v>24</v>
      </c>
      <c r="C44" s="76">
        <f>+Notes!E207</f>
        <v>1.3841968911917097</v>
      </c>
      <c r="D44" s="77"/>
      <c r="E44" s="128">
        <f>Notes!G207</f>
        <v>0</v>
      </c>
      <c r="F44" s="77"/>
      <c r="G44" s="76">
        <f>+Notes!H207</f>
        <v>3.707760657867788</v>
      </c>
      <c r="H44" s="74"/>
      <c r="I44" s="128">
        <f>Notes!I207</f>
        <v>0</v>
      </c>
    </row>
    <row r="45" spans="1:9" s="11" customFormat="1" ht="12.75">
      <c r="A45" s="71"/>
      <c r="B45" s="63"/>
      <c r="C45" s="76"/>
      <c r="D45" s="77"/>
      <c r="E45" s="87"/>
      <c r="F45" s="77"/>
      <c r="G45" s="76"/>
      <c r="H45" s="74"/>
      <c r="I45" s="86"/>
    </row>
    <row r="46" spans="1:9" s="11" customFormat="1" ht="12.75">
      <c r="A46" s="62" t="s">
        <v>148</v>
      </c>
      <c r="B46" s="62"/>
      <c r="C46" s="62"/>
      <c r="D46" s="62"/>
      <c r="E46" s="72"/>
      <c r="F46" s="69"/>
      <c r="G46" s="72"/>
      <c r="H46" s="89"/>
      <c r="I46" s="86"/>
    </row>
    <row r="47" spans="1:9" s="11" customFormat="1" ht="12.75">
      <c r="A47" s="62"/>
      <c r="B47" s="62"/>
      <c r="C47" s="62"/>
      <c r="D47" s="62"/>
      <c r="E47" s="115"/>
      <c r="F47" s="116"/>
      <c r="G47" s="115"/>
      <c r="H47" s="116"/>
      <c r="I47" s="86"/>
    </row>
    <row r="48" spans="1:9" s="11" customFormat="1" ht="12.75">
      <c r="A48" s="71" t="s">
        <v>173</v>
      </c>
      <c r="B48" s="63">
        <v>24</v>
      </c>
      <c r="C48" s="108">
        <f>Notes!E213</f>
        <v>1.3258064516129031</v>
      </c>
      <c r="D48" s="62"/>
      <c r="E48" s="128">
        <f>Notes!G213</f>
        <v>0</v>
      </c>
      <c r="F48" s="113"/>
      <c r="G48" s="73">
        <f>Notes!H213</f>
        <v>2.7316129032258067</v>
      </c>
      <c r="H48" s="113"/>
      <c r="I48" s="128">
        <f>Notes!I213</f>
        <v>0</v>
      </c>
    </row>
    <row r="49" spans="1:10" s="11" customFormat="1" ht="12.75">
      <c r="A49" s="71"/>
      <c r="B49" s="62"/>
      <c r="C49" s="62"/>
      <c r="D49" s="62"/>
      <c r="E49" s="73"/>
      <c r="F49" s="114"/>
      <c r="G49" s="73"/>
      <c r="H49" s="114"/>
      <c r="I49" s="88"/>
      <c r="J49"/>
    </row>
    <row r="50" spans="1:10" s="11" customFormat="1" ht="12.75">
      <c r="A50" s="71"/>
      <c r="B50" s="62"/>
      <c r="C50" s="62"/>
      <c r="D50" s="62"/>
      <c r="E50" s="73"/>
      <c r="F50" s="114"/>
      <c r="G50" s="73"/>
      <c r="H50" s="114"/>
      <c r="I50" s="88"/>
      <c r="J50"/>
    </row>
    <row r="51" spans="1:9" s="11" customFormat="1" ht="12.75">
      <c r="A51" s="11" t="s">
        <v>100</v>
      </c>
      <c r="E51" s="12"/>
      <c r="G51" s="12"/>
      <c r="I51" s="12"/>
    </row>
    <row r="52" spans="1:9" ht="26.25" customHeight="1">
      <c r="A52" s="153" t="s">
        <v>182</v>
      </c>
      <c r="B52" s="154"/>
      <c r="C52" s="154"/>
      <c r="D52" s="154"/>
      <c r="E52" s="154"/>
      <c r="F52" s="154"/>
      <c r="G52" s="154"/>
      <c r="H52" s="154"/>
      <c r="I52" s="154"/>
    </row>
    <row r="53" spans="1:9" ht="12.75">
      <c r="A53" s="11" t="s">
        <v>134</v>
      </c>
      <c r="B53"/>
      <c r="C53"/>
      <c r="D53"/>
      <c r="E53"/>
      <c r="F53"/>
      <c r="G53"/>
      <c r="H53"/>
      <c r="I53"/>
    </row>
    <row r="54" spans="1:9" ht="12.75">
      <c r="A54" s="11"/>
      <c r="B54"/>
      <c r="C54"/>
      <c r="D54"/>
      <c r="E54"/>
      <c r="F54"/>
      <c r="G54"/>
      <c r="H54"/>
      <c r="I54"/>
    </row>
    <row r="55" spans="1:9" ht="12.75">
      <c r="A55" s="155" t="s">
        <v>220</v>
      </c>
      <c r="B55" s="155"/>
      <c r="C55" s="155"/>
      <c r="D55" s="155"/>
      <c r="E55" s="155"/>
      <c r="F55" s="155"/>
      <c r="G55" s="155"/>
      <c r="H55" s="155"/>
      <c r="I55" s="155"/>
    </row>
    <row r="56" spans="1:9" ht="12.75">
      <c r="A56" t="s">
        <v>221</v>
      </c>
      <c r="B56"/>
      <c r="C56"/>
      <c r="D56"/>
      <c r="E56"/>
      <c r="F56"/>
      <c r="G56"/>
      <c r="H56"/>
      <c r="I56"/>
    </row>
    <row r="57" spans="2:9" ht="12.75">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5:7" ht="12.75">
      <c r="E61" s="83"/>
      <c r="F61" s="85"/>
      <c r="G61" s="83"/>
    </row>
  </sheetData>
  <mergeCells count="4">
    <mergeCell ref="G9:I9"/>
    <mergeCell ref="C9:E9"/>
    <mergeCell ref="A52:I52"/>
    <mergeCell ref="A55:I55"/>
  </mergeCells>
  <printOptions/>
  <pageMargins left="0.28" right="0.37" top="0.5" bottom="0.5" header="0.5" footer="0.5"/>
  <pageSetup horizontalDpi="1200" verticalDpi="12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63"/>
  <sheetViews>
    <sheetView workbookViewId="0" topLeftCell="A5">
      <selection activeCell="B171" sqref="B171:I171"/>
    </sheetView>
  </sheetViews>
  <sheetFormatPr defaultColWidth="9.140625" defaultRowHeight="12.75"/>
  <cols>
    <col min="1" max="1" width="50.8515625" style="5" customWidth="1"/>
    <col min="2" max="2" width="15.140625" style="5" customWidth="1"/>
    <col min="3" max="3" width="12.57421875" style="5" customWidth="1"/>
    <col min="4" max="4" width="1.7109375" style="5" customWidth="1"/>
    <col min="5" max="5" width="12.57421875" style="6" bestFit="1" customWidth="1"/>
    <col min="6" max="6" width="2.00390625" style="5" customWidth="1"/>
    <col min="7" max="7" width="10.28125" style="6" bestFit="1" customWidth="1"/>
    <col min="8" max="8" width="2.00390625" style="5" customWidth="1"/>
    <col min="9" max="9" width="11.28125" style="6" bestFit="1" customWidth="1"/>
    <col min="10" max="16384" width="9.140625" style="5" customWidth="1"/>
  </cols>
  <sheetData>
    <row r="1" spans="1:2" ht="12.75">
      <c r="A1" s="7" t="str">
        <f>'IS'!A1</f>
        <v>ADVANCE INFORMATION MARKETING BERHAD</v>
      </c>
      <c r="B1" s="7"/>
    </row>
    <row r="2" spans="1:2" ht="12.75">
      <c r="A2" s="8" t="str">
        <f>'IS'!A2</f>
        <v>(Company No. 644769-D)</v>
      </c>
      <c r="B2" s="8"/>
    </row>
    <row r="3" spans="1:2" ht="12.75">
      <c r="A3" s="8"/>
      <c r="B3" s="8"/>
    </row>
    <row r="5" spans="1:2" ht="12.75">
      <c r="A5" s="9" t="s">
        <v>189</v>
      </c>
      <c r="B5" s="9"/>
    </row>
    <row r="6" spans="1:2" ht="12.75">
      <c r="A6" s="9"/>
      <c r="B6" s="9"/>
    </row>
    <row r="7" ht="12.75">
      <c r="C7" s="6"/>
    </row>
    <row r="8" spans="3:5" ht="12.75">
      <c r="C8" s="6" t="s">
        <v>66</v>
      </c>
      <c r="E8" s="6" t="s">
        <v>66</v>
      </c>
    </row>
    <row r="9" spans="3:5" ht="12.75">
      <c r="C9" s="6" t="s">
        <v>20</v>
      </c>
      <c r="E9" s="6" t="s">
        <v>22</v>
      </c>
    </row>
    <row r="10" spans="3:5" ht="12.75">
      <c r="C10" s="6" t="s">
        <v>34</v>
      </c>
      <c r="E10" s="6" t="s">
        <v>23</v>
      </c>
    </row>
    <row r="11" spans="3:5" ht="12.75">
      <c r="C11" s="6" t="s">
        <v>21</v>
      </c>
      <c r="E11" s="6" t="s">
        <v>74</v>
      </c>
    </row>
    <row r="12" spans="3:5" ht="12.75">
      <c r="C12" s="17" t="str">
        <f>'IS'!C13</f>
        <v>30.06.2006</v>
      </c>
      <c r="E12" s="17" t="s">
        <v>154</v>
      </c>
    </row>
    <row r="13" spans="3:5" ht="12.75">
      <c r="C13" s="17" t="s">
        <v>160</v>
      </c>
      <c r="E13" s="17" t="s">
        <v>161</v>
      </c>
    </row>
    <row r="14" spans="2:5" ht="12.75">
      <c r="B14" s="6" t="s">
        <v>61</v>
      </c>
      <c r="C14" s="6" t="s">
        <v>5</v>
      </c>
      <c r="E14" s="6" t="s">
        <v>5</v>
      </c>
    </row>
    <row r="15" ht="12.75">
      <c r="B15" s="6"/>
    </row>
    <row r="16" spans="1:9" s="11" customFormat="1" ht="12.75">
      <c r="A16" s="18" t="s">
        <v>0</v>
      </c>
      <c r="B16" s="56"/>
      <c r="C16" s="11">
        <v>6015</v>
      </c>
      <c r="E16" s="11">
        <v>5156</v>
      </c>
      <c r="G16" s="12"/>
      <c r="I16" s="12"/>
    </row>
    <row r="17" spans="1:9" s="11" customFormat="1" ht="12.75">
      <c r="A17" s="18"/>
      <c r="B17" s="56" t="s">
        <v>66</v>
      </c>
      <c r="G17" s="12"/>
      <c r="I17" s="12"/>
    </row>
    <row r="18" spans="1:9" s="11" customFormat="1" ht="12.75">
      <c r="A18" s="18" t="s">
        <v>206</v>
      </c>
      <c r="B18" s="61"/>
      <c r="C18" s="24">
        <v>1672</v>
      </c>
      <c r="E18" s="24">
        <v>1211</v>
      </c>
      <c r="G18" s="12"/>
      <c r="I18" s="12"/>
    </row>
    <row r="19" spans="1:9" s="11" customFormat="1" ht="12.75" hidden="1">
      <c r="A19" s="18" t="s">
        <v>53</v>
      </c>
      <c r="B19" s="56"/>
      <c r="C19" s="11">
        <v>0</v>
      </c>
      <c r="E19" s="11">
        <v>0</v>
      </c>
      <c r="G19" s="12"/>
      <c r="I19" s="12"/>
    </row>
    <row r="20" spans="1:9" s="11" customFormat="1" ht="12.75">
      <c r="A20" s="18"/>
      <c r="B20" s="56"/>
      <c r="G20" s="12"/>
      <c r="I20" s="12"/>
    </row>
    <row r="21" spans="1:9" s="11" customFormat="1" ht="12.75">
      <c r="A21" s="18" t="s">
        <v>1</v>
      </c>
      <c r="B21" s="56"/>
      <c r="G21" s="12"/>
      <c r="I21" s="12"/>
    </row>
    <row r="22" spans="1:9" s="11" customFormat="1" ht="12.75">
      <c r="A22" s="16" t="s">
        <v>2</v>
      </c>
      <c r="B22" s="4"/>
      <c r="C22" s="19">
        <v>2816</v>
      </c>
      <c r="D22" s="16"/>
      <c r="E22" s="19">
        <v>1953</v>
      </c>
      <c r="F22" s="16"/>
      <c r="G22" s="4"/>
      <c r="H22" s="16"/>
      <c r="I22" s="12"/>
    </row>
    <row r="23" spans="1:9" s="11" customFormat="1" ht="12.75">
      <c r="A23" s="16" t="s">
        <v>47</v>
      </c>
      <c r="B23" s="4"/>
      <c r="C23" s="20">
        <f>5434+2106</f>
        <v>7540</v>
      </c>
      <c r="D23" s="16"/>
      <c r="E23" s="20">
        <v>10427</v>
      </c>
      <c r="F23" s="16"/>
      <c r="G23" s="4"/>
      <c r="H23" s="16"/>
      <c r="I23" s="12"/>
    </row>
    <row r="24" spans="1:9" s="11" customFormat="1" ht="12.75">
      <c r="A24" s="16" t="s">
        <v>46</v>
      </c>
      <c r="B24" s="4"/>
      <c r="C24" s="20">
        <f>1553+153+2113-1-2106</f>
        <v>1712</v>
      </c>
      <c r="D24" s="16"/>
      <c r="E24" s="20">
        <v>1286</v>
      </c>
      <c r="F24" s="16"/>
      <c r="G24" s="4"/>
      <c r="H24" s="16"/>
      <c r="I24" s="12"/>
    </row>
    <row r="25" spans="1:9" s="11" customFormat="1" ht="12.75">
      <c r="A25" s="16" t="s">
        <v>156</v>
      </c>
      <c r="B25" s="4"/>
      <c r="C25" s="20">
        <v>0</v>
      </c>
      <c r="D25" s="16"/>
      <c r="E25" s="20">
        <v>23</v>
      </c>
      <c r="F25" s="16"/>
      <c r="G25" s="4"/>
      <c r="H25" s="16"/>
      <c r="I25" s="12"/>
    </row>
    <row r="26" spans="1:9" s="11" customFormat="1" ht="12.75">
      <c r="A26" s="16" t="s">
        <v>174</v>
      </c>
      <c r="B26" s="4"/>
      <c r="C26" s="20">
        <f>11220+13292</f>
        <v>24512</v>
      </c>
      <c r="D26" s="16"/>
      <c r="E26" s="20">
        <v>9930</v>
      </c>
      <c r="F26" s="16"/>
      <c r="G26" s="4"/>
      <c r="H26" s="16"/>
      <c r="I26" s="12"/>
    </row>
    <row r="27" spans="1:9" s="11" customFormat="1" ht="12.75">
      <c r="A27" s="16" t="s">
        <v>57</v>
      </c>
      <c r="B27" s="58"/>
      <c r="C27" s="20">
        <v>2655</v>
      </c>
      <c r="D27" s="16"/>
      <c r="E27" s="20">
        <v>2882</v>
      </c>
      <c r="F27" s="16"/>
      <c r="G27" s="4"/>
      <c r="H27" s="16"/>
      <c r="I27" s="12"/>
    </row>
    <row r="28" spans="1:9" s="11" customFormat="1" ht="12.75">
      <c r="A28" s="16"/>
      <c r="B28" s="58"/>
      <c r="C28" s="21">
        <f>SUM(C22:C27)</f>
        <v>39235</v>
      </c>
      <c r="D28" s="16"/>
      <c r="E28" s="21">
        <f>SUM(E22:E27)</f>
        <v>26501</v>
      </c>
      <c r="F28" s="16"/>
      <c r="G28" s="4"/>
      <c r="H28" s="16"/>
      <c r="I28" s="12"/>
    </row>
    <row r="29" spans="1:9" s="11" customFormat="1" ht="12.75">
      <c r="A29" s="22" t="s">
        <v>3</v>
      </c>
      <c r="B29" s="59"/>
      <c r="C29" s="20"/>
      <c r="D29" s="16"/>
      <c r="E29" s="80"/>
      <c r="F29" s="16"/>
      <c r="G29" s="4"/>
      <c r="H29" s="16"/>
      <c r="I29" s="12"/>
    </row>
    <row r="30" spans="1:9" s="11" customFormat="1" ht="12.75">
      <c r="A30" s="16" t="s">
        <v>48</v>
      </c>
      <c r="B30" s="58"/>
      <c r="C30" s="20">
        <v>4193</v>
      </c>
      <c r="D30" s="16"/>
      <c r="E30" s="20">
        <v>7634</v>
      </c>
      <c r="F30" s="16"/>
      <c r="G30" s="4"/>
      <c r="H30" s="16"/>
      <c r="I30" s="12"/>
    </row>
    <row r="31" spans="1:9" s="11" customFormat="1" ht="12.75">
      <c r="A31" s="16" t="s">
        <v>49</v>
      </c>
      <c r="B31" s="58"/>
      <c r="C31" s="20">
        <v>1886</v>
      </c>
      <c r="D31" s="16"/>
      <c r="E31" s="20">
        <v>1293</v>
      </c>
      <c r="F31" s="16"/>
      <c r="G31" s="4"/>
      <c r="H31" s="16"/>
      <c r="I31" s="12"/>
    </row>
    <row r="32" spans="1:9" s="11" customFormat="1" ht="12.75">
      <c r="A32" s="16" t="s">
        <v>16</v>
      </c>
      <c r="B32" s="61">
        <v>20</v>
      </c>
      <c r="C32" s="20">
        <v>70</v>
      </c>
      <c r="D32" s="16"/>
      <c r="E32" s="20">
        <v>68</v>
      </c>
      <c r="F32" s="16"/>
      <c r="G32" s="4"/>
      <c r="H32" s="16"/>
      <c r="I32" s="12"/>
    </row>
    <row r="33" spans="1:9" s="11" customFormat="1" ht="12.75">
      <c r="A33" s="16" t="s">
        <v>75</v>
      </c>
      <c r="B33" s="61">
        <v>20</v>
      </c>
      <c r="C33" s="20">
        <v>0</v>
      </c>
      <c r="D33" s="16"/>
      <c r="E33" s="20">
        <v>0</v>
      </c>
      <c r="F33" s="16"/>
      <c r="G33" s="4"/>
      <c r="H33" s="16"/>
      <c r="I33" s="12"/>
    </row>
    <row r="34" spans="1:9" s="11" customFormat="1" ht="12.75">
      <c r="A34" s="16" t="s">
        <v>79</v>
      </c>
      <c r="B34" s="61">
        <f>+B33</f>
        <v>20</v>
      </c>
      <c r="C34" s="20">
        <v>109</v>
      </c>
      <c r="D34" s="16"/>
      <c r="E34" s="20">
        <v>29</v>
      </c>
      <c r="F34" s="16"/>
      <c r="G34" s="4"/>
      <c r="H34" s="16"/>
      <c r="I34" s="12"/>
    </row>
    <row r="35" spans="1:9" s="11" customFormat="1" ht="12.75">
      <c r="A35" s="16" t="s">
        <v>50</v>
      </c>
      <c r="B35" s="58"/>
      <c r="C35" s="20">
        <v>189</v>
      </c>
      <c r="D35" s="16"/>
      <c r="E35" s="20">
        <v>45</v>
      </c>
      <c r="F35" s="16"/>
      <c r="G35" s="4"/>
      <c r="H35" s="16"/>
      <c r="I35" s="12"/>
    </row>
    <row r="36" spans="1:9" s="11" customFormat="1" ht="12.75">
      <c r="A36" s="16"/>
      <c r="B36" s="58"/>
      <c r="C36" s="21">
        <f>SUM(C30:C35)</f>
        <v>6447</v>
      </c>
      <c r="D36" s="16"/>
      <c r="E36" s="21">
        <f>SUM(E30:E35)</f>
        <v>9069</v>
      </c>
      <c r="F36" s="16"/>
      <c r="G36" s="4"/>
      <c r="H36" s="16"/>
      <c r="I36" s="12"/>
    </row>
    <row r="37" spans="2:9" s="11" customFormat="1" ht="12.75">
      <c r="B37" s="53"/>
      <c r="E37" s="12"/>
      <c r="G37" s="12"/>
      <c r="I37" s="12"/>
    </row>
    <row r="38" spans="1:9" s="11" customFormat="1" ht="12.75">
      <c r="A38" s="18" t="s">
        <v>77</v>
      </c>
      <c r="B38" s="60"/>
      <c r="C38" s="11">
        <f>+C28-C36</f>
        <v>32788</v>
      </c>
      <c r="E38" s="11">
        <f>+E28-E36</f>
        <v>17432</v>
      </c>
      <c r="G38" s="12"/>
      <c r="I38" s="12"/>
    </row>
    <row r="39" spans="2:9" s="11" customFormat="1" ht="12.75">
      <c r="B39" s="12"/>
      <c r="E39" s="12"/>
      <c r="G39" s="12"/>
      <c r="I39" s="12"/>
    </row>
    <row r="40" spans="2:9" s="11" customFormat="1" ht="13.5" thickBot="1">
      <c r="B40" s="12"/>
      <c r="C40" s="23">
        <f>C38+SUM(C16:C19)</f>
        <v>40475</v>
      </c>
      <c r="E40" s="23">
        <f>E38+SUM(E16:E19)</f>
        <v>23799</v>
      </c>
      <c r="G40" s="12"/>
      <c r="I40" s="12"/>
    </row>
    <row r="41" spans="2:9" s="11" customFormat="1" ht="13.5" thickTop="1">
      <c r="B41" s="12"/>
      <c r="E41" s="12"/>
      <c r="G41" s="12"/>
      <c r="I41" s="12"/>
    </row>
    <row r="42" spans="1:5" ht="12.75">
      <c r="A42" s="9" t="s">
        <v>6</v>
      </c>
      <c r="B42" s="57"/>
      <c r="C42" s="11">
        <v>15500</v>
      </c>
      <c r="E42" s="11">
        <v>5581</v>
      </c>
    </row>
    <row r="43" spans="1:5" ht="12.75">
      <c r="A43" s="9" t="s">
        <v>51</v>
      </c>
      <c r="B43" s="57"/>
      <c r="C43" s="16">
        <v>9500</v>
      </c>
      <c r="D43" s="38"/>
      <c r="E43" s="16">
        <v>6480</v>
      </c>
    </row>
    <row r="44" spans="1:7" ht="12.75">
      <c r="A44" s="9" t="s">
        <v>150</v>
      </c>
      <c r="B44" s="57"/>
      <c r="C44" s="16">
        <v>92</v>
      </c>
      <c r="D44" s="38"/>
      <c r="E44" s="16">
        <v>39</v>
      </c>
      <c r="G44" s="28"/>
    </row>
    <row r="45" spans="1:5" ht="12.75">
      <c r="A45" s="9" t="s">
        <v>67</v>
      </c>
      <c r="B45" s="57"/>
      <c r="C45" s="16">
        <v>12878</v>
      </c>
      <c r="E45" s="16">
        <v>9271</v>
      </c>
    </row>
    <row r="46" spans="1:5" ht="12.75">
      <c r="A46" s="9" t="s">
        <v>17</v>
      </c>
      <c r="B46" s="6"/>
      <c r="C46" s="25">
        <f>SUM(C42:C45)</f>
        <v>37970</v>
      </c>
      <c r="E46" s="25">
        <f>SUM(E42:E45)</f>
        <v>21371</v>
      </c>
    </row>
    <row r="47" spans="1:5" ht="12.75">
      <c r="A47" s="9" t="s">
        <v>18</v>
      </c>
      <c r="B47" s="61">
        <f>+B34</f>
        <v>20</v>
      </c>
      <c r="C47" s="16">
        <v>1229</v>
      </c>
      <c r="E47" s="16">
        <f>1278.984</f>
        <v>1278.984</v>
      </c>
    </row>
    <row r="48" spans="1:5" ht="12.75">
      <c r="A48" s="9" t="s">
        <v>175</v>
      </c>
      <c r="B48" s="61"/>
      <c r="C48" s="16">
        <v>1000</v>
      </c>
      <c r="E48" s="16">
        <v>1000</v>
      </c>
    </row>
    <row r="49" spans="1:5" ht="12.75">
      <c r="A49" s="9" t="s">
        <v>79</v>
      </c>
      <c r="B49" s="61">
        <f>+B47</f>
        <v>20</v>
      </c>
      <c r="C49" s="16">
        <v>186</v>
      </c>
      <c r="E49" s="16">
        <v>59.75</v>
      </c>
    </row>
    <row r="50" spans="1:5" ht="12.75">
      <c r="A50" s="9" t="s">
        <v>52</v>
      </c>
      <c r="B50" s="6"/>
      <c r="C50" s="16">
        <v>74</v>
      </c>
      <c r="E50" s="16">
        <v>74.249</v>
      </c>
    </row>
    <row r="51" spans="1:5" ht="12.75">
      <c r="A51" s="9" t="s">
        <v>13</v>
      </c>
      <c r="B51" s="6"/>
      <c r="C51" s="16">
        <v>16.269</v>
      </c>
      <c r="E51" s="16">
        <v>15</v>
      </c>
    </row>
    <row r="52" spans="1:5" ht="13.5" thickBot="1">
      <c r="A52" s="9"/>
      <c r="B52" s="57"/>
      <c r="C52" s="23">
        <f>SUM(C46:C51)</f>
        <v>40475.269</v>
      </c>
      <c r="E52" s="23">
        <f>SUM(E46:E51)</f>
        <v>23798.983</v>
      </c>
    </row>
    <row r="53" spans="1:9" ht="13.5" thickTop="1">
      <c r="A53" s="26"/>
      <c r="B53" s="6"/>
      <c r="C53" s="27"/>
      <c r="E53" s="27"/>
      <c r="G53" s="28"/>
      <c r="I53" s="29"/>
    </row>
    <row r="54" spans="1:9" ht="12.75">
      <c r="A54" s="52" t="s">
        <v>157</v>
      </c>
      <c r="B54" s="52"/>
      <c r="C54" s="31">
        <f>+(C46+C51)/155000</f>
        <v>0.24507270322580646</v>
      </c>
      <c r="E54" s="31">
        <f>+(E46+E51)/4860.623</f>
        <v>4.399847509259616</v>
      </c>
      <c r="G54" s="28"/>
      <c r="I54" s="29"/>
    </row>
    <row r="55" spans="1:9" ht="12.75">
      <c r="A55" s="52"/>
      <c r="B55" s="52"/>
      <c r="C55" s="31"/>
      <c r="E55" s="31"/>
      <c r="G55" s="28"/>
      <c r="I55" s="29"/>
    </row>
    <row r="56" spans="1:9" ht="12.75">
      <c r="A56" s="11" t="s">
        <v>100</v>
      </c>
      <c r="B56" s="52"/>
      <c r="C56" s="31"/>
      <c r="E56" s="31"/>
      <c r="G56" s="28"/>
      <c r="I56" s="29"/>
    </row>
    <row r="57" spans="1:9" ht="25.5" customHeight="1">
      <c r="A57" s="153" t="s">
        <v>158</v>
      </c>
      <c r="B57" s="153"/>
      <c r="C57" s="153"/>
      <c r="D57" s="153"/>
      <c r="E57" s="153"/>
      <c r="F57" s="110"/>
      <c r="G57" s="110"/>
      <c r="H57" s="110"/>
      <c r="I57" s="110"/>
    </row>
    <row r="58" spans="1:9" ht="12.75">
      <c r="A58" s="26"/>
      <c r="B58" s="26"/>
      <c r="C58" s="27"/>
      <c r="G58" s="28"/>
      <c r="I58" s="29"/>
    </row>
    <row r="59" spans="1:10" ht="12.75">
      <c r="A59" s="135"/>
      <c r="B59" s="135"/>
      <c r="C59" s="135"/>
      <c r="D59" s="135"/>
      <c r="E59" s="135"/>
      <c r="F59" s="110"/>
      <c r="G59" s="31"/>
      <c r="I59" s="32"/>
      <c r="J59" s="33"/>
    </row>
    <row r="60" spans="1:2" ht="12.75">
      <c r="A60" s="11" t="s">
        <v>35</v>
      </c>
      <c r="B60" s="11"/>
    </row>
    <row r="61" spans="1:5" ht="12.75">
      <c r="A61" s="135"/>
      <c r="B61" s="135"/>
      <c r="C61" s="135"/>
      <c r="D61" s="135"/>
      <c r="E61" s="135"/>
    </row>
    <row r="62" spans="1:2" ht="12.75">
      <c r="A62" s="11"/>
      <c r="B62" s="11"/>
    </row>
    <row r="63" spans="1:2" ht="12.75">
      <c r="A63" s="11"/>
      <c r="B63" s="11"/>
    </row>
  </sheetData>
  <mergeCells count="1">
    <mergeCell ref="A57:E57"/>
  </mergeCells>
  <printOptions/>
  <pageMargins left="0.52" right="0.52" top="0.5" bottom="0.5" header="0.5" footer="0.5"/>
  <pageSetup fitToHeight="1" fitToWidth="1"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44"/>
  <sheetViews>
    <sheetView zoomScaleSheetLayoutView="100" workbookViewId="0" topLeftCell="A22">
      <selection activeCell="G38" sqref="G38"/>
    </sheetView>
  </sheetViews>
  <sheetFormatPr defaultColWidth="9.140625" defaultRowHeight="12.75"/>
  <cols>
    <col min="1" max="1" width="36.7109375" style="5" customWidth="1"/>
    <col min="2" max="4" width="8.7109375" style="11" customWidth="1"/>
    <col min="5" max="5" width="10.28125" style="11" customWidth="1"/>
    <col min="6" max="6" width="11.8515625" style="11" customWidth="1"/>
    <col min="7" max="7" width="16.140625" style="11" customWidth="1"/>
    <col min="8" max="8" width="10.421875" style="5" customWidth="1"/>
    <col min="9" max="16384" width="9.140625" style="5" customWidth="1"/>
  </cols>
  <sheetData>
    <row r="1" ht="12.75">
      <c r="A1" s="7" t="str">
        <f>'IS'!A1</f>
        <v>ADVANCE INFORMATION MARKETING BERHAD</v>
      </c>
    </row>
    <row r="2" ht="12.75">
      <c r="A2" s="34" t="str">
        <f>'IS'!A2</f>
        <v>(Company No. 644769-D)</v>
      </c>
    </row>
    <row r="3" ht="12.75">
      <c r="A3" s="34"/>
    </row>
    <row r="5" ht="12.75">
      <c r="A5" s="9" t="s">
        <v>36</v>
      </c>
    </row>
    <row r="6" ht="12.75">
      <c r="A6" s="9" t="str">
        <f>'IS'!A6</f>
        <v>FOR THE SECOND QUARTER ENDED 30 JUNE 2006</v>
      </c>
    </row>
    <row r="7" ht="12.75">
      <c r="A7" s="9" t="str">
        <f>'IS'!A7</f>
        <v>(The figures have not been audited)</v>
      </c>
    </row>
    <row r="8" ht="12.75">
      <c r="A8" s="9"/>
    </row>
    <row r="9" spans="2:6" ht="25.5" customHeight="1">
      <c r="B9" s="158" t="s">
        <v>117</v>
      </c>
      <c r="C9" s="159"/>
      <c r="D9" s="156" t="s">
        <v>70</v>
      </c>
      <c r="E9" s="157"/>
      <c r="F9" s="90" t="s">
        <v>69</v>
      </c>
    </row>
    <row r="10" spans="2:6" ht="14.25" customHeight="1">
      <c r="B10" s="4"/>
      <c r="C10" s="4"/>
      <c r="D10" s="91"/>
      <c r="E10" s="91" t="s">
        <v>122</v>
      </c>
      <c r="F10" s="91"/>
    </row>
    <row r="11" spans="2:9" ht="12.75">
      <c r="B11" s="12" t="s">
        <v>118</v>
      </c>
      <c r="C11" s="12"/>
      <c r="D11" s="12" t="s">
        <v>37</v>
      </c>
      <c r="E11" s="12" t="s">
        <v>123</v>
      </c>
      <c r="F11" s="12" t="s">
        <v>68</v>
      </c>
      <c r="G11" s="12" t="s">
        <v>12</v>
      </c>
      <c r="H11" s="6" t="s">
        <v>226</v>
      </c>
      <c r="I11" s="6" t="s">
        <v>12</v>
      </c>
    </row>
    <row r="12" spans="2:9" ht="12.75">
      <c r="B12" s="12" t="s">
        <v>119</v>
      </c>
      <c r="C12" s="12" t="s">
        <v>120</v>
      </c>
      <c r="D12" s="12" t="s">
        <v>54</v>
      </c>
      <c r="E12" s="12" t="s">
        <v>76</v>
      </c>
      <c r="F12" s="12" t="s">
        <v>104</v>
      </c>
      <c r="G12" s="11" t="s">
        <v>17</v>
      </c>
      <c r="H12" s="6" t="s">
        <v>227</v>
      </c>
      <c r="I12" s="6" t="s">
        <v>228</v>
      </c>
    </row>
    <row r="13" spans="2:9" ht="12.75">
      <c r="B13" s="12" t="s">
        <v>5</v>
      </c>
      <c r="C13" s="12" t="s">
        <v>5</v>
      </c>
      <c r="D13" s="12" t="s">
        <v>5</v>
      </c>
      <c r="E13" s="12" t="s">
        <v>5</v>
      </c>
      <c r="F13" s="12" t="s">
        <v>5</v>
      </c>
      <c r="G13" s="12" t="s">
        <v>5</v>
      </c>
      <c r="H13" s="6" t="s">
        <v>5</v>
      </c>
      <c r="I13" s="5" t="str">
        <f>H13</f>
        <v>RM'000</v>
      </c>
    </row>
    <row r="14" spans="2:8" ht="12.75">
      <c r="B14" s="12"/>
      <c r="C14" s="12"/>
      <c r="D14" s="12"/>
      <c r="E14" s="12"/>
      <c r="F14" s="12"/>
      <c r="G14" s="12"/>
      <c r="H14" s="6"/>
    </row>
    <row r="15" spans="1:9" ht="12.75">
      <c r="A15" s="5" t="s">
        <v>155</v>
      </c>
      <c r="B15" s="11">
        <v>4860.6</v>
      </c>
      <c r="C15" s="11">
        <v>720</v>
      </c>
      <c r="D15" s="11">
        <v>6480</v>
      </c>
      <c r="E15" s="11">
        <v>39</v>
      </c>
      <c r="F15" s="11">
        <v>9271</v>
      </c>
      <c r="G15" s="11">
        <f>SUM(B15:F15)</f>
        <v>21370.6</v>
      </c>
      <c r="H15" s="5">
        <v>15</v>
      </c>
      <c r="I15" s="30">
        <f>SUM(G15:H15)</f>
        <v>21385.6</v>
      </c>
    </row>
    <row r="17" spans="1:9" ht="25.5">
      <c r="A17" s="111" t="s">
        <v>128</v>
      </c>
      <c r="B17" s="11">
        <v>0</v>
      </c>
      <c r="C17" s="11">
        <v>0</v>
      </c>
      <c r="D17" s="11">
        <v>-688</v>
      </c>
      <c r="E17" s="11">
        <v>0</v>
      </c>
      <c r="F17" s="11">
        <v>0</v>
      </c>
      <c r="G17" s="16">
        <f>SUM(B17:F17)</f>
        <v>-688</v>
      </c>
      <c r="I17" s="30">
        <f>G17</f>
        <v>-688</v>
      </c>
    </row>
    <row r="19" spans="1:9" ht="12.75">
      <c r="A19" s="62" t="s">
        <v>124</v>
      </c>
      <c r="B19" s="16">
        <v>1007</v>
      </c>
      <c r="C19" s="16">
        <v>-720</v>
      </c>
      <c r="D19" s="16">
        <v>-287</v>
      </c>
      <c r="E19" s="11">
        <v>0</v>
      </c>
      <c r="F19" s="11">
        <v>0</v>
      </c>
      <c r="G19" s="16">
        <f>SUM(B19:F19)</f>
        <v>0</v>
      </c>
      <c r="I19" s="125">
        <v>0</v>
      </c>
    </row>
    <row r="20" spans="1:9" ht="12.75">
      <c r="A20" s="62"/>
      <c r="B20" s="16"/>
      <c r="C20" s="16"/>
      <c r="D20" s="16"/>
      <c r="G20" s="16"/>
      <c r="I20" s="125"/>
    </row>
    <row r="21" spans="1:9" ht="12.75">
      <c r="A21" s="5" t="s">
        <v>125</v>
      </c>
      <c r="I21" s="125"/>
    </row>
    <row r="22" spans="1:9" ht="12.75">
      <c r="A22" s="5" t="s">
        <v>126</v>
      </c>
      <c r="B22" s="11">
        <v>5505</v>
      </c>
      <c r="C22" s="11">
        <v>0</v>
      </c>
      <c r="D22" s="11">
        <v>-5505</v>
      </c>
      <c r="E22" s="11">
        <v>0</v>
      </c>
      <c r="F22" s="11">
        <v>0</v>
      </c>
      <c r="G22" s="16">
        <f>SUM(B22:F22)</f>
        <v>0</v>
      </c>
      <c r="I22" s="125">
        <v>0</v>
      </c>
    </row>
    <row r="23" spans="1:9" ht="12.75">
      <c r="A23" s="5" t="s">
        <v>127</v>
      </c>
      <c r="B23" s="11">
        <v>627</v>
      </c>
      <c r="C23" s="11">
        <v>0</v>
      </c>
      <c r="E23" s="11">
        <v>0</v>
      </c>
      <c r="F23" s="11">
        <v>-627</v>
      </c>
      <c r="G23" s="16">
        <f>SUM(B23:F23)</f>
        <v>0</v>
      </c>
      <c r="I23" s="125">
        <v>0</v>
      </c>
    </row>
    <row r="24" ht="12.75">
      <c r="G24" s="16"/>
    </row>
    <row r="25" spans="1:9" ht="12.75">
      <c r="A25" s="5" t="s">
        <v>179</v>
      </c>
      <c r="B25" s="11">
        <v>3500</v>
      </c>
      <c r="C25" s="11">
        <v>0</v>
      </c>
      <c r="D25" s="11">
        <v>11200</v>
      </c>
      <c r="E25" s="11">
        <v>0</v>
      </c>
      <c r="F25" s="11">
        <v>0</v>
      </c>
      <c r="G25" s="16">
        <f>SUM(B25:F25)</f>
        <v>14700</v>
      </c>
      <c r="I25" s="30">
        <f>G25</f>
        <v>14700</v>
      </c>
    </row>
    <row r="26" ht="12.75">
      <c r="G26" s="16"/>
    </row>
    <row r="27" spans="1:9" ht="12.75">
      <c r="A27" s="5" t="s">
        <v>180</v>
      </c>
      <c r="B27" s="11">
        <v>0</v>
      </c>
      <c r="C27" s="11">
        <v>0</v>
      </c>
      <c r="D27" s="11">
        <v>-1700</v>
      </c>
      <c r="E27" s="11">
        <v>0</v>
      </c>
      <c r="F27" s="11">
        <v>0</v>
      </c>
      <c r="G27" s="16">
        <f>SUM(B27:F27)</f>
        <v>-1700</v>
      </c>
      <c r="I27" s="30">
        <f>G27</f>
        <v>-1700</v>
      </c>
    </row>
    <row r="28" ht="12.75">
      <c r="G28" s="16"/>
    </row>
    <row r="29" spans="1:7" ht="25.5">
      <c r="A29" s="111" t="s">
        <v>140</v>
      </c>
      <c r="G29" s="16"/>
    </row>
    <row r="30" spans="1:9" ht="12.75">
      <c r="A30" s="92" t="s">
        <v>129</v>
      </c>
      <c r="B30" s="11">
        <v>0</v>
      </c>
      <c r="C30" s="11">
        <v>0</v>
      </c>
      <c r="D30" s="11">
        <v>0</v>
      </c>
      <c r="E30" s="11">
        <v>53</v>
      </c>
      <c r="F30" s="11">
        <v>0</v>
      </c>
      <c r="G30" s="16">
        <f>SUM(B30:F30)</f>
        <v>53</v>
      </c>
      <c r="I30" s="30">
        <f>G30</f>
        <v>53</v>
      </c>
    </row>
    <row r="31" spans="1:9" ht="12.75">
      <c r="A31" s="5" t="s">
        <v>181</v>
      </c>
      <c r="C31" s="11">
        <v>0</v>
      </c>
      <c r="D31" s="11">
        <v>0</v>
      </c>
      <c r="E31" s="11">
        <v>0</v>
      </c>
      <c r="F31" s="11">
        <v>4234</v>
      </c>
      <c r="G31" s="16">
        <f>SUM(B31:F31)</f>
        <v>4234</v>
      </c>
      <c r="H31" s="5">
        <v>1</v>
      </c>
      <c r="I31" s="30">
        <f>SUM(G31:H31)</f>
        <v>4235</v>
      </c>
    </row>
    <row r="33" spans="1:9" ht="13.5" thickBot="1">
      <c r="A33" s="5" t="s">
        <v>190</v>
      </c>
      <c r="B33" s="23">
        <f aca="true" t="shared" si="0" ref="B33:G33">SUM(B15:B32)</f>
        <v>15499.6</v>
      </c>
      <c r="C33" s="23">
        <f t="shared" si="0"/>
        <v>0</v>
      </c>
      <c r="D33" s="23">
        <f t="shared" si="0"/>
        <v>9500</v>
      </c>
      <c r="E33" s="23">
        <f t="shared" si="0"/>
        <v>92</v>
      </c>
      <c r="F33" s="23">
        <f t="shared" si="0"/>
        <v>12878</v>
      </c>
      <c r="G33" s="23">
        <f t="shared" si="0"/>
        <v>37969.6</v>
      </c>
      <c r="H33" s="23">
        <f>SUM(H15:H32)</f>
        <v>16</v>
      </c>
      <c r="I33" s="23">
        <f>SUM(I15:I32)</f>
        <v>37985.6</v>
      </c>
    </row>
    <row r="34" spans="2:7" ht="13.5" thickTop="1">
      <c r="B34" s="16"/>
      <c r="C34" s="16"/>
      <c r="D34" s="16"/>
      <c r="E34" s="16"/>
      <c r="F34" s="16"/>
      <c r="G34" s="16"/>
    </row>
    <row r="35" spans="1:7" ht="12.75">
      <c r="A35" s="5" t="s">
        <v>121</v>
      </c>
      <c r="B35" s="16"/>
      <c r="C35" s="16"/>
      <c r="D35" s="16"/>
      <c r="E35" s="16"/>
      <c r="F35" s="16"/>
      <c r="G35" s="16"/>
    </row>
    <row r="36" spans="2:7" ht="12.75">
      <c r="B36" s="16"/>
      <c r="C36" s="16"/>
      <c r="D36" s="16"/>
      <c r="E36" s="16"/>
      <c r="F36" s="16"/>
      <c r="G36" s="16"/>
    </row>
    <row r="38" ht="12.75">
      <c r="A38" s="11" t="s">
        <v>102</v>
      </c>
    </row>
    <row r="39" spans="1:9" ht="27.75" customHeight="1">
      <c r="A39" s="153" t="s">
        <v>159</v>
      </c>
      <c r="B39" s="153"/>
      <c r="C39" s="153"/>
      <c r="D39" s="153"/>
      <c r="E39" s="153"/>
      <c r="F39" s="153"/>
      <c r="G39" s="153"/>
      <c r="H39" s="153"/>
      <c r="I39" s="153"/>
    </row>
    <row r="40" spans="1:7" ht="12.75">
      <c r="A40" s="51"/>
      <c r="B40" s="51"/>
      <c r="C40" s="51"/>
      <c r="D40" s="51"/>
      <c r="E40" s="51"/>
      <c r="F40" s="51"/>
      <c r="G40" s="51"/>
    </row>
    <row r="41" spans="1:7" ht="12.75">
      <c r="A41" s="51"/>
      <c r="B41" s="51"/>
      <c r="C41" s="51"/>
      <c r="D41" s="51"/>
      <c r="E41" s="51"/>
      <c r="F41" s="51"/>
      <c r="G41" s="51"/>
    </row>
    <row r="42" ht="12.75">
      <c r="A42" s="11"/>
    </row>
    <row r="43" ht="12.75">
      <c r="A43" s="11"/>
    </row>
    <row r="44" ht="12.75">
      <c r="H44" s="35"/>
    </row>
  </sheetData>
  <mergeCells count="3">
    <mergeCell ref="D9:E9"/>
    <mergeCell ref="B9:C9"/>
    <mergeCell ref="A39:I39"/>
  </mergeCells>
  <printOptions horizontalCentered="1"/>
  <pageMargins left="0.38" right="0.38" top="0.5" bottom="0.5" header="0.5" footer="0.5"/>
  <pageSetup fitToHeight="1"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A1:I53"/>
  <sheetViews>
    <sheetView zoomScaleSheetLayoutView="100" workbookViewId="0" topLeftCell="A1">
      <selection activeCell="G11" sqref="G11"/>
    </sheetView>
  </sheetViews>
  <sheetFormatPr defaultColWidth="9.140625" defaultRowHeight="12.75"/>
  <cols>
    <col min="1" max="1" width="42.00390625" style="5" customWidth="1"/>
    <col min="2" max="2" width="3.421875" style="5" customWidth="1"/>
    <col min="3" max="3" width="14.57421875" style="2" bestFit="1" customWidth="1"/>
    <col min="4" max="4" width="1.7109375" style="5" customWidth="1"/>
    <col min="5" max="5" width="15.421875" style="5" customWidth="1"/>
    <col min="6" max="6" width="2.7109375" style="5" customWidth="1"/>
    <col min="7" max="7" width="12.8515625" style="5" bestFit="1" customWidth="1"/>
    <col min="8" max="16384" width="9.140625" style="5" customWidth="1"/>
  </cols>
  <sheetData>
    <row r="1" ht="12.75">
      <c r="A1" s="7" t="str">
        <f>'IS'!A1</f>
        <v>ADVANCE INFORMATION MARKETING BERHAD</v>
      </c>
    </row>
    <row r="2" ht="12.75">
      <c r="A2" s="34" t="str">
        <f>'IS'!A2</f>
        <v>(Company No. 644769-D)</v>
      </c>
    </row>
    <row r="3" ht="12.75">
      <c r="A3" s="34"/>
    </row>
    <row r="5" ht="12.75">
      <c r="A5" s="9" t="s">
        <v>38</v>
      </c>
    </row>
    <row r="6" ht="12.75">
      <c r="A6" s="9" t="str">
        <f>'IS'!A6</f>
        <v>FOR THE SECOND QUARTER ENDED 30 JUNE 2006</v>
      </c>
    </row>
    <row r="7" spans="1:3" ht="12.75">
      <c r="A7" s="9" t="str">
        <f>'IS'!A7</f>
        <v>(The figures have not been audited)</v>
      </c>
      <c r="C7" s="36"/>
    </row>
    <row r="8" spans="1:7" ht="12.75">
      <c r="A8" s="9"/>
      <c r="C8" s="6"/>
      <c r="E8" s="6"/>
      <c r="G8" s="6" t="s">
        <v>114</v>
      </c>
    </row>
    <row r="9" spans="1:7" ht="12.75">
      <c r="A9" s="9"/>
      <c r="D9" s="6"/>
      <c r="E9" s="6" t="s">
        <v>164</v>
      </c>
      <c r="G9" s="6" t="s">
        <v>162</v>
      </c>
    </row>
    <row r="10" spans="1:7" ht="12.75">
      <c r="A10" s="9"/>
      <c r="E10" s="6" t="s">
        <v>163</v>
      </c>
      <c r="G10" s="6" t="s">
        <v>260</v>
      </c>
    </row>
    <row r="11" spans="1:7" ht="12.75">
      <c r="A11" s="9"/>
      <c r="B11" s="9"/>
      <c r="D11" s="46"/>
      <c r="E11" s="46" t="str">
        <f>'IS'!C13</f>
        <v>30.06.2006</v>
      </c>
      <c r="G11" s="46" t="str">
        <f>'IS'!E13</f>
        <v>30.06.2005</v>
      </c>
    </row>
    <row r="12" spans="1:7" ht="12.75">
      <c r="A12" s="9"/>
      <c r="D12" s="37"/>
      <c r="E12" s="37" t="s">
        <v>5</v>
      </c>
      <c r="G12" s="37" t="s">
        <v>5</v>
      </c>
    </row>
    <row r="13" spans="1:7" ht="12.75">
      <c r="A13" s="9"/>
      <c r="E13" s="36"/>
      <c r="G13" s="36"/>
    </row>
    <row r="14" spans="1:7" ht="12.75">
      <c r="A14" s="9" t="s">
        <v>208</v>
      </c>
      <c r="D14" s="11"/>
      <c r="E14" s="2"/>
      <c r="G14" s="2"/>
    </row>
    <row r="15" spans="1:7" ht="12.75">
      <c r="A15" s="5" t="s">
        <v>135</v>
      </c>
      <c r="D15" s="11"/>
      <c r="E15" s="2">
        <v>2359</v>
      </c>
      <c r="G15" s="141" t="s">
        <v>133</v>
      </c>
    </row>
    <row r="16" spans="1:7" ht="12.75">
      <c r="A16" s="5" t="s">
        <v>136</v>
      </c>
      <c r="D16" s="11"/>
      <c r="E16" s="49">
        <v>103</v>
      </c>
      <c r="G16" s="142" t="s">
        <v>133</v>
      </c>
    </row>
    <row r="17" spans="1:7" ht="12.75">
      <c r="A17" s="5" t="s">
        <v>137</v>
      </c>
      <c r="D17" s="11"/>
      <c r="E17" s="2">
        <f>SUM(E15:E16)</f>
        <v>2462</v>
      </c>
      <c r="G17" s="141">
        <f>SUM(G15:G16)</f>
        <v>0</v>
      </c>
    </row>
    <row r="18" spans="1:7" ht="12.75">
      <c r="A18" s="5" t="s">
        <v>141</v>
      </c>
      <c r="D18" s="11"/>
      <c r="E18" s="49">
        <v>1684</v>
      </c>
      <c r="G18" s="142" t="s">
        <v>133</v>
      </c>
    </row>
    <row r="19" spans="1:7" ht="12.75">
      <c r="A19" s="5" t="s">
        <v>210</v>
      </c>
      <c r="D19" s="11"/>
      <c r="E19" s="2">
        <f>SUM(E17:E18)</f>
        <v>4146</v>
      </c>
      <c r="G19" s="141">
        <f>SUM(G17:G18)</f>
        <v>0</v>
      </c>
    </row>
    <row r="20" spans="1:7" ht="12.75">
      <c r="A20" s="5" t="s">
        <v>165</v>
      </c>
      <c r="D20" s="11"/>
      <c r="E20" s="2">
        <v>-413</v>
      </c>
      <c r="G20" s="141" t="s">
        <v>133</v>
      </c>
    </row>
    <row r="21" spans="1:7" ht="12.75">
      <c r="A21" s="5" t="s">
        <v>166</v>
      </c>
      <c r="D21" s="11"/>
      <c r="E21" s="49">
        <v>-2</v>
      </c>
      <c r="G21" s="142" t="s">
        <v>133</v>
      </c>
    </row>
    <row r="22" spans="1:7" ht="12.75">
      <c r="A22" s="5" t="s">
        <v>209</v>
      </c>
      <c r="D22" s="11"/>
      <c r="E22" s="2">
        <f>SUM(E19:E21)</f>
        <v>3731</v>
      </c>
      <c r="G22" s="141">
        <f>SUM(G19:G21)</f>
        <v>0</v>
      </c>
    </row>
    <row r="23" spans="1:7" ht="12.75">
      <c r="A23" s="9"/>
      <c r="D23" s="11"/>
      <c r="E23" s="2"/>
      <c r="G23" s="141"/>
    </row>
    <row r="24" spans="1:7" ht="12.75">
      <c r="A24" s="9" t="s">
        <v>138</v>
      </c>
      <c r="D24" s="11"/>
      <c r="E24" s="2">
        <v>-1457</v>
      </c>
      <c r="G24" s="141" t="s">
        <v>133</v>
      </c>
    </row>
    <row r="25" spans="4:7" ht="12.75">
      <c r="D25" s="11"/>
      <c r="E25" s="3"/>
      <c r="G25" s="127"/>
    </row>
    <row r="26" spans="1:7" ht="12.75">
      <c r="A26" s="9" t="s">
        <v>211</v>
      </c>
      <c r="D26" s="11"/>
      <c r="E26" s="3">
        <v>12930</v>
      </c>
      <c r="G26" s="141" t="s">
        <v>133</v>
      </c>
    </row>
    <row r="27" spans="4:7" ht="12.75">
      <c r="D27" s="11"/>
      <c r="E27" s="49"/>
      <c r="G27" s="142"/>
    </row>
    <row r="28" spans="1:7" ht="12.75">
      <c r="A28" s="9" t="s">
        <v>212</v>
      </c>
      <c r="D28" s="11"/>
      <c r="E28" s="3">
        <f>SUM(E22:E27)</f>
        <v>15204</v>
      </c>
      <c r="G28" s="127">
        <f>SUM(G22:G27)</f>
        <v>0</v>
      </c>
    </row>
    <row r="29" spans="1:7" ht="12.75">
      <c r="A29" s="9" t="s">
        <v>139</v>
      </c>
      <c r="D29" s="11"/>
      <c r="E29" s="3">
        <v>-5</v>
      </c>
      <c r="G29" s="127" t="s">
        <v>133</v>
      </c>
    </row>
    <row r="30" spans="1:7" ht="12.75">
      <c r="A30" s="9" t="s">
        <v>56</v>
      </c>
      <c r="D30" s="11"/>
      <c r="E30" s="3">
        <v>11968</v>
      </c>
      <c r="G30" s="127" t="s">
        <v>133</v>
      </c>
    </row>
    <row r="31" spans="4:7" ht="12.75">
      <c r="D31" s="11"/>
      <c r="E31" s="3"/>
      <c r="G31" s="127"/>
    </row>
    <row r="32" spans="1:7" ht="13.5" thickBot="1">
      <c r="A32" s="9" t="s">
        <v>55</v>
      </c>
      <c r="D32" s="11"/>
      <c r="E32" s="50">
        <f>SUM(E28:E31)</f>
        <v>27167</v>
      </c>
      <c r="G32" s="1">
        <f>SUM(G28:G31)</f>
        <v>0</v>
      </c>
    </row>
    <row r="33" spans="5:7" ht="13.5" thickTop="1">
      <c r="E33" s="48"/>
      <c r="G33" s="143"/>
    </row>
    <row r="34" spans="1:7" ht="12.75">
      <c r="A34" s="9" t="s">
        <v>58</v>
      </c>
      <c r="E34" s="48"/>
      <c r="G34" s="48"/>
    </row>
    <row r="35" spans="1:7" ht="12.75">
      <c r="A35" s="9"/>
      <c r="E35" s="48"/>
      <c r="G35" s="48"/>
    </row>
    <row r="36" spans="1:7" ht="12.75">
      <c r="A36" s="9" t="s">
        <v>222</v>
      </c>
      <c r="E36" s="54">
        <f>'BS'!C26</f>
        <v>24512</v>
      </c>
      <c r="G36" s="144" t="s">
        <v>133</v>
      </c>
    </row>
    <row r="37" spans="1:7" ht="12.75">
      <c r="A37" s="9" t="s">
        <v>57</v>
      </c>
      <c r="E37" s="54">
        <f>'BS'!C27</f>
        <v>2655</v>
      </c>
      <c r="G37" s="144" t="s">
        <v>133</v>
      </c>
    </row>
    <row r="38" spans="5:7" ht="12.75">
      <c r="E38" s="54"/>
      <c r="G38" s="144"/>
    </row>
    <row r="39" spans="1:7" ht="13.5" thickBot="1">
      <c r="A39" s="9" t="s">
        <v>55</v>
      </c>
      <c r="E39" s="55">
        <f>SUM(E36:E38)</f>
        <v>27167</v>
      </c>
      <c r="G39" s="145">
        <f>SUM(G36:G38)</f>
        <v>0</v>
      </c>
    </row>
    <row r="40" spans="3:5" ht="13.5" thickTop="1">
      <c r="C40" s="48"/>
      <c r="E40" s="16"/>
    </row>
    <row r="41" ht="12.75">
      <c r="A41" s="11" t="s">
        <v>223</v>
      </c>
    </row>
    <row r="42" ht="12.75">
      <c r="A42" s="140" t="s">
        <v>248</v>
      </c>
    </row>
    <row r="43" spans="1:9" s="11" customFormat="1" ht="12.75">
      <c r="A43" t="s">
        <v>249</v>
      </c>
      <c r="B43" s="140"/>
      <c r="C43" s="140"/>
      <c r="D43" s="140"/>
      <c r="E43" s="140"/>
      <c r="F43" s="140"/>
      <c r="G43" s="140"/>
      <c r="H43" s="140"/>
      <c r="I43" s="140"/>
    </row>
    <row r="44" spans="2:9" s="11" customFormat="1" ht="12.75">
      <c r="B44"/>
      <c r="C44"/>
      <c r="D44"/>
      <c r="E44"/>
      <c r="F44"/>
      <c r="G44"/>
      <c r="H44"/>
      <c r="I44"/>
    </row>
    <row r="45" spans="1:9" s="11" customFormat="1" ht="12.75">
      <c r="A45" t="s">
        <v>250</v>
      </c>
      <c r="B45"/>
      <c r="C45"/>
      <c r="D45"/>
      <c r="E45"/>
      <c r="F45"/>
      <c r="G45"/>
      <c r="H45"/>
      <c r="I45"/>
    </row>
    <row r="46" spans="1:7" ht="27" customHeight="1">
      <c r="A46" s="153" t="s">
        <v>183</v>
      </c>
      <c r="B46" s="153"/>
      <c r="C46" s="153"/>
      <c r="D46" s="153"/>
      <c r="E46" s="153"/>
      <c r="F46" s="153"/>
      <c r="G46" s="153"/>
    </row>
    <row r="47" ht="12.75">
      <c r="A47" s="11"/>
    </row>
    <row r="48" spans="1:6" ht="12.75">
      <c r="A48" s="5" t="s">
        <v>66</v>
      </c>
      <c r="C48" s="36"/>
      <c r="D48" s="6"/>
      <c r="F48" s="6"/>
    </row>
    <row r="49" spans="3:6" ht="12.75">
      <c r="C49" s="36"/>
      <c r="D49" s="6"/>
      <c r="F49" s="6"/>
    </row>
    <row r="50" spans="3:6" ht="12.75">
      <c r="C50" s="36"/>
      <c r="D50" s="6"/>
      <c r="F50" s="6"/>
    </row>
    <row r="51" spans="3:6" ht="12.75">
      <c r="C51" s="36"/>
      <c r="D51" s="6"/>
      <c r="F51" s="6"/>
    </row>
    <row r="52" spans="3:6" ht="12.75">
      <c r="C52" s="36"/>
      <c r="D52" s="6"/>
      <c r="F52" s="6"/>
    </row>
    <row r="53" spans="3:6" ht="12.75">
      <c r="C53" s="36"/>
      <c r="D53" s="6"/>
      <c r="F53" s="6"/>
    </row>
  </sheetData>
  <mergeCells count="1">
    <mergeCell ref="A46:G46"/>
  </mergeCells>
  <printOptions/>
  <pageMargins left="0.37" right="0.35" top="0.5" bottom="0.5" header="0.5" footer="0.5"/>
  <pageSetup horizontalDpi="1200" verticalDpi="12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IV231"/>
  <sheetViews>
    <sheetView tabSelected="1" zoomScaleSheetLayoutView="100" workbookViewId="0" topLeftCell="A190">
      <selection activeCell="I213" sqref="I213"/>
    </sheetView>
  </sheetViews>
  <sheetFormatPr defaultColWidth="9.140625" defaultRowHeight="12.75"/>
  <cols>
    <col min="1" max="1" width="4.57421875" style="39" customWidth="1"/>
    <col min="2" max="2" width="5.140625" style="5" customWidth="1"/>
    <col min="3" max="3" width="14.7109375" style="5" customWidth="1"/>
    <col min="4" max="4" width="12.8515625" style="5" customWidth="1"/>
    <col min="5" max="5" width="12.57421875" style="5" customWidth="1"/>
    <col min="6" max="6" width="2.421875" style="5" customWidth="1"/>
    <col min="7" max="7" width="18.8515625" style="5" bestFit="1" customWidth="1"/>
    <col min="8" max="8" width="11.7109375" style="5" bestFit="1" customWidth="1"/>
    <col min="9" max="9" width="18.00390625" style="5" bestFit="1" customWidth="1"/>
    <col min="10" max="10" width="11.28125" style="5" customWidth="1"/>
    <col min="11" max="16384" width="9.140625" style="5" customWidth="1"/>
  </cols>
  <sheetData>
    <row r="1" ht="12.75">
      <c r="A1" s="7" t="str">
        <f>CashFlow!A1</f>
        <v>ADVANCE INFORMATION MARKETING BERHAD</v>
      </c>
    </row>
    <row r="2" ht="12.75">
      <c r="A2" s="34" t="str">
        <f>CashFlow!A2</f>
        <v>(Company No. 644769-D)</v>
      </c>
    </row>
    <row r="3" ht="12.75">
      <c r="A3" s="34"/>
    </row>
    <row r="4" ht="12.75">
      <c r="A4" s="40"/>
    </row>
    <row r="5" ht="12.75">
      <c r="A5" s="39" t="s">
        <v>59</v>
      </c>
    </row>
    <row r="8" spans="1:2" ht="12.75">
      <c r="A8" s="41" t="s">
        <v>14</v>
      </c>
      <c r="B8" s="9" t="s">
        <v>88</v>
      </c>
    </row>
    <row r="10" spans="2:9" ht="12.75">
      <c r="B10" s="168" t="s">
        <v>244</v>
      </c>
      <c r="C10" s="169"/>
      <c r="D10" s="169"/>
      <c r="E10" s="169"/>
      <c r="F10" s="169"/>
      <c r="G10" s="169"/>
      <c r="H10" s="169"/>
      <c r="I10" s="169"/>
    </row>
    <row r="11" spans="2:11" ht="12.75">
      <c r="B11" s="169"/>
      <c r="C11" s="169"/>
      <c r="D11" s="169"/>
      <c r="E11" s="169"/>
      <c r="F11" s="169"/>
      <c r="G11" s="169"/>
      <c r="H11" s="169"/>
      <c r="I11" s="169"/>
      <c r="K11" s="38"/>
    </row>
    <row r="12" spans="2:9" ht="12.75">
      <c r="B12" s="169"/>
      <c r="C12" s="169"/>
      <c r="D12" s="169"/>
      <c r="E12" s="169"/>
      <c r="F12" s="169"/>
      <c r="G12" s="169"/>
      <c r="H12" s="169"/>
      <c r="I12" s="169"/>
    </row>
    <row r="13" spans="2:9" ht="12.75">
      <c r="B13" s="169"/>
      <c r="C13" s="169"/>
      <c r="D13" s="169"/>
      <c r="E13" s="169"/>
      <c r="F13" s="169"/>
      <c r="G13" s="169"/>
      <c r="H13" s="169"/>
      <c r="I13" s="169"/>
    </row>
    <row r="14" spans="2:9" ht="12.75">
      <c r="B14" s="169"/>
      <c r="C14" s="169"/>
      <c r="D14" s="169"/>
      <c r="E14" s="169"/>
      <c r="F14" s="169"/>
      <c r="G14" s="169"/>
      <c r="H14" s="169"/>
      <c r="I14" s="169"/>
    </row>
    <row r="15" spans="2:9" ht="12.75">
      <c r="B15" s="169"/>
      <c r="C15" s="169"/>
      <c r="D15" s="169"/>
      <c r="E15" s="169"/>
      <c r="F15" s="169"/>
      <c r="G15" s="169"/>
      <c r="H15" s="169"/>
      <c r="I15" s="169"/>
    </row>
    <row r="16" spans="2:9" ht="12.75">
      <c r="B16" s="169"/>
      <c r="C16" s="169"/>
      <c r="D16" s="169"/>
      <c r="E16" s="169"/>
      <c r="F16" s="169"/>
      <c r="G16" s="169"/>
      <c r="H16" s="169"/>
      <c r="I16" s="169"/>
    </row>
    <row r="17" spans="2:9" ht="12.75">
      <c r="B17" s="169"/>
      <c r="C17" s="169"/>
      <c r="D17" s="169"/>
      <c r="E17" s="169"/>
      <c r="F17" s="169"/>
      <c r="G17" s="169"/>
      <c r="H17" s="169"/>
      <c r="I17" s="169"/>
    </row>
    <row r="18" spans="2:9" ht="12.75">
      <c r="B18" s="169"/>
      <c r="C18" s="169"/>
      <c r="D18" s="169"/>
      <c r="E18" s="169"/>
      <c r="F18" s="169"/>
      <c r="G18" s="169"/>
      <c r="H18" s="169"/>
      <c r="I18" s="169"/>
    </row>
    <row r="19" spans="2:9" ht="12.75">
      <c r="B19" s="169"/>
      <c r="C19" s="169"/>
      <c r="D19" s="169"/>
      <c r="E19" s="169"/>
      <c r="F19" s="169"/>
      <c r="G19" s="169"/>
      <c r="H19" s="169"/>
      <c r="I19" s="169"/>
    </row>
    <row r="20" spans="2:9" ht="12.75">
      <c r="B20" s="169"/>
      <c r="C20" s="169"/>
      <c r="D20" s="169"/>
      <c r="E20" s="169"/>
      <c r="F20" s="169"/>
      <c r="G20" s="169"/>
      <c r="H20" s="169"/>
      <c r="I20" s="169"/>
    </row>
    <row r="21" spans="2:9" ht="12.75">
      <c r="B21" s="169"/>
      <c r="C21" s="169"/>
      <c r="D21" s="169"/>
      <c r="E21" s="169"/>
      <c r="F21" s="169"/>
      <c r="G21" s="169"/>
      <c r="H21" s="169"/>
      <c r="I21" s="169"/>
    </row>
    <row r="22" spans="2:9" ht="12.75">
      <c r="B22" s="35"/>
      <c r="C22" s="35"/>
      <c r="D22" s="35"/>
      <c r="E22" s="35"/>
      <c r="F22" s="35"/>
      <c r="G22" s="35"/>
      <c r="H22" s="35"/>
      <c r="I22" s="35"/>
    </row>
    <row r="23" spans="2:9" ht="12.75">
      <c r="B23" s="35"/>
      <c r="C23" t="s">
        <v>229</v>
      </c>
      <c r="D23"/>
      <c r="E23" s="35"/>
      <c r="F23" s="35"/>
      <c r="G23" s="35"/>
      <c r="H23" s="35"/>
      <c r="I23" s="35"/>
    </row>
    <row r="24" spans="2:9" ht="12.75">
      <c r="B24" s="35"/>
      <c r="C24" t="s">
        <v>230</v>
      </c>
      <c r="D24"/>
      <c r="E24" s="35"/>
      <c r="F24" s="35"/>
      <c r="G24" s="35"/>
      <c r="H24" s="35"/>
      <c r="I24" s="35"/>
    </row>
    <row r="25" spans="2:9" ht="12.75">
      <c r="B25" s="35"/>
      <c r="C25" t="s">
        <v>231</v>
      </c>
      <c r="D25"/>
      <c r="E25" s="35"/>
      <c r="F25" s="35"/>
      <c r="G25" s="35"/>
      <c r="H25" s="35"/>
      <c r="I25" s="35"/>
    </row>
    <row r="26" spans="2:9" ht="12.75">
      <c r="B26" s="35"/>
      <c r="C26" t="s">
        <v>232</v>
      </c>
      <c r="D26"/>
      <c r="E26" s="35"/>
      <c r="F26" s="35"/>
      <c r="G26" s="35"/>
      <c r="H26" s="35"/>
      <c r="I26" s="35"/>
    </row>
    <row r="27" spans="2:9" ht="12.75">
      <c r="B27" s="35"/>
      <c r="C27" t="s">
        <v>245</v>
      </c>
      <c r="D27"/>
      <c r="E27" s="35"/>
      <c r="F27" s="35"/>
      <c r="G27" s="35"/>
      <c r="H27" s="35"/>
      <c r="I27" s="35"/>
    </row>
    <row r="28" spans="2:9" ht="12.75">
      <c r="B28" s="35"/>
      <c r="C28" t="s">
        <v>233</v>
      </c>
      <c r="D28"/>
      <c r="E28" s="35"/>
      <c r="F28" s="35"/>
      <c r="G28" s="35"/>
      <c r="H28" s="35"/>
      <c r="I28" s="35"/>
    </row>
    <row r="29" spans="2:9" ht="12.75">
      <c r="B29" s="35"/>
      <c r="C29" t="s">
        <v>234</v>
      </c>
      <c r="D29"/>
      <c r="E29" s="35"/>
      <c r="F29" s="35"/>
      <c r="G29" s="35"/>
      <c r="H29" s="35"/>
      <c r="I29" s="35"/>
    </row>
    <row r="30" spans="2:9" ht="12.75">
      <c r="B30" s="35"/>
      <c r="C30" t="s">
        <v>235</v>
      </c>
      <c r="D30"/>
      <c r="E30" s="35"/>
      <c r="F30" s="35"/>
      <c r="G30" s="35"/>
      <c r="H30" s="35"/>
      <c r="I30" s="35"/>
    </row>
    <row r="31" spans="2:9" ht="12.75">
      <c r="B31" s="35"/>
      <c r="C31" t="s">
        <v>236</v>
      </c>
      <c r="D31"/>
      <c r="E31" s="35"/>
      <c r="F31" s="35"/>
      <c r="G31" s="35"/>
      <c r="H31" s="35"/>
      <c r="I31" s="35"/>
    </row>
    <row r="32" spans="2:9" ht="12.75">
      <c r="B32" s="35"/>
      <c r="C32" t="s">
        <v>237</v>
      </c>
      <c r="D32"/>
      <c r="E32" s="35"/>
      <c r="F32" s="35"/>
      <c r="G32" s="35"/>
      <c r="H32" s="35"/>
      <c r="I32" s="35"/>
    </row>
    <row r="33" spans="2:9" ht="12.75">
      <c r="B33" s="35"/>
      <c r="C33" t="s">
        <v>238</v>
      </c>
      <c r="D33"/>
      <c r="E33" s="35"/>
      <c r="F33" s="35"/>
      <c r="G33" s="35"/>
      <c r="H33" s="35"/>
      <c r="I33" s="35"/>
    </row>
    <row r="34" spans="2:9" ht="12.75">
      <c r="B34" s="35"/>
      <c r="C34" t="s">
        <v>246</v>
      </c>
      <c r="D34"/>
      <c r="E34" s="35"/>
      <c r="F34" s="35"/>
      <c r="G34" s="35"/>
      <c r="H34" s="35"/>
      <c r="I34" s="35"/>
    </row>
    <row r="35" spans="2:9" ht="12.75">
      <c r="B35" s="35"/>
      <c r="C35" t="s">
        <v>239</v>
      </c>
      <c r="D35"/>
      <c r="E35" s="35"/>
      <c r="F35" s="35"/>
      <c r="G35" s="35"/>
      <c r="H35" s="35"/>
      <c r="I35" s="35"/>
    </row>
    <row r="36" spans="2:9" ht="12.75">
      <c r="B36" s="35"/>
      <c r="C36" t="s">
        <v>240</v>
      </c>
      <c r="D36"/>
      <c r="E36" s="35"/>
      <c r="F36" s="35"/>
      <c r="G36" s="35"/>
      <c r="H36" s="35"/>
      <c r="I36" s="35"/>
    </row>
    <row r="37" spans="2:9" ht="12.75">
      <c r="B37" s="35"/>
      <c r="C37" t="s">
        <v>241</v>
      </c>
      <c r="D37"/>
      <c r="E37" s="35"/>
      <c r="F37" s="35"/>
      <c r="G37" s="35"/>
      <c r="H37" s="35"/>
      <c r="I37" s="35"/>
    </row>
    <row r="38" spans="3:4" ht="12.75">
      <c r="C38" t="s">
        <v>242</v>
      </c>
      <c r="D38"/>
    </row>
    <row r="39" spans="3:4" ht="12.75">
      <c r="C39" t="s">
        <v>243</v>
      </c>
      <c r="D39"/>
    </row>
    <row r="40" spans="3:4" ht="12.75">
      <c r="C40"/>
      <c r="D40"/>
    </row>
    <row r="41" spans="2:4" ht="12.75">
      <c r="B41" s="5" t="s">
        <v>247</v>
      </c>
      <c r="C41"/>
      <c r="D41"/>
    </row>
    <row r="42" spans="3:4" ht="12.75">
      <c r="C42"/>
      <c r="D42"/>
    </row>
    <row r="43" spans="1:4" ht="12.75">
      <c r="A43" s="41" t="s">
        <v>11</v>
      </c>
      <c r="B43" s="9" t="s">
        <v>145</v>
      </c>
      <c r="D43"/>
    </row>
    <row r="48" spans="1:2" ht="12.75">
      <c r="A48" s="41" t="s">
        <v>39</v>
      </c>
      <c r="B48" s="9" t="s">
        <v>89</v>
      </c>
    </row>
    <row r="49" spans="1:9" ht="12.75">
      <c r="A49" s="41"/>
      <c r="B49" s="164"/>
      <c r="C49" s="164"/>
      <c r="D49" s="164"/>
      <c r="E49" s="164"/>
      <c r="F49" s="164"/>
      <c r="G49" s="164"/>
      <c r="H49" s="164"/>
      <c r="I49" s="164"/>
    </row>
    <row r="50" spans="1:9" ht="12.75">
      <c r="A50" s="41"/>
      <c r="B50" s="164"/>
      <c r="C50" s="164"/>
      <c r="D50" s="164"/>
      <c r="E50" s="164"/>
      <c r="F50" s="164"/>
      <c r="G50" s="164"/>
      <c r="H50" s="164"/>
      <c r="I50" s="164"/>
    </row>
    <row r="51" spans="1:9" ht="12.75">
      <c r="A51" s="41"/>
      <c r="B51" s="118"/>
      <c r="C51" s="118"/>
      <c r="D51" s="118"/>
      <c r="E51" s="118"/>
      <c r="F51" s="118"/>
      <c r="G51" s="118"/>
      <c r="H51" s="118"/>
      <c r="I51" s="118"/>
    </row>
    <row r="52" spans="1:2" ht="12.75">
      <c r="A52" s="41" t="s">
        <v>8</v>
      </c>
      <c r="B52" s="9" t="s">
        <v>60</v>
      </c>
    </row>
    <row r="53" spans="2:9" ht="31.5" customHeight="1">
      <c r="B53" s="164" t="s">
        <v>83</v>
      </c>
      <c r="C53" s="164"/>
      <c r="D53" s="164"/>
      <c r="E53" s="164"/>
      <c r="F53" s="164"/>
      <c r="G53" s="164"/>
      <c r="H53" s="164"/>
      <c r="I53" s="164"/>
    </row>
    <row r="55" spans="1:2" ht="12.75">
      <c r="A55" s="41" t="s">
        <v>40</v>
      </c>
      <c r="B55" s="9" t="s">
        <v>146</v>
      </c>
    </row>
    <row r="56" spans="1:12" ht="17.25" customHeight="1">
      <c r="A56" s="41"/>
      <c r="B56" s="167" t="s">
        <v>147</v>
      </c>
      <c r="C56" s="167"/>
      <c r="D56" s="167"/>
      <c r="E56" s="167"/>
      <c r="F56" s="167"/>
      <c r="G56" s="167"/>
      <c r="H56" s="167"/>
      <c r="I56" s="167"/>
      <c r="J56" s="95"/>
      <c r="K56" s="95"/>
      <c r="L56" s="95"/>
    </row>
    <row r="57" spans="1:12" ht="12.75">
      <c r="A57" s="41"/>
      <c r="B57" s="95"/>
      <c r="C57" s="95"/>
      <c r="D57" s="95"/>
      <c r="E57" s="95"/>
      <c r="F57" s="95"/>
      <c r="G57" s="95"/>
      <c r="H57" s="95"/>
      <c r="I57" s="95"/>
      <c r="J57" s="95"/>
      <c r="K57" s="95"/>
      <c r="L57" s="95"/>
    </row>
    <row r="58" spans="1:2" ht="12.75">
      <c r="A58" s="41" t="s">
        <v>41</v>
      </c>
      <c r="B58" s="42" t="s">
        <v>42</v>
      </c>
    </row>
    <row r="59" spans="2:9" ht="27" customHeight="1">
      <c r="B59" s="168" t="s">
        <v>171</v>
      </c>
      <c r="C59" s="168"/>
      <c r="D59" s="168"/>
      <c r="E59" s="168"/>
      <c r="F59" s="168"/>
      <c r="G59" s="168"/>
      <c r="H59" s="168"/>
      <c r="I59" s="168"/>
    </row>
    <row r="60" spans="2:9" ht="118.5" customHeight="1">
      <c r="B60" s="168" t="s">
        <v>214</v>
      </c>
      <c r="C60" s="168"/>
      <c r="D60" s="168"/>
      <c r="E60" s="168"/>
      <c r="F60" s="168"/>
      <c r="G60" s="168"/>
      <c r="H60" s="168"/>
      <c r="I60" s="168"/>
    </row>
    <row r="62" spans="1:7" ht="12.75">
      <c r="A62" s="41" t="s">
        <v>43</v>
      </c>
      <c r="B62" s="9" t="s">
        <v>82</v>
      </c>
      <c r="G62" s="30"/>
    </row>
    <row r="67" spans="1:2" ht="12.75">
      <c r="A67" s="41" t="s">
        <v>71</v>
      </c>
      <c r="B67" s="9" t="s">
        <v>81</v>
      </c>
    </row>
    <row r="68" spans="1:12" ht="33.75" customHeight="1">
      <c r="A68" s="41"/>
      <c r="B68" s="172" t="s">
        <v>213</v>
      </c>
      <c r="C68" s="172"/>
      <c r="D68" s="172"/>
      <c r="E68" s="172"/>
      <c r="F68" s="172"/>
      <c r="G68" s="172"/>
      <c r="H68" s="172"/>
      <c r="I68" s="172"/>
      <c r="J68" s="93"/>
      <c r="K68" s="93"/>
      <c r="L68" s="93"/>
    </row>
    <row r="69" spans="1:2" ht="12.75">
      <c r="A69" s="41"/>
      <c r="B69" s="9"/>
    </row>
    <row r="70" spans="1:2" ht="12.75" customHeight="1">
      <c r="A70" s="41" t="s">
        <v>72</v>
      </c>
      <c r="B70" s="9" t="s">
        <v>90</v>
      </c>
    </row>
    <row r="71" spans="1:2" ht="12.75">
      <c r="A71" s="41"/>
      <c r="B71" s="9"/>
    </row>
    <row r="74" spans="1:2" ht="12.75">
      <c r="A74" s="41" t="s">
        <v>73</v>
      </c>
      <c r="B74" s="9" t="s">
        <v>91</v>
      </c>
    </row>
    <row r="78" spans="1:9" ht="12.75" customHeight="1">
      <c r="A78" s="41">
        <v>11</v>
      </c>
      <c r="B78" s="166" t="s">
        <v>92</v>
      </c>
      <c r="C78" s="166"/>
      <c r="D78" s="166"/>
      <c r="E78" s="78"/>
      <c r="F78" s="78"/>
      <c r="G78" s="78"/>
      <c r="H78" s="78"/>
      <c r="I78" s="78"/>
    </row>
    <row r="79" spans="1:9" ht="12" customHeight="1">
      <c r="A79" s="41"/>
      <c r="B79" s="102"/>
      <c r="C79" s="102"/>
      <c r="D79" s="102"/>
      <c r="E79" s="102"/>
      <c r="F79" s="102"/>
      <c r="G79" s="102"/>
      <c r="H79" s="102"/>
      <c r="I79" s="102"/>
    </row>
    <row r="80" spans="1:10" ht="27.75" customHeight="1">
      <c r="A80" s="41"/>
      <c r="B80" s="173" t="s">
        <v>184</v>
      </c>
      <c r="C80" s="173"/>
      <c r="D80" s="173"/>
      <c r="E80" s="173"/>
      <c r="F80" s="173"/>
      <c r="G80" s="173"/>
      <c r="H80" s="173"/>
      <c r="I80" s="173"/>
      <c r="J80" s="106"/>
    </row>
    <row r="81" spans="1:10" ht="12" customHeight="1">
      <c r="A81" s="41"/>
      <c r="B81" s="102"/>
      <c r="C81" s="102"/>
      <c r="D81" s="102"/>
      <c r="E81" s="102"/>
      <c r="F81" s="102"/>
      <c r="G81" s="102"/>
      <c r="H81" s="102"/>
      <c r="I81" s="102"/>
      <c r="J81" s="102"/>
    </row>
    <row r="82" spans="1:9" ht="49.5" customHeight="1">
      <c r="A82" s="41"/>
      <c r="B82" s="165" t="s">
        <v>86</v>
      </c>
      <c r="C82" s="165"/>
      <c r="D82" s="103" t="s">
        <v>142</v>
      </c>
      <c r="E82" s="103" t="s">
        <v>143</v>
      </c>
      <c r="F82" s="103"/>
      <c r="G82" s="103" t="s">
        <v>144</v>
      </c>
      <c r="H82" s="119" t="s">
        <v>167</v>
      </c>
      <c r="I82" s="103" t="s">
        <v>80</v>
      </c>
    </row>
    <row r="83" spans="1:9" ht="12" customHeight="1">
      <c r="A83" s="41"/>
      <c r="B83" s="102"/>
      <c r="C83" s="102"/>
      <c r="D83" s="104" t="s">
        <v>5</v>
      </c>
      <c r="E83" s="104" t="s">
        <v>5</v>
      </c>
      <c r="F83" s="104"/>
      <c r="G83" s="104" t="s">
        <v>5</v>
      </c>
      <c r="H83" s="104" t="s">
        <v>5</v>
      </c>
      <c r="I83" s="104" t="s">
        <v>5</v>
      </c>
    </row>
    <row r="84" spans="1:9" ht="12" customHeight="1">
      <c r="A84" s="41"/>
      <c r="B84" s="102"/>
      <c r="C84" s="102"/>
      <c r="D84" s="2"/>
      <c r="E84" s="2"/>
      <c r="F84" s="2"/>
      <c r="G84" s="105"/>
      <c r="I84" s="106"/>
    </row>
    <row r="85" spans="1:9" ht="12" customHeight="1">
      <c r="A85" s="41"/>
      <c r="B85" s="161" t="s">
        <v>78</v>
      </c>
      <c r="C85" s="161"/>
      <c r="D85" s="120">
        <v>1615</v>
      </c>
      <c r="E85" s="120">
        <v>7862</v>
      </c>
      <c r="F85" s="120"/>
      <c r="G85" s="120">
        <v>13</v>
      </c>
      <c r="H85" s="11">
        <v>-419</v>
      </c>
      <c r="I85" s="120">
        <v>9071</v>
      </c>
    </row>
    <row r="86" spans="1:9" ht="12" customHeight="1">
      <c r="A86" s="41"/>
      <c r="B86" s="161" t="s">
        <v>258</v>
      </c>
      <c r="C86" s="161"/>
      <c r="D86" s="131">
        <v>0</v>
      </c>
      <c r="E86" s="120">
        <v>123</v>
      </c>
      <c r="F86" s="120"/>
      <c r="G86" s="120">
        <v>0</v>
      </c>
      <c r="H86" s="11"/>
      <c r="I86" s="120">
        <v>123</v>
      </c>
    </row>
    <row r="87" spans="1:9" ht="12" customHeight="1">
      <c r="A87" s="41"/>
      <c r="B87" s="161"/>
      <c r="C87" s="161"/>
      <c r="D87" s="131"/>
      <c r="E87" s="120"/>
      <c r="F87" s="132"/>
      <c r="G87" s="120"/>
      <c r="H87" s="11"/>
      <c r="I87" s="120"/>
    </row>
    <row r="88" spans="1:9" ht="12" customHeight="1">
      <c r="A88" s="41"/>
      <c r="B88" s="106"/>
      <c r="C88" s="106"/>
      <c r="D88" s="121">
        <f>SUM(D85:D87)</f>
        <v>1615</v>
      </c>
      <c r="E88" s="121">
        <f>SUM(E85:E87)</f>
        <v>7985</v>
      </c>
      <c r="F88" s="121"/>
      <c r="G88" s="121">
        <f>SUM(G85:G87)</f>
        <v>13</v>
      </c>
      <c r="H88" s="121">
        <f>SUM(H85:H87)</f>
        <v>-419</v>
      </c>
      <c r="I88" s="121">
        <v>9194</v>
      </c>
    </row>
    <row r="89" spans="1:9" ht="12" customHeight="1">
      <c r="A89" s="41"/>
      <c r="B89" s="106"/>
      <c r="C89" s="106"/>
      <c r="D89" s="107"/>
      <c r="E89" s="107"/>
      <c r="F89" s="107"/>
      <c r="G89" s="107"/>
      <c r="I89" s="104"/>
    </row>
    <row r="90" spans="1:9" ht="49.5" customHeight="1">
      <c r="A90" s="41"/>
      <c r="B90" s="165" t="s">
        <v>85</v>
      </c>
      <c r="C90" s="165"/>
      <c r="D90" s="103" t="str">
        <f>D82</f>
        <v>Licensing &amp; Data Management</v>
      </c>
      <c r="E90" s="103" t="str">
        <f>E82</f>
        <v>Managed Customer Loyalty Services</v>
      </c>
      <c r="F90" s="103"/>
      <c r="G90" s="103" t="str">
        <f>G82</f>
        <v>Mail Order &amp; Channel Sales</v>
      </c>
      <c r="I90" s="103" t="s">
        <v>80</v>
      </c>
    </row>
    <row r="91" spans="1:9" ht="12" customHeight="1">
      <c r="A91" s="41"/>
      <c r="B91" s="101"/>
      <c r="C91" s="101"/>
      <c r="D91" s="104" t="s">
        <v>5</v>
      </c>
      <c r="E91" s="104" t="s">
        <v>5</v>
      </c>
      <c r="F91" s="104"/>
      <c r="G91" s="104" t="s">
        <v>5</v>
      </c>
      <c r="I91" s="104" t="s">
        <v>5</v>
      </c>
    </row>
    <row r="92" spans="1:9" ht="12" customHeight="1">
      <c r="A92" s="41"/>
      <c r="B92" s="165"/>
      <c r="C92" s="165"/>
      <c r="D92" s="104"/>
      <c r="E92" s="107"/>
      <c r="F92" s="107"/>
      <c r="G92" s="107"/>
      <c r="I92" s="104"/>
    </row>
    <row r="93" spans="1:9" ht="12" customHeight="1">
      <c r="A93" s="41"/>
      <c r="B93" s="161" t="s">
        <v>78</v>
      </c>
      <c r="C93" s="161"/>
      <c r="D93" s="122">
        <v>1089</v>
      </c>
      <c r="E93" s="122">
        <v>1217</v>
      </c>
      <c r="F93" s="122"/>
      <c r="G93" s="122">
        <v>2</v>
      </c>
      <c r="I93" s="122">
        <f>SUM(D93:H93)</f>
        <v>2308</v>
      </c>
    </row>
    <row r="94" spans="1:9" ht="12" customHeight="1">
      <c r="A94" s="41"/>
      <c r="B94" s="161" t="s">
        <v>259</v>
      </c>
      <c r="C94" s="161"/>
      <c r="D94" s="130">
        <v>0</v>
      </c>
      <c r="E94" s="120">
        <v>51</v>
      </c>
      <c r="F94" s="130"/>
      <c r="G94" s="130">
        <v>0</v>
      </c>
      <c r="I94" s="120">
        <v>51</v>
      </c>
    </row>
    <row r="95" spans="1:9" ht="12" customHeight="1">
      <c r="A95" s="41"/>
      <c r="B95" s="161"/>
      <c r="C95" s="161"/>
      <c r="D95" s="130"/>
      <c r="E95" s="120"/>
      <c r="F95" s="130"/>
      <c r="G95" s="130"/>
      <c r="I95" s="120"/>
    </row>
    <row r="96" spans="1:9" ht="12" customHeight="1">
      <c r="A96" s="41"/>
      <c r="B96" s="106"/>
      <c r="C96" s="106"/>
      <c r="D96" s="123">
        <f>SUM(D93:D93)</f>
        <v>1089</v>
      </c>
      <c r="E96" s="123">
        <f>SUM(E93:E95)</f>
        <v>1268</v>
      </c>
      <c r="F96" s="123"/>
      <c r="G96" s="123">
        <f>SUM(G93:G93)</f>
        <v>2</v>
      </c>
      <c r="H96" s="124"/>
      <c r="I96" s="123">
        <f>SUM(I93:I95)</f>
        <v>2359</v>
      </c>
    </row>
    <row r="97" spans="1:10" ht="12" customHeight="1">
      <c r="A97" s="41"/>
      <c r="B97" s="164"/>
      <c r="C97" s="164"/>
      <c r="D97" s="164"/>
      <c r="E97" s="164"/>
      <c r="F97" s="118"/>
      <c r="G97" s="118"/>
      <c r="H97" s="84"/>
      <c r="I97" s="84"/>
      <c r="J97" s="84"/>
    </row>
    <row r="98" spans="2:9" ht="12.75">
      <c r="B98" s="78"/>
      <c r="C98" s="78"/>
      <c r="D98" s="82"/>
      <c r="E98" s="84"/>
      <c r="F98" s="84"/>
      <c r="G98" s="84"/>
      <c r="H98" s="84"/>
      <c r="I98" s="84"/>
    </row>
    <row r="99" spans="1:6" ht="12.75">
      <c r="A99" s="41">
        <v>12</v>
      </c>
      <c r="B99" s="42" t="s">
        <v>93</v>
      </c>
      <c r="C99" s="36"/>
      <c r="D99" s="36"/>
      <c r="E99" s="36"/>
      <c r="F99" s="36"/>
    </row>
    <row r="100" spans="2:9" ht="66.75" customHeight="1">
      <c r="B100" s="162" t="s">
        <v>251</v>
      </c>
      <c r="C100" s="162"/>
      <c r="D100" s="162"/>
      <c r="E100" s="162"/>
      <c r="F100" s="162"/>
      <c r="G100" s="162"/>
      <c r="H100" s="162"/>
      <c r="I100" s="162"/>
    </row>
    <row r="101" spans="2:9" ht="12.75">
      <c r="B101" s="36"/>
      <c r="C101" s="36"/>
      <c r="D101" s="36"/>
      <c r="E101" s="36"/>
      <c r="F101" s="36"/>
      <c r="G101" s="36"/>
      <c r="H101" s="36"/>
      <c r="I101" s="36"/>
    </row>
    <row r="102" spans="1:9" ht="12.75">
      <c r="A102" s="41">
        <v>13</v>
      </c>
      <c r="B102" s="9" t="s">
        <v>172</v>
      </c>
      <c r="I102" s="137"/>
    </row>
    <row r="103" spans="2:9" ht="18.75" customHeight="1">
      <c r="B103" s="171" t="s">
        <v>192</v>
      </c>
      <c r="C103" s="171"/>
      <c r="D103" s="171"/>
      <c r="E103" s="171"/>
      <c r="F103" s="171"/>
      <c r="G103" s="171"/>
      <c r="H103" s="171"/>
      <c r="I103" s="171"/>
    </row>
    <row r="104" spans="2:9" ht="12.75">
      <c r="B104" s="36"/>
      <c r="C104" s="36"/>
      <c r="D104" s="36"/>
      <c r="E104" s="36"/>
      <c r="F104" s="36"/>
      <c r="G104" s="36"/>
      <c r="H104" s="36"/>
      <c r="I104" s="36"/>
    </row>
    <row r="106" spans="1:2" ht="12.75">
      <c r="A106" s="41">
        <v>14</v>
      </c>
      <c r="B106" s="9" t="s">
        <v>94</v>
      </c>
    </row>
    <row r="107" ht="12.75"/>
    <row r="110" spans="1:2" ht="12.75">
      <c r="A110" s="41">
        <v>15</v>
      </c>
      <c r="B110" s="9" t="s">
        <v>87</v>
      </c>
    </row>
    <row r="111" spans="1:9" ht="57.75" customHeight="1">
      <c r="A111" s="97"/>
      <c r="B111" s="162" t="s">
        <v>191</v>
      </c>
      <c r="C111" s="162"/>
      <c r="D111" s="162"/>
      <c r="E111" s="162"/>
      <c r="F111" s="162"/>
      <c r="G111" s="162"/>
      <c r="H111" s="162"/>
      <c r="I111" s="162"/>
    </row>
    <row r="112" spans="1:9" ht="12.75">
      <c r="A112" s="97"/>
      <c r="B112" s="36"/>
      <c r="C112" s="36"/>
      <c r="D112" s="36"/>
      <c r="E112" s="36"/>
      <c r="F112" s="36"/>
      <c r="G112" s="36"/>
      <c r="H112" s="36"/>
      <c r="I112" s="36"/>
    </row>
    <row r="113" spans="1:8" ht="12.75">
      <c r="A113" s="98"/>
      <c r="B113" s="36"/>
      <c r="C113" s="36"/>
      <c r="D113" s="36"/>
      <c r="E113" s="36"/>
      <c r="F113" s="36"/>
      <c r="G113" s="36"/>
      <c r="H113" s="36"/>
    </row>
    <row r="114" spans="1:2" ht="12.75">
      <c r="A114" s="41">
        <v>16</v>
      </c>
      <c r="B114" s="9" t="s">
        <v>4</v>
      </c>
    </row>
    <row r="115" spans="5:7" ht="12.75">
      <c r="E115" s="6" t="s">
        <v>62</v>
      </c>
      <c r="F115" s="6"/>
      <c r="G115" s="6" t="s">
        <v>26</v>
      </c>
    </row>
    <row r="116" spans="5:7" ht="12.75">
      <c r="E116" s="6" t="s">
        <v>21</v>
      </c>
      <c r="F116" s="6"/>
      <c r="G116" s="6" t="s">
        <v>29</v>
      </c>
    </row>
    <row r="117" spans="5:7" ht="12.75">
      <c r="E117" s="6" t="s">
        <v>177</v>
      </c>
      <c r="F117" s="6"/>
      <c r="G117" s="6" t="str">
        <f>+E117</f>
        <v>30.06.2006</v>
      </c>
    </row>
    <row r="118" spans="5:7" ht="12.75">
      <c r="E118" s="6" t="s">
        <v>5</v>
      </c>
      <c r="F118" s="6"/>
      <c r="G118" s="6" t="s">
        <v>5</v>
      </c>
    </row>
    <row r="119" spans="2:7" ht="12.75">
      <c r="B119" s="5" t="s">
        <v>168</v>
      </c>
      <c r="E119" s="12">
        <v>-306</v>
      </c>
      <c r="F119" s="6"/>
      <c r="G119" s="12">
        <v>-682</v>
      </c>
    </row>
    <row r="120" spans="2:7" ht="12.75">
      <c r="B120" s="36" t="s">
        <v>99</v>
      </c>
      <c r="C120" s="36"/>
      <c r="D120" s="36"/>
      <c r="E120" s="43">
        <v>1</v>
      </c>
      <c r="F120" s="43"/>
      <c r="G120" s="43">
        <v>0</v>
      </c>
    </row>
    <row r="121" spans="2:7" ht="12.75">
      <c r="B121" s="36"/>
      <c r="C121" s="36"/>
      <c r="D121" s="36"/>
      <c r="E121" s="44"/>
      <c r="F121" s="44"/>
      <c r="G121" s="44"/>
    </row>
    <row r="122" spans="2:7" ht="13.5" thickBot="1">
      <c r="B122" s="36"/>
      <c r="C122" s="36"/>
      <c r="D122" s="36"/>
      <c r="E122" s="1">
        <f>SUM(E119:E121)</f>
        <v>-305</v>
      </c>
      <c r="F122" s="127"/>
      <c r="G122" s="1">
        <f>SUM(G119:G121)</f>
        <v>-682</v>
      </c>
    </row>
    <row r="123" spans="1:256" ht="15.75" thickTop="1">
      <c r="A123" s="133"/>
      <c r="B123" s="169" t="s">
        <v>216</v>
      </c>
      <c r="C123" s="169"/>
      <c r="D123" s="169"/>
      <c r="E123" s="169"/>
      <c r="F123" s="169"/>
      <c r="G123" s="169"/>
      <c r="H123" s="169"/>
      <c r="I123" s="169"/>
      <c r="J123" s="139"/>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c r="GT123" s="133"/>
      <c r="GU123" s="133"/>
      <c r="GV123" s="133"/>
      <c r="GW123" s="133"/>
      <c r="GX123" s="133"/>
      <c r="GY123" s="133"/>
      <c r="GZ123" s="133"/>
      <c r="HA123" s="133"/>
      <c r="HB123" s="133"/>
      <c r="HC123" s="133"/>
      <c r="HD123" s="133"/>
      <c r="HE123" s="133"/>
      <c r="HF123" s="133"/>
      <c r="HG123" s="133"/>
      <c r="HH123" s="133"/>
      <c r="HI123" s="133"/>
      <c r="HJ123" s="133"/>
      <c r="HK123" s="133"/>
      <c r="HL123" s="133"/>
      <c r="HM123" s="133"/>
      <c r="HN123" s="133"/>
      <c r="HO123" s="133"/>
      <c r="HP123" s="133"/>
      <c r="HQ123" s="133"/>
      <c r="HR123" s="133"/>
      <c r="HS123" s="133"/>
      <c r="HT123" s="133"/>
      <c r="HU123" s="133"/>
      <c r="HV123" s="133"/>
      <c r="HW123" s="133"/>
      <c r="HX123" s="133"/>
      <c r="HY123" s="133"/>
      <c r="HZ123" s="133"/>
      <c r="IA123" s="133"/>
      <c r="IB123" s="133"/>
      <c r="IC123" s="133"/>
      <c r="ID123" s="133"/>
      <c r="IE123" s="133"/>
      <c r="IF123" s="133"/>
      <c r="IG123" s="133"/>
      <c r="IH123" s="133"/>
      <c r="II123" s="133"/>
      <c r="IJ123" s="133"/>
      <c r="IK123" s="133"/>
      <c r="IL123" s="133"/>
      <c r="IM123" s="133"/>
      <c r="IN123" s="133"/>
      <c r="IO123" s="133"/>
      <c r="IP123" s="133"/>
      <c r="IQ123" s="133"/>
      <c r="IR123" s="133"/>
      <c r="IS123" s="133"/>
      <c r="IT123" s="133"/>
      <c r="IU123" s="133"/>
      <c r="IV123" s="133"/>
    </row>
    <row r="124" spans="1:256" ht="15">
      <c r="A124" s="133"/>
      <c r="B124" s="169"/>
      <c r="C124" s="169"/>
      <c r="D124" s="169"/>
      <c r="E124" s="169"/>
      <c r="F124" s="169"/>
      <c r="G124" s="169"/>
      <c r="H124" s="169"/>
      <c r="I124" s="169"/>
      <c r="J124" s="139"/>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c r="GT124" s="133"/>
      <c r="GU124" s="133"/>
      <c r="GV124" s="133"/>
      <c r="GW124" s="133"/>
      <c r="GX124" s="133"/>
      <c r="GY124" s="133"/>
      <c r="GZ124" s="133"/>
      <c r="HA124" s="133"/>
      <c r="HB124" s="133"/>
      <c r="HC124" s="133"/>
      <c r="HD124" s="133"/>
      <c r="HE124" s="133"/>
      <c r="HF124" s="133"/>
      <c r="HG124" s="133"/>
      <c r="HH124" s="133"/>
      <c r="HI124" s="133"/>
      <c r="HJ124" s="133"/>
      <c r="HK124" s="133"/>
      <c r="HL124" s="133"/>
      <c r="HM124" s="133"/>
      <c r="HN124" s="133"/>
      <c r="HO124" s="133"/>
      <c r="HP124" s="133"/>
      <c r="HQ124" s="133"/>
      <c r="HR124" s="133"/>
      <c r="HS124" s="133"/>
      <c r="HT124" s="133"/>
      <c r="HU124" s="133"/>
      <c r="HV124" s="133"/>
      <c r="HW124" s="133"/>
      <c r="HX124" s="133"/>
      <c r="HY124" s="133"/>
      <c r="HZ124" s="133"/>
      <c r="IA124" s="133"/>
      <c r="IB124" s="133"/>
      <c r="IC124" s="133"/>
      <c r="ID124" s="133"/>
      <c r="IE124" s="133"/>
      <c r="IF124" s="133"/>
      <c r="IG124" s="133"/>
      <c r="IH124" s="133"/>
      <c r="II124" s="133"/>
      <c r="IJ124" s="133"/>
      <c r="IK124" s="133"/>
      <c r="IL124" s="133"/>
      <c r="IM124" s="133"/>
      <c r="IN124" s="133"/>
      <c r="IO124" s="133"/>
      <c r="IP124" s="133"/>
      <c r="IQ124" s="133"/>
      <c r="IR124" s="133"/>
      <c r="IS124" s="133"/>
      <c r="IT124" s="133"/>
      <c r="IU124" s="133"/>
      <c r="IV124" s="133"/>
    </row>
    <row r="125" spans="1:256" ht="11.25" customHeight="1">
      <c r="A125" s="133"/>
      <c r="B125" s="169"/>
      <c r="C125" s="169"/>
      <c r="D125" s="169"/>
      <c r="E125" s="169"/>
      <c r="F125" s="169"/>
      <c r="G125" s="169"/>
      <c r="H125" s="169"/>
      <c r="I125" s="169"/>
      <c r="J125" s="35"/>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c r="GT125" s="133"/>
      <c r="GU125" s="133"/>
      <c r="GV125" s="133"/>
      <c r="GW125" s="133"/>
      <c r="GX125" s="133"/>
      <c r="GY125" s="133"/>
      <c r="GZ125" s="133"/>
      <c r="HA125" s="133"/>
      <c r="HB125" s="133"/>
      <c r="HC125" s="133"/>
      <c r="HD125" s="133"/>
      <c r="HE125" s="133"/>
      <c r="HF125" s="133"/>
      <c r="HG125" s="133"/>
      <c r="HH125" s="133"/>
      <c r="HI125" s="133"/>
      <c r="HJ125" s="133"/>
      <c r="HK125" s="133"/>
      <c r="HL125" s="133"/>
      <c r="HM125" s="133"/>
      <c r="HN125" s="133"/>
      <c r="HO125" s="133"/>
      <c r="HP125" s="133"/>
      <c r="HQ125" s="133"/>
      <c r="HR125" s="133"/>
      <c r="HS125" s="133"/>
      <c r="HT125" s="133"/>
      <c r="HU125" s="133"/>
      <c r="HV125" s="133"/>
      <c r="HW125" s="133"/>
      <c r="HX125" s="133"/>
      <c r="HY125" s="133"/>
      <c r="HZ125" s="133"/>
      <c r="IA125" s="133"/>
      <c r="IB125" s="133"/>
      <c r="IC125" s="133"/>
      <c r="ID125" s="133"/>
      <c r="IE125" s="133"/>
      <c r="IF125" s="133"/>
      <c r="IG125" s="133"/>
      <c r="IH125" s="133"/>
      <c r="II125" s="133"/>
      <c r="IJ125" s="133"/>
      <c r="IK125" s="133"/>
      <c r="IL125" s="133"/>
      <c r="IM125" s="133"/>
      <c r="IN125" s="133"/>
      <c r="IO125" s="133"/>
      <c r="IP125" s="133"/>
      <c r="IQ125" s="133"/>
      <c r="IR125" s="133"/>
      <c r="IS125" s="133"/>
      <c r="IT125" s="133"/>
      <c r="IU125" s="133"/>
      <c r="IV125" s="133"/>
    </row>
    <row r="127" spans="1:2" ht="12.75">
      <c r="A127" s="41">
        <v>17</v>
      </c>
      <c r="B127" s="9" t="s">
        <v>95</v>
      </c>
    </row>
    <row r="131" spans="1:2" ht="12.75">
      <c r="A131" s="41">
        <v>18</v>
      </c>
      <c r="B131" s="9" t="s">
        <v>96</v>
      </c>
    </row>
    <row r="137" spans="1:2" ht="12.75">
      <c r="A137" s="41">
        <v>19</v>
      </c>
      <c r="B137" s="9" t="s">
        <v>193</v>
      </c>
    </row>
    <row r="138" spans="1:2" ht="12.75">
      <c r="A138" s="41"/>
      <c r="B138" s="9"/>
    </row>
    <row r="140" ht="12.75">
      <c r="B140" s="9" t="s">
        <v>194</v>
      </c>
    </row>
    <row r="141" spans="2:10" ht="12.75">
      <c r="B141" s="169" t="s">
        <v>217</v>
      </c>
      <c r="C141" s="169"/>
      <c r="D141" s="169"/>
      <c r="E141" s="169"/>
      <c r="F141" s="169"/>
      <c r="G141" s="169"/>
      <c r="H141" s="169"/>
      <c r="I141" s="169"/>
      <c r="J141" s="139"/>
    </row>
    <row r="142" spans="2:10" ht="12.75">
      <c r="B142" s="169"/>
      <c r="C142" s="169"/>
      <c r="D142" s="169"/>
      <c r="E142" s="169"/>
      <c r="F142" s="169"/>
      <c r="G142" s="169"/>
      <c r="H142" s="169"/>
      <c r="I142" s="169"/>
      <c r="J142" s="139"/>
    </row>
    <row r="144" spans="2:8" ht="12.75">
      <c r="B144" s="5" t="s">
        <v>195</v>
      </c>
      <c r="E144" s="6" t="s">
        <v>196</v>
      </c>
      <c r="G144" s="6" t="s">
        <v>198</v>
      </c>
      <c r="H144" s="6" t="s">
        <v>199</v>
      </c>
    </row>
    <row r="145" spans="5:9" ht="12.75">
      <c r="E145" s="6" t="s">
        <v>197</v>
      </c>
      <c r="G145" s="6" t="s">
        <v>197</v>
      </c>
      <c r="H145" s="6" t="s">
        <v>257</v>
      </c>
      <c r="I145" s="6" t="s">
        <v>256</v>
      </c>
    </row>
    <row r="146" spans="5:9" ht="12.75">
      <c r="E146" s="6" t="s">
        <v>5</v>
      </c>
      <c r="G146" s="6" t="s">
        <v>5</v>
      </c>
      <c r="H146" s="6" t="s">
        <v>5</v>
      </c>
      <c r="I146" s="6"/>
    </row>
    <row r="147" spans="2:9" ht="12.75">
      <c r="B147" s="5" t="s">
        <v>252</v>
      </c>
      <c r="E147" s="11">
        <v>3900</v>
      </c>
      <c r="G147" s="11">
        <v>0</v>
      </c>
      <c r="H147" s="11">
        <f>E147-G147</f>
        <v>3900</v>
      </c>
      <c r="I147" s="6" t="s">
        <v>133</v>
      </c>
    </row>
    <row r="148" spans="2:8" ht="12.75">
      <c r="B148" s="5" t="s">
        <v>253</v>
      </c>
      <c r="E148" s="11"/>
      <c r="G148" s="11"/>
      <c r="H148" s="11"/>
    </row>
    <row r="149" spans="2:9" ht="12.75">
      <c r="B149" s="5" t="s">
        <v>254</v>
      </c>
      <c r="E149" s="11">
        <v>3000</v>
      </c>
      <c r="G149" s="11">
        <v>587</v>
      </c>
      <c r="H149" s="11">
        <f>E149-G149</f>
        <v>2413</v>
      </c>
      <c r="I149" s="6" t="s">
        <v>133</v>
      </c>
    </row>
    <row r="150" spans="2:8" ht="12.75">
      <c r="B150" s="5" t="s">
        <v>255</v>
      </c>
      <c r="E150" s="11"/>
      <c r="G150" s="11"/>
      <c r="H150" s="11"/>
    </row>
    <row r="151" spans="2:9" ht="12.75">
      <c r="B151" s="5" t="s">
        <v>207</v>
      </c>
      <c r="E151" s="11">
        <v>4800</v>
      </c>
      <c r="G151" s="11">
        <v>580</v>
      </c>
      <c r="H151" s="11">
        <f>E151-G151</f>
        <v>4220</v>
      </c>
      <c r="I151" s="6" t="s">
        <v>133</v>
      </c>
    </row>
    <row r="152" spans="2:9" ht="12.75">
      <c r="B152" s="5" t="s">
        <v>200</v>
      </c>
      <c r="E152" s="11">
        <v>1300</v>
      </c>
      <c r="G152" s="11">
        <v>53</v>
      </c>
      <c r="H152" s="11">
        <f>E152-G152</f>
        <v>1247</v>
      </c>
      <c r="I152" s="6" t="s">
        <v>133</v>
      </c>
    </row>
    <row r="153" spans="2:9" ht="12.75">
      <c r="B153" s="5" t="s">
        <v>201</v>
      </c>
      <c r="E153" s="11">
        <v>1700</v>
      </c>
      <c r="G153" s="11">
        <v>1700</v>
      </c>
      <c r="H153" s="11">
        <f>E153-G153</f>
        <v>0</v>
      </c>
      <c r="I153" s="6" t="s">
        <v>133</v>
      </c>
    </row>
    <row r="154" spans="5:8" ht="12.75">
      <c r="E154" s="16"/>
      <c r="G154" s="16"/>
      <c r="H154" s="16"/>
    </row>
    <row r="155" spans="2:8" ht="13.5" thickBot="1">
      <c r="B155" s="5" t="s">
        <v>12</v>
      </c>
      <c r="E155" s="23">
        <f>SUM(E147:E154)</f>
        <v>14700</v>
      </c>
      <c r="F155" s="23">
        <f>SUM(F147:F154)</f>
        <v>0</v>
      </c>
      <c r="G155" s="23">
        <f>SUM(G147:G154)</f>
        <v>2920</v>
      </c>
      <c r="H155" s="23">
        <f>SUM(H147:H154)</f>
        <v>11780</v>
      </c>
    </row>
    <row r="156" spans="7:9" ht="13.5" thickTop="1">
      <c r="G156" s="16"/>
      <c r="H156" s="16"/>
      <c r="I156" s="16"/>
    </row>
    <row r="157" spans="2:9" ht="12.75">
      <c r="B157" s="5" t="s">
        <v>215</v>
      </c>
      <c r="G157" s="16"/>
      <c r="H157" s="16"/>
      <c r="I157" s="16"/>
    </row>
    <row r="158" spans="7:9" ht="12.75">
      <c r="G158" s="16"/>
      <c r="H158" s="16"/>
      <c r="I158" s="16"/>
    </row>
    <row r="159" spans="1:2" ht="12.75">
      <c r="A159" s="41">
        <v>20</v>
      </c>
      <c r="B159" s="9" t="s">
        <v>97</v>
      </c>
    </row>
    <row r="160" spans="1:2" ht="12.75">
      <c r="A160" s="41"/>
      <c r="B160" s="5" t="s">
        <v>185</v>
      </c>
    </row>
    <row r="161" spans="5:8" ht="12.75">
      <c r="E161" s="152" t="s">
        <v>186</v>
      </c>
      <c r="F161" s="152"/>
      <c r="G161" s="152"/>
      <c r="H161" s="152"/>
    </row>
    <row r="162" spans="2:8" ht="12.75">
      <c r="B162" s="36"/>
      <c r="C162" s="36"/>
      <c r="E162" s="37" t="s">
        <v>31</v>
      </c>
      <c r="G162" s="37" t="s">
        <v>176</v>
      </c>
      <c r="H162" s="37" t="s">
        <v>12</v>
      </c>
    </row>
    <row r="163" spans="2:8" ht="12.75">
      <c r="B163" s="36"/>
      <c r="C163" s="36"/>
      <c r="E163" s="37" t="s">
        <v>5</v>
      </c>
      <c r="G163" s="37" t="s">
        <v>5</v>
      </c>
      <c r="H163" s="37" t="s">
        <v>5</v>
      </c>
    </row>
    <row r="164" spans="2:3" ht="12.75">
      <c r="B164" s="36" t="s">
        <v>16</v>
      </c>
      <c r="C164" s="36"/>
    </row>
    <row r="165" spans="2:8" ht="12.75">
      <c r="B165" s="36" t="s">
        <v>45</v>
      </c>
      <c r="C165" s="36"/>
      <c r="E165" s="43">
        <f>+'BS'!C32+'BS'!C33+'BS'!C34</f>
        <v>179</v>
      </c>
      <c r="G165" s="125">
        <v>0</v>
      </c>
      <c r="H165" s="43">
        <f>SUM(E165:G165)</f>
        <v>179</v>
      </c>
    </row>
    <row r="166" spans="2:8" ht="12.75">
      <c r="B166" s="36"/>
      <c r="C166" s="36"/>
      <c r="E166" s="43"/>
      <c r="H166" s="43"/>
    </row>
    <row r="167" spans="2:3" ht="12.75">
      <c r="B167" s="36" t="s">
        <v>18</v>
      </c>
      <c r="C167" s="36"/>
    </row>
    <row r="168" spans="2:8" ht="12.75">
      <c r="B168" s="36" t="s">
        <v>45</v>
      </c>
      <c r="C168" s="36"/>
      <c r="E168" s="43">
        <f>+'BS'!C47+'BS'!C49</f>
        <v>1415</v>
      </c>
      <c r="G168" s="43">
        <v>0</v>
      </c>
      <c r="H168" s="43">
        <f>SUM(E168:G168)</f>
        <v>1415</v>
      </c>
    </row>
    <row r="169" spans="2:8" ht="12.75">
      <c r="B169" s="36"/>
      <c r="C169" s="36"/>
      <c r="E169" s="43"/>
      <c r="H169" s="43"/>
    </row>
    <row r="170" spans="2:8" ht="13.5" thickBot="1">
      <c r="B170" s="36" t="s">
        <v>12</v>
      </c>
      <c r="C170" s="36"/>
      <c r="E170" s="45">
        <f>E165+E168</f>
        <v>1594</v>
      </c>
      <c r="F170" s="146"/>
      <c r="G170" s="126">
        <f>SUM(G165:G169)</f>
        <v>0</v>
      </c>
      <c r="H170" s="45">
        <f>H165+H168</f>
        <v>1594</v>
      </c>
    </row>
    <row r="171" spans="2:9" ht="16.5" customHeight="1" thickTop="1">
      <c r="B171" s="163"/>
      <c r="C171" s="163"/>
      <c r="D171" s="163"/>
      <c r="E171" s="163"/>
      <c r="F171" s="163"/>
      <c r="G171" s="163"/>
      <c r="H171" s="163"/>
      <c r="I171" s="163"/>
    </row>
    <row r="172" spans="2:9" ht="13.5" customHeight="1">
      <c r="B172" s="117"/>
      <c r="C172" s="117"/>
      <c r="D172" s="117"/>
      <c r="E172" s="117"/>
      <c r="F172" s="117"/>
      <c r="G172" s="117"/>
      <c r="H172" s="117"/>
      <c r="I172" s="136"/>
    </row>
    <row r="173" spans="1:2" ht="12.75">
      <c r="A173" s="41">
        <v>21</v>
      </c>
      <c r="B173" s="9" t="s">
        <v>98</v>
      </c>
    </row>
    <row r="177" spans="1:8" ht="12.75">
      <c r="A177" s="41">
        <v>22</v>
      </c>
      <c r="B177" s="9" t="s">
        <v>44</v>
      </c>
      <c r="H177" s="6"/>
    </row>
    <row r="183" spans="1:2" ht="12.75">
      <c r="A183" s="41">
        <v>23</v>
      </c>
      <c r="B183" s="9" t="s">
        <v>84</v>
      </c>
    </row>
    <row r="184" spans="1:2" ht="12.75">
      <c r="A184" s="41"/>
      <c r="B184" s="134" t="s">
        <v>202</v>
      </c>
    </row>
    <row r="185" spans="1:2" ht="12.75">
      <c r="A185" s="41"/>
      <c r="B185" s="134" t="s">
        <v>204</v>
      </c>
    </row>
    <row r="186" spans="1:2" ht="12.75">
      <c r="A186" s="41"/>
      <c r="B186" s="134" t="s">
        <v>203</v>
      </c>
    </row>
    <row r="187" spans="1:2" ht="12.75">
      <c r="A187" s="41"/>
      <c r="B187" s="134" t="s">
        <v>205</v>
      </c>
    </row>
    <row r="188" spans="1:10" ht="12.75">
      <c r="A188" s="41"/>
      <c r="B188" s="170" t="s">
        <v>224</v>
      </c>
      <c r="C188" s="170"/>
      <c r="D188" s="170"/>
      <c r="E188" s="170"/>
      <c r="F188" s="170"/>
      <c r="G188" s="170"/>
      <c r="H188" s="170"/>
      <c r="I188" s="170"/>
      <c r="J188" s="138"/>
    </row>
    <row r="189" spans="1:10" ht="12.75">
      <c r="A189" s="41"/>
      <c r="B189" s="5" t="s">
        <v>225</v>
      </c>
      <c r="C189" s="138"/>
      <c r="D189" s="138"/>
      <c r="E189" s="138"/>
      <c r="F189" s="138"/>
      <c r="G189" s="138"/>
      <c r="H189" s="138"/>
      <c r="I189" s="138"/>
      <c r="J189" s="138"/>
    </row>
    <row r="190" ht="12.75">
      <c r="B190" s="96"/>
    </row>
    <row r="193" spans="1:2" ht="12.75">
      <c r="A193" s="41">
        <v>24</v>
      </c>
      <c r="B193" s="9" t="s">
        <v>111</v>
      </c>
    </row>
    <row r="194" spans="1:8" ht="12.75">
      <c r="A194" s="41"/>
      <c r="B194" s="62" t="s">
        <v>110</v>
      </c>
      <c r="C194" s="62"/>
      <c r="D194" s="62"/>
      <c r="E194" s="62"/>
      <c r="F194" s="62"/>
      <c r="G194" s="62"/>
      <c r="H194" s="62"/>
    </row>
    <row r="195" spans="1:8" ht="12.75">
      <c r="A195" s="41"/>
      <c r="B195" s="62"/>
      <c r="C195" s="62"/>
      <c r="D195" s="62"/>
      <c r="E195" s="62"/>
      <c r="F195" s="62"/>
      <c r="G195" s="62"/>
      <c r="H195" s="62"/>
    </row>
    <row r="196" spans="1:10" ht="12.75">
      <c r="A196" s="41"/>
      <c r="B196" s="64"/>
      <c r="C196" s="62"/>
      <c r="D196" s="62"/>
      <c r="E196" s="65"/>
      <c r="F196" s="65"/>
      <c r="G196" s="66"/>
      <c r="H196" s="63"/>
      <c r="I196" s="47"/>
      <c r="J196" s="47"/>
    </row>
    <row r="197" spans="1:10" ht="12.75">
      <c r="A197" s="41"/>
      <c r="B197" s="64"/>
      <c r="C197" s="62"/>
      <c r="D197" s="62"/>
      <c r="E197" s="67" t="s">
        <v>62</v>
      </c>
      <c r="F197" s="67"/>
      <c r="G197" s="65" t="s">
        <v>27</v>
      </c>
      <c r="H197" s="67" t="s">
        <v>26</v>
      </c>
      <c r="I197" s="65" t="s">
        <v>27</v>
      </c>
      <c r="J197" s="47"/>
    </row>
    <row r="198" spans="1:10" ht="12.75">
      <c r="A198" s="41"/>
      <c r="B198" s="64"/>
      <c r="C198" s="62"/>
      <c r="D198" s="62"/>
      <c r="E198" s="67" t="s">
        <v>21</v>
      </c>
      <c r="F198" s="67"/>
      <c r="G198" s="65" t="s">
        <v>115</v>
      </c>
      <c r="H198" s="67" t="s">
        <v>29</v>
      </c>
      <c r="I198" s="65" t="s">
        <v>116</v>
      </c>
      <c r="J198" s="47"/>
    </row>
    <row r="199" spans="2:9" ht="12.75">
      <c r="B199" s="62"/>
      <c r="C199" s="62"/>
      <c r="D199" s="62"/>
      <c r="E199" s="67" t="s">
        <v>177</v>
      </c>
      <c r="F199" s="67"/>
      <c r="G199" s="63" t="s">
        <v>178</v>
      </c>
      <c r="H199" s="67" t="str">
        <f>+E199</f>
        <v>30.06.2006</v>
      </c>
      <c r="I199" s="63" t="str">
        <f>G199</f>
        <v>30.06.2005</v>
      </c>
    </row>
    <row r="200" spans="2:8" ht="12.75">
      <c r="B200" s="62"/>
      <c r="C200" s="62"/>
      <c r="D200" s="62"/>
      <c r="E200" s="67"/>
      <c r="F200" s="67"/>
      <c r="G200" s="62"/>
      <c r="H200" s="67"/>
    </row>
    <row r="201" spans="2:9" ht="13.5" thickBot="1">
      <c r="B201" s="62" t="s">
        <v>108</v>
      </c>
      <c r="C201" s="62"/>
      <c r="D201" s="62"/>
      <c r="E201" s="68">
        <f>+'IS'!C39</f>
        <v>2055</v>
      </c>
      <c r="F201" s="68"/>
      <c r="G201" s="99">
        <f>'IS'!E39</f>
        <v>0</v>
      </c>
      <c r="H201" s="68">
        <f>+'IS'!G39</f>
        <v>4234</v>
      </c>
      <c r="I201" s="100">
        <f>'IS'!I39</f>
        <v>0</v>
      </c>
    </row>
    <row r="202" spans="2:9" ht="13.5" thickTop="1">
      <c r="B202" s="62"/>
      <c r="C202" s="62"/>
      <c r="D202" s="62"/>
      <c r="E202" s="70"/>
      <c r="F202" s="70"/>
      <c r="G202" s="69"/>
      <c r="H202" s="70"/>
      <c r="I202" s="89"/>
    </row>
    <row r="203" spans="2:13" ht="12.75">
      <c r="B203" s="62" t="s">
        <v>64</v>
      </c>
      <c r="C203" s="62"/>
      <c r="D203" s="62"/>
      <c r="E203" s="70"/>
      <c r="F203" s="70"/>
      <c r="G203" s="69"/>
      <c r="H203" s="70"/>
      <c r="I203" s="89"/>
      <c r="J203" s="6"/>
      <c r="K203" s="6"/>
      <c r="L203" s="6"/>
      <c r="M203" s="6"/>
    </row>
    <row r="204" spans="2:13" ht="12.75">
      <c r="B204" s="62" t="s">
        <v>169</v>
      </c>
      <c r="C204" s="62"/>
      <c r="D204" s="62"/>
      <c r="E204" s="174" t="s">
        <v>133</v>
      </c>
      <c r="F204" s="70"/>
      <c r="G204" s="177">
        <f>G210</f>
        <v>4861</v>
      </c>
      <c r="H204" s="174" t="s">
        <v>133</v>
      </c>
      <c r="I204" s="89">
        <f>((581051*9)+(4860623*172))/181/1000</f>
        <v>4647.826602209945</v>
      </c>
      <c r="J204" s="6"/>
      <c r="K204" s="6"/>
      <c r="L204" s="6"/>
      <c r="M204" s="6"/>
    </row>
    <row r="205" spans="2:9" ht="13.5" thickBot="1">
      <c r="B205" s="62" t="s">
        <v>132</v>
      </c>
      <c r="C205" s="62"/>
      <c r="D205" s="62"/>
      <c r="E205" s="175">
        <f>((120000000*17)+(155000000*74))/91/1000</f>
        <v>148461.53846153847</v>
      </c>
      <c r="F205" s="68"/>
      <c r="G205" s="178" t="s">
        <v>133</v>
      </c>
      <c r="H205" s="175">
        <f>((48606230*51)+(120000000*56)+(155000000*74))/181/1000</f>
        <v>114192.91563535912</v>
      </c>
      <c r="I205" s="178" t="s">
        <v>133</v>
      </c>
    </row>
    <row r="206" spans="2:9" ht="13.5" thickTop="1">
      <c r="B206" s="62"/>
      <c r="C206" s="62"/>
      <c r="D206" s="62"/>
      <c r="E206" s="174"/>
      <c r="F206" s="70"/>
      <c r="G206" s="177"/>
      <c r="H206" s="174"/>
      <c r="I206" s="148"/>
    </row>
    <row r="207" spans="2:9" ht="12.75">
      <c r="B207" s="71" t="s">
        <v>109</v>
      </c>
      <c r="C207" s="62"/>
      <c r="D207" s="62"/>
      <c r="E207" s="174">
        <f>(E201/E205)*100</f>
        <v>1.3841968911917097</v>
      </c>
      <c r="F207" s="70"/>
      <c r="G207" s="174">
        <f>(G201/G204)*100</f>
        <v>0</v>
      </c>
      <c r="H207" s="174">
        <f>(H201/H205)*100</f>
        <v>3.707760657867788</v>
      </c>
      <c r="I207" s="174">
        <f>(I201/I204)*100</f>
        <v>0</v>
      </c>
    </row>
    <row r="208" spans="2:9" ht="12.75">
      <c r="B208" s="71"/>
      <c r="C208" s="62"/>
      <c r="D208" s="62"/>
      <c r="E208" s="174"/>
      <c r="F208" s="70"/>
      <c r="G208" s="179"/>
      <c r="H208" s="174"/>
      <c r="I208" s="174"/>
    </row>
    <row r="209" spans="2:9" ht="12.75">
      <c r="B209" s="62" t="s">
        <v>148</v>
      </c>
      <c r="C209" s="62"/>
      <c r="D209" s="62"/>
      <c r="E209" s="176"/>
      <c r="F209" s="72"/>
      <c r="G209" s="177"/>
      <c r="H209" s="176"/>
      <c r="I209" s="148"/>
    </row>
    <row r="210" spans="2:9" ht="12.75">
      <c r="B210" s="62" t="s">
        <v>170</v>
      </c>
      <c r="C210" s="62"/>
      <c r="D210" s="62"/>
      <c r="E210" s="176" t="s">
        <v>133</v>
      </c>
      <c r="F210" s="72"/>
      <c r="G210" s="177">
        <v>4861</v>
      </c>
      <c r="H210" s="176" t="s">
        <v>133</v>
      </c>
      <c r="I210" s="177">
        <v>4861</v>
      </c>
    </row>
    <row r="211" spans="2:9" ht="13.5" thickBot="1">
      <c r="B211" s="62" t="s">
        <v>149</v>
      </c>
      <c r="C211" s="62"/>
      <c r="D211" s="62"/>
      <c r="E211" s="68">
        <v>155000</v>
      </c>
      <c r="F211" s="68"/>
      <c r="G211" s="147" t="s">
        <v>133</v>
      </c>
      <c r="H211" s="175">
        <f>E211</f>
        <v>155000</v>
      </c>
      <c r="I211" s="147" t="s">
        <v>133</v>
      </c>
    </row>
    <row r="212" spans="2:9" ht="13.5" thickTop="1">
      <c r="B212" s="62"/>
      <c r="C212" s="62"/>
      <c r="D212" s="62"/>
      <c r="E212" s="70"/>
      <c r="F212" s="70"/>
      <c r="G212" s="69"/>
      <c r="H212" s="70"/>
      <c r="I212" s="89"/>
    </row>
    <row r="213" spans="2:9" ht="12.75">
      <c r="B213" s="71" t="s">
        <v>109</v>
      </c>
      <c r="C213" s="62"/>
      <c r="D213" s="62"/>
      <c r="E213" s="112">
        <f>(E201/E211)*100</f>
        <v>1.3258064516129031</v>
      </c>
      <c r="F213" s="112"/>
      <c r="G213" s="112">
        <f>(G201/G210)*100</f>
        <v>0</v>
      </c>
      <c r="H213" s="73">
        <f>+H201/H211*100</f>
        <v>2.7316129032258067</v>
      </c>
      <c r="I213" s="112">
        <f>(I201/I210)*100</f>
        <v>0</v>
      </c>
    </row>
    <row r="214" spans="2:9" ht="12.75">
      <c r="B214" s="71"/>
      <c r="C214" s="62"/>
      <c r="D214" s="62"/>
      <c r="E214" s="70"/>
      <c r="F214" s="70"/>
      <c r="G214" s="109"/>
      <c r="H214" s="70"/>
      <c r="I214" s="70"/>
    </row>
    <row r="215" spans="2:11" ht="12.75">
      <c r="B215" s="96" t="s">
        <v>130</v>
      </c>
      <c r="C215" s="96"/>
      <c r="D215" s="96"/>
      <c r="E215" s="96"/>
      <c r="F215" s="96"/>
      <c r="G215" s="96"/>
      <c r="H215" s="96"/>
      <c r="I215" s="96"/>
      <c r="J215" s="96"/>
      <c r="K215" s="96"/>
    </row>
    <row r="216" spans="2:11" ht="24" customHeight="1">
      <c r="B216" s="160" t="s">
        <v>131</v>
      </c>
      <c r="C216" s="160"/>
      <c r="D216" s="160"/>
      <c r="E216" s="160"/>
      <c r="F216" s="160"/>
      <c r="G216" s="160"/>
      <c r="H216" s="160"/>
      <c r="I216" s="160"/>
      <c r="J216" s="94"/>
      <c r="K216" s="94"/>
    </row>
    <row r="217" spans="2:11" ht="12.75">
      <c r="B217" s="94"/>
      <c r="C217" s="94"/>
      <c r="D217" s="94"/>
      <c r="E217" s="94"/>
      <c r="F217" s="94"/>
      <c r="G217" s="94"/>
      <c r="H217" s="94"/>
      <c r="I217" s="94"/>
      <c r="J217" s="94"/>
      <c r="K217" s="94"/>
    </row>
    <row r="218" spans="1:8" ht="12.75">
      <c r="A218" s="41"/>
      <c r="B218" s="64"/>
      <c r="C218" s="62"/>
      <c r="D218" s="62"/>
      <c r="E218" s="67"/>
      <c r="F218" s="67"/>
      <c r="G218" s="62"/>
      <c r="H218" s="67"/>
    </row>
    <row r="219" spans="2:8" ht="12.75">
      <c r="B219" s="62"/>
      <c r="C219" s="62"/>
      <c r="D219" s="62"/>
      <c r="E219" s="67"/>
      <c r="F219" s="67"/>
      <c r="G219" s="62"/>
      <c r="H219" s="67"/>
    </row>
    <row r="220" spans="2:8" ht="12.75">
      <c r="B220" s="62"/>
      <c r="C220" s="62"/>
      <c r="D220" s="62"/>
      <c r="E220" s="67"/>
      <c r="F220" s="67"/>
      <c r="G220" s="62"/>
      <c r="H220" s="67"/>
    </row>
    <row r="221" spans="2:8" ht="12.75">
      <c r="B221" s="62"/>
      <c r="C221" s="62"/>
      <c r="D221" s="62"/>
      <c r="E221" s="67"/>
      <c r="F221" s="67"/>
      <c r="G221" s="62"/>
      <c r="H221" s="67"/>
    </row>
    <row r="222" spans="2:8" ht="12.75">
      <c r="B222" s="62"/>
      <c r="C222" s="62"/>
      <c r="D222" s="62"/>
      <c r="E222" s="67"/>
      <c r="F222" s="67"/>
      <c r="G222" s="62"/>
      <c r="H222" s="67"/>
    </row>
    <row r="223" spans="2:8" ht="12.75">
      <c r="B223" s="62"/>
      <c r="C223" s="62"/>
      <c r="D223" s="62"/>
      <c r="E223" s="67"/>
      <c r="F223" s="67"/>
      <c r="G223" s="62"/>
      <c r="H223" s="67"/>
    </row>
    <row r="224" spans="2:8" ht="12.75">
      <c r="B224" s="62"/>
      <c r="C224" s="62"/>
      <c r="D224" s="62"/>
      <c r="E224" s="72"/>
      <c r="F224" s="72"/>
      <c r="G224" s="69"/>
      <c r="H224" s="72"/>
    </row>
    <row r="225" spans="2:8" ht="12.75">
      <c r="B225" s="62"/>
      <c r="C225" s="62"/>
      <c r="D225" s="62"/>
      <c r="E225" s="72"/>
      <c r="F225" s="72"/>
      <c r="G225" s="69"/>
      <c r="H225" s="72"/>
    </row>
    <row r="226" spans="5:8" ht="12.75">
      <c r="E226" s="10"/>
      <c r="F226" s="10"/>
      <c r="H226" s="10"/>
    </row>
    <row r="227" spans="5:8" ht="12.75">
      <c r="E227" s="10"/>
      <c r="F227" s="10"/>
      <c r="H227" s="10"/>
    </row>
    <row r="228" spans="5:8" ht="12.75">
      <c r="E228" s="10"/>
      <c r="F228" s="10"/>
      <c r="H228" s="10"/>
    </row>
    <row r="229" spans="5:8" ht="12.75">
      <c r="E229" s="10"/>
      <c r="F229" s="10"/>
      <c r="H229" s="10"/>
    </row>
    <row r="230" spans="5:8" ht="12.75">
      <c r="E230" s="10"/>
      <c r="F230" s="10"/>
      <c r="H230" s="10"/>
    </row>
    <row r="231" spans="5:8" ht="12.75">
      <c r="E231" s="10"/>
      <c r="F231" s="10"/>
      <c r="H231" s="10"/>
    </row>
  </sheetData>
  <mergeCells count="28">
    <mergeCell ref="B141:I142"/>
    <mergeCell ref="B188:I188"/>
    <mergeCell ref="B123:I125"/>
    <mergeCell ref="B10:I21"/>
    <mergeCell ref="B111:I111"/>
    <mergeCell ref="B103:I103"/>
    <mergeCell ref="B53:I53"/>
    <mergeCell ref="B59:I59"/>
    <mergeCell ref="B68:I68"/>
    <mergeCell ref="B80:I80"/>
    <mergeCell ref="B90:C90"/>
    <mergeCell ref="B82:C82"/>
    <mergeCell ref="B85:C85"/>
    <mergeCell ref="B86:C86"/>
    <mergeCell ref="B49:I50"/>
    <mergeCell ref="B78:D78"/>
    <mergeCell ref="B56:I56"/>
    <mergeCell ref="B60:I60"/>
    <mergeCell ref="B216:I216"/>
    <mergeCell ref="B87:C87"/>
    <mergeCell ref="B100:I100"/>
    <mergeCell ref="B171:I171"/>
    <mergeCell ref="B94:C94"/>
    <mergeCell ref="B95:C95"/>
    <mergeCell ref="B97:E97"/>
    <mergeCell ref="B92:C92"/>
    <mergeCell ref="B93:C93"/>
    <mergeCell ref="E161:H161"/>
  </mergeCells>
  <printOptions/>
  <pageMargins left="0.4" right="0.23" top="0.51" bottom="0.4" header="0.36" footer="0.31"/>
  <pageSetup horizontalDpi="600" verticalDpi="600" orientation="portrait" paperSize="9" scale="87" r:id="rId2"/>
  <rowBreaks count="3" manualBreakCount="3">
    <brk id="60" max="8" man="1"/>
    <brk id="109" max="255" man="1"/>
    <brk id="17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lks</cp:lastModifiedBy>
  <cp:lastPrinted>2006-08-04T08:13:05Z</cp:lastPrinted>
  <dcterms:created xsi:type="dcterms:W3CDTF">2001-03-17T05:13:36Z</dcterms:created>
  <dcterms:modified xsi:type="dcterms:W3CDTF">2006-08-04T08:32:10Z</dcterms:modified>
  <cp:category/>
  <cp:version/>
  <cp:contentType/>
  <cp:contentStatus/>
</cp:coreProperties>
</file>