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7605" activeTab="3"/>
  </bookViews>
  <sheets>
    <sheet name="Income Statement" sheetId="1" r:id="rId1"/>
    <sheet name="Balance Sheets" sheetId="2" r:id="rId2"/>
    <sheet name="Equity" sheetId="3" r:id="rId3"/>
    <sheet name="Cash Flows" sheetId="4" r:id="rId4"/>
  </sheets>
  <externalReferences>
    <externalReference r:id="rId7"/>
    <externalReference r:id="rId8"/>
  </externalReferences>
  <definedNames>
    <definedName name="_xlnm.Print_Area" localSheetId="1">'Balance Sheets'!$A$1:$F$62</definedName>
    <definedName name="_xlnm.Print_Area" localSheetId="3">'Cash Flows'!$A$1:$G$74</definedName>
  </definedNames>
  <calcPr fullCalcOnLoad="1"/>
</workbook>
</file>

<file path=xl/sharedStrings.xml><?xml version="1.0" encoding="utf-8"?>
<sst xmlns="http://schemas.openxmlformats.org/spreadsheetml/2006/main" count="159" uniqueCount="130">
  <si>
    <t>KZEN SOLUTIONS BERHAD</t>
  </si>
  <si>
    <t>Company no. 645677-D</t>
  </si>
  <si>
    <t>(Incorporated in Malaysia)</t>
  </si>
  <si>
    <t>31 DECEMBER 2005</t>
  </si>
  <si>
    <t xml:space="preserve">CONDENSED CONSOLIDATED INCOME STATEMENTS (UNAUDITED) </t>
  </si>
  <si>
    <t>INDIVIDUAL QUARTER</t>
  </si>
  <si>
    <t>CUMULATIVE QUARTER</t>
  </si>
  <si>
    <t>CURRENT</t>
  </si>
  <si>
    <t>PRECEDING YEAR</t>
  </si>
  <si>
    <t>YEAR</t>
  </si>
  <si>
    <t>CORRESPONDING</t>
  </si>
  <si>
    <t>QUARTER</t>
  </si>
  <si>
    <t>TO-DATE</t>
  </si>
  <si>
    <t>PERIOD</t>
  </si>
  <si>
    <t>RM</t>
  </si>
  <si>
    <t>Revenue</t>
  </si>
  <si>
    <t>Operating expenses</t>
  </si>
  <si>
    <t>Profit/(Loss) before amortisation,</t>
  </si>
  <si>
    <t xml:space="preserve">  depreciation and finance cost</t>
  </si>
  <si>
    <t xml:space="preserve">Depreciation and </t>
  </si>
  <si>
    <t>amortisation</t>
  </si>
  <si>
    <t>Finance costs</t>
  </si>
  <si>
    <t>Interest income</t>
  </si>
  <si>
    <t>Profit/(Loss) before taxation</t>
  </si>
  <si>
    <t>Taxation</t>
  </si>
  <si>
    <t>Minority interest</t>
  </si>
  <si>
    <t>Net profit/(loss) for the period</t>
  </si>
  <si>
    <t xml:space="preserve">Weighted average number </t>
  </si>
  <si>
    <t xml:space="preserve">  of shares</t>
  </si>
  <si>
    <t>- Basic</t>
  </si>
  <si>
    <t>- Diluted</t>
  </si>
  <si>
    <t>(The Unaudited Condensed Consolidated Income Statements should be read in conjunction with the Notes to the Interim Financial Report</t>
  </si>
  <si>
    <t>CONDENSED CONSOLIDATED BALANCE SHEETS (UNAUDITED)</t>
  </si>
  <si>
    <t>AT</t>
  </si>
  <si>
    <t>Property, plant and equipment</t>
  </si>
  <si>
    <t>Development cost</t>
  </si>
  <si>
    <t>Current assets</t>
  </si>
  <si>
    <t>Trade receivables</t>
  </si>
  <si>
    <t>Other receivables, deposits and prepayment</t>
  </si>
  <si>
    <t>Cash and bank balances</t>
  </si>
  <si>
    <t>Current liabilities</t>
  </si>
  <si>
    <t>Other payables</t>
  </si>
  <si>
    <t>Tax payable</t>
  </si>
  <si>
    <t>Net current assets</t>
  </si>
  <si>
    <t>Financed by:</t>
  </si>
  <si>
    <t>Capital and reserves</t>
  </si>
  <si>
    <t>Share capital</t>
  </si>
  <si>
    <t>Share premium</t>
  </si>
  <si>
    <t>Merger deficit</t>
  </si>
  <si>
    <t>Shareholders' funds</t>
  </si>
  <si>
    <t>Non current liability</t>
  </si>
  <si>
    <t>Deferred taxation</t>
  </si>
  <si>
    <t>Net Assets Per Share (sen)</t>
  </si>
  <si>
    <t xml:space="preserve">(The Unaudited Condensed Consolidated Balance Sheets should be read in conjunction with the Notes to the Interim </t>
  </si>
  <si>
    <t>CONDENSED CONSOLIDATED STATEMENTS OF CHANGES IN EQUITY (UNAUDITED)</t>
  </si>
  <si>
    <t>Non-</t>
  </si>
  <si>
    <t>Distributable</t>
  </si>
  <si>
    <t>Share</t>
  </si>
  <si>
    <t>Merger</t>
  </si>
  <si>
    <t>Share Capital</t>
  </si>
  <si>
    <t>Premium</t>
  </si>
  <si>
    <t>Deficit</t>
  </si>
  <si>
    <t>Total</t>
  </si>
  <si>
    <t>At 1 January 2005</t>
  </si>
  <si>
    <t>Net profit for the period</t>
  </si>
  <si>
    <t xml:space="preserve">(The Unaudited Condensed Consolidated Statement of Changes in Equity should be read in conjunction with the Notes to the Interim </t>
  </si>
  <si>
    <t>CONDENSED CONSOLIDATED CASH FLOW STATEMENTS (UNAUDITED)</t>
  </si>
  <si>
    <t>CURRENT YEAR</t>
  </si>
  <si>
    <t>PRECEEDING YEAR</t>
  </si>
  <si>
    <t>QUARTER ENDED</t>
  </si>
  <si>
    <t>(AUDITED)</t>
  </si>
  <si>
    <t>Cash flows from operating activities</t>
  </si>
  <si>
    <t>Adjustments for non-cash flow:</t>
  </si>
  <si>
    <t>Non-cash items</t>
  </si>
  <si>
    <t>Other profit before working capital changes</t>
  </si>
  <si>
    <t>Changes in working capital:</t>
  </si>
  <si>
    <t>Net change in current assets</t>
  </si>
  <si>
    <t>Net change in current liabilities</t>
  </si>
  <si>
    <t>Income tax paid</t>
  </si>
  <si>
    <t>Cash flows from investing activities</t>
  </si>
  <si>
    <t>A</t>
  </si>
  <si>
    <t>Development cost incurred</t>
  </si>
  <si>
    <t>Cash and cash equivalents at begining of the period</t>
  </si>
  <si>
    <t>Cash and cash equivalents at end of the period</t>
  </si>
  <si>
    <t>Cash and cash equivalents included in the cash flow statements comprise the following balance sheet amounts:</t>
  </si>
  <si>
    <t>Deposits with a licenced bank</t>
  </si>
  <si>
    <t xml:space="preserve">(The Unaudited Condensed Consolidated Cash Flow Statements should be read in conjunction with the Notes to the Interim </t>
  </si>
  <si>
    <t>Attributable to:</t>
  </si>
  <si>
    <t>Equity holders of the parent</t>
  </si>
  <si>
    <t>Earnings per share attributable</t>
  </si>
  <si>
    <t xml:space="preserve"> to equity holders of the parent</t>
  </si>
  <si>
    <t>At 1 January 2006</t>
  </si>
  <si>
    <t>Other</t>
  </si>
  <si>
    <t>Issue of ordinary shares</t>
  </si>
  <si>
    <t>Net loss for the period</t>
  </si>
  <si>
    <t>Acquisition of plant and equipment</t>
  </si>
  <si>
    <t>As at</t>
  </si>
  <si>
    <t>Net (decrease)/increase in cash and cash equivalents</t>
  </si>
  <si>
    <t>Financial Report on pages 5 to 11)</t>
  </si>
  <si>
    <t>on pages 5 to 11)</t>
  </si>
  <si>
    <t>(Loss)/Profit before taxation</t>
  </si>
  <si>
    <t>Accumulated losses</t>
  </si>
  <si>
    <t>Reserves</t>
  </si>
  <si>
    <t>Retained Profits/</t>
  </si>
  <si>
    <t xml:space="preserve">(Accumulated </t>
  </si>
  <si>
    <t>Losses)</t>
  </si>
  <si>
    <t>Rights issue</t>
  </si>
  <si>
    <t>Cash flows from financing activities</t>
  </si>
  <si>
    <t>Net cash generated from financing actvities</t>
  </si>
  <si>
    <t>Cash used in operations</t>
  </si>
  <si>
    <t>Net cash used in operating activities</t>
  </si>
  <si>
    <t>Net cash (used in)/generated from investing activities</t>
  </si>
  <si>
    <t>31 DEC 2006</t>
  </si>
  <si>
    <t>31 DEC 2005</t>
  </si>
  <si>
    <t>Gain on disposal of property, plant and equipment</t>
  </si>
  <si>
    <t>Proce3eds from disposal of plant and equipment</t>
  </si>
  <si>
    <t>Proceeds from public issue of shares</t>
  </si>
  <si>
    <t>Expenses relating to the public issues</t>
  </si>
  <si>
    <t>31 DECEMBER 2006</t>
  </si>
  <si>
    <t>Deposits with licensed banks</t>
  </si>
  <si>
    <t>31.12.2005</t>
  </si>
  <si>
    <t>31.12.2006</t>
  </si>
  <si>
    <t>Reserve on</t>
  </si>
  <si>
    <t>ESOS</t>
  </si>
  <si>
    <t>At 31 December 2006</t>
  </si>
  <si>
    <t>At 31 December 2005</t>
  </si>
  <si>
    <t>Public Issue</t>
  </si>
  <si>
    <t>Share issue expenses</t>
  </si>
  <si>
    <t>Share-based payment under ESOS</t>
  </si>
  <si>
    <t>QUARTERLY FINANCIAL REPORT FOR THE FOURTH QUARTER ENDED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</si>
</sst>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?_);_(@_)"/>
    <numFmt numFmtId="187" formatCode="[$-409]dddd\,\ dd\ mmmm\,\ yyyy"/>
    <numFmt numFmtId="188" formatCode="[$-409]d\-mmm\-yy;@"/>
    <numFmt numFmtId="189" formatCode="0.0%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#,##0.00;\&lt;#,##0.00\&gt;"/>
    <numFmt numFmtId="194" formatCode="0.0000"/>
    <numFmt numFmtId="195" formatCode="0.000"/>
    <numFmt numFmtId="196" formatCode="#,##0.0_);[Red]\(#,##0.0\)"/>
    <numFmt numFmtId="197" formatCode="0.0"/>
    <numFmt numFmtId="198" formatCode="_(* #,##0.000000_);_(* \(#,##0.000000\);_(* &quot;-&quot;??_);_(@_)"/>
    <numFmt numFmtId="199" formatCode="_(* #,##0.0000000_);_(* \(#,##0.0000000\);_(* &quot;-&quot;??_);_(@_)"/>
    <numFmt numFmtId="200" formatCode="0.00000"/>
    <numFmt numFmtId="201" formatCode="0.000000"/>
    <numFmt numFmtId="202" formatCode="0.0000000"/>
    <numFmt numFmtId="203" formatCode="#,##0.000_);\(#,##0.000\)"/>
    <numFmt numFmtId="204" formatCode="#,##0.0_);\(#,##0.0\)"/>
    <numFmt numFmtId="205" formatCode="0.00000000"/>
    <numFmt numFmtId="206" formatCode="0.0000000000"/>
    <numFmt numFmtId="207" formatCode="0.00000000000"/>
    <numFmt numFmtId="208" formatCode="0.000000000"/>
    <numFmt numFmtId="209" formatCode="0.00_);\(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Book Antiqua"/>
      <family val="1"/>
    </font>
    <font>
      <sz val="11"/>
      <name val="MS Sans Serif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5" fontId="4" fillId="0" borderId="0" xfId="0" applyNumberFormat="1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85" fontId="4" fillId="0" borderId="0" xfId="15" applyNumberFormat="1" applyFont="1" applyAlignment="1">
      <alignment/>
    </xf>
    <xf numFmtId="185" fontId="0" fillId="0" borderId="0" xfId="15" applyNumberFormat="1" applyAlignment="1">
      <alignment/>
    </xf>
    <xf numFmtId="185" fontId="0" fillId="0" borderId="2" xfId="15" applyNumberFormat="1" applyBorder="1" applyAlignment="1">
      <alignment/>
    </xf>
    <xf numFmtId="185" fontId="4" fillId="0" borderId="3" xfId="15" applyNumberFormat="1" applyFont="1" applyBorder="1" applyAlignment="1">
      <alignment/>
    </xf>
    <xf numFmtId="0" fontId="0" fillId="0" borderId="0" xfId="0" applyFont="1" applyAlignment="1">
      <alignment/>
    </xf>
    <xf numFmtId="185" fontId="0" fillId="0" borderId="4" xfId="15" applyNumberFormat="1" applyBorder="1" applyAlignment="1">
      <alignment/>
    </xf>
    <xf numFmtId="0" fontId="0" fillId="0" borderId="0" xfId="0" applyAlignment="1" quotePrefix="1">
      <alignment/>
    </xf>
    <xf numFmtId="209" fontId="0" fillId="0" borderId="4" xfId="15" applyNumberFormat="1" applyBorder="1" applyAlignment="1">
      <alignment/>
    </xf>
    <xf numFmtId="43" fontId="0" fillId="0" borderId="4" xfId="15" applyBorder="1" applyAlignment="1">
      <alignment horizontal="center"/>
    </xf>
    <xf numFmtId="171" fontId="0" fillId="0" borderId="0" xfId="0" applyNumberFormat="1" applyAlignment="1">
      <alignment/>
    </xf>
    <xf numFmtId="43" fontId="0" fillId="0" borderId="0" xfId="15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quotePrefix="1">
      <alignment horizontal="center"/>
    </xf>
    <xf numFmtId="185" fontId="0" fillId="0" borderId="0" xfId="15" applyNumberFormat="1" applyFont="1" applyAlignment="1">
      <alignment/>
    </xf>
    <xf numFmtId="185" fontId="0" fillId="0" borderId="0" xfId="15" applyNumberFormat="1" applyFont="1" applyAlignment="1">
      <alignment horizontal="center"/>
    </xf>
    <xf numFmtId="185" fontId="0" fillId="0" borderId="5" xfId="15" applyNumberFormat="1" applyFont="1" applyBorder="1" applyAlignment="1">
      <alignment/>
    </xf>
    <xf numFmtId="185" fontId="0" fillId="0" borderId="3" xfId="15" applyNumberFormat="1" applyFont="1" applyBorder="1" applyAlignment="1">
      <alignment/>
    </xf>
    <xf numFmtId="185" fontId="0" fillId="0" borderId="2" xfId="15" applyNumberFormat="1" applyFont="1" applyBorder="1" applyAlignment="1">
      <alignment/>
    </xf>
    <xf numFmtId="185" fontId="0" fillId="0" borderId="0" xfId="15" applyNumberFormat="1" applyFont="1" applyBorder="1" applyAlignment="1">
      <alignment/>
    </xf>
    <xf numFmtId="185" fontId="0" fillId="0" borderId="6" xfId="15" applyNumberFormat="1" applyFont="1" applyBorder="1" applyAlignment="1">
      <alignment/>
    </xf>
    <xf numFmtId="185" fontId="0" fillId="0" borderId="0" xfId="0" applyNumberFormat="1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/>
    </xf>
    <xf numFmtId="185" fontId="0" fillId="0" borderId="0" xfId="15" applyNumberFormat="1" applyFont="1" applyFill="1" applyBorder="1" applyAlignment="1">
      <alignment horizontal="center"/>
    </xf>
    <xf numFmtId="38" fontId="0" fillId="0" borderId="0" xfId="0" applyNumberFormat="1" applyAlignment="1">
      <alignment/>
    </xf>
    <xf numFmtId="185" fontId="0" fillId="0" borderId="3" xfId="0" applyNumberFormat="1" applyBorder="1" applyAlignment="1">
      <alignment/>
    </xf>
    <xf numFmtId="185" fontId="0" fillId="0" borderId="0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0" xfId="22" applyFont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horizontal="left" vertical="center"/>
      <protection/>
    </xf>
    <xf numFmtId="0" fontId="7" fillId="0" borderId="0" xfId="21" applyFont="1" applyFill="1" applyAlignment="1">
      <alignment horizontal="left" vertical="center"/>
      <protection/>
    </xf>
    <xf numFmtId="0" fontId="4" fillId="0" borderId="0" xfId="0" applyFont="1" applyBorder="1" applyAlignment="1">
      <alignment/>
    </xf>
    <xf numFmtId="185" fontId="0" fillId="0" borderId="0" xfId="15" applyNumberFormat="1" applyBorder="1" applyAlignment="1">
      <alignment/>
    </xf>
    <xf numFmtId="185" fontId="4" fillId="0" borderId="0" xfId="15" applyNumberFormat="1" applyFont="1" applyBorder="1" applyAlignment="1">
      <alignment/>
    </xf>
    <xf numFmtId="185" fontId="0" fillId="0" borderId="5" xfId="15" applyNumberFormat="1" applyBorder="1" applyAlignment="1">
      <alignment/>
    </xf>
    <xf numFmtId="0" fontId="0" fillId="0" borderId="0" xfId="0" applyFont="1" applyAlignment="1" quotePrefix="1">
      <alignment/>
    </xf>
    <xf numFmtId="185" fontId="0" fillId="0" borderId="3" xfId="15" applyNumberFormat="1" applyBorder="1" applyAlignment="1">
      <alignment/>
    </xf>
    <xf numFmtId="185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5" fontId="0" fillId="0" borderId="0" xfId="0" applyNumberFormat="1" applyBorder="1" applyAlignment="1">
      <alignment horizontal="center"/>
    </xf>
    <xf numFmtId="15" fontId="4" fillId="0" borderId="0" xfId="0" applyNumberFormat="1" applyFont="1" applyFill="1" applyAlignment="1">
      <alignment horizontal="center"/>
    </xf>
    <xf numFmtId="15" fontId="4" fillId="0" borderId="0" xfId="0" applyNumberFormat="1" applyFont="1" applyFill="1" applyAlignment="1" quotePrefix="1">
      <alignment horizontal="center"/>
    </xf>
    <xf numFmtId="185" fontId="0" fillId="0" borderId="0" xfId="15" applyNumberFormat="1" applyAlignment="1">
      <alignment/>
    </xf>
    <xf numFmtId="185" fontId="0" fillId="0" borderId="0" xfId="15" applyNumberFormat="1" applyBorder="1" applyAlignment="1">
      <alignment/>
    </xf>
    <xf numFmtId="185" fontId="0" fillId="0" borderId="2" xfId="15" applyNumberFormat="1" applyBorder="1" applyAlignment="1">
      <alignment/>
    </xf>
    <xf numFmtId="185" fontId="0" fillId="0" borderId="5" xfId="15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justify"/>
    </xf>
    <xf numFmtId="0" fontId="5" fillId="0" borderId="0" xfId="0" applyFont="1" applyAlignment="1">
      <alignment horizontal="center" vertical="justify"/>
    </xf>
    <xf numFmtId="0" fontId="0" fillId="0" borderId="0" xfId="0" applyFont="1" applyAlignment="1">
      <alignment horizontal="left" vertical="justify"/>
    </xf>
    <xf numFmtId="0" fontId="4" fillId="0" borderId="1" xfId="0" applyFont="1" applyBorder="1" applyAlignment="1" quotePrefix="1">
      <alignment horizontal="center"/>
    </xf>
    <xf numFmtId="0" fontId="4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QuarterlyTempl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KZEN%20Announcement%2031.12.05(Simon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KZEN%20Announcement%2031.12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"/>
      <sheetName val="PL AUDIT STYLE"/>
      <sheetName val="Balance Sheet"/>
      <sheetName val="Income Statement"/>
      <sheetName val="Balance Sheets"/>
      <sheetName val="Equity"/>
      <sheetName val="Cash Flows"/>
      <sheetName val="WK Cashflow worksheet(V)"/>
      <sheetName val="Notes MASB &amp; MSEB Requirement "/>
      <sheetName val="Cash FlowCondensed(H)"/>
      <sheetName val="WK Cashflow worksheet(H)"/>
      <sheetName val="PPE"/>
      <sheetName val="Note"/>
    </sheetNames>
    <sheetDataSet>
      <sheetData sheetId="4">
        <row r="2">
          <cell r="C2" t="str">
            <v>KZEN SOLUTIONS BERHAD</v>
          </cell>
        </row>
        <row r="3">
          <cell r="C3" t="str">
            <v>Company no. 645677-D</v>
          </cell>
        </row>
        <row r="4">
          <cell r="C4" t="str">
            <v>(Incorporated in Malaysia)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0"/>
  <sheetViews>
    <sheetView view="pageBreakPreview" zoomScaleSheetLayoutView="100" workbookViewId="0" topLeftCell="A44">
      <selection activeCell="A1" sqref="A1:J56"/>
    </sheetView>
  </sheetViews>
  <sheetFormatPr defaultColWidth="9.140625" defaultRowHeight="12.75" outlineLevelCol="1"/>
  <cols>
    <col min="1" max="1" width="26.7109375" style="0" customWidth="1"/>
    <col min="2" max="2" width="2.7109375" style="0" customWidth="1"/>
    <col min="3" max="3" width="15.7109375" style="0" customWidth="1"/>
    <col min="4" max="4" width="1.7109375" style="0" customWidth="1"/>
    <col min="5" max="5" width="17.57421875" style="0" customWidth="1" outlineLevel="1"/>
    <col min="6" max="6" width="1.57421875" style="0" customWidth="1"/>
    <col min="7" max="7" width="15.7109375" style="0" customWidth="1"/>
    <col min="8" max="8" width="1.421875" style="0" customWidth="1"/>
    <col min="9" max="9" width="17.00390625" style="0" customWidth="1"/>
    <col min="10" max="10" width="13.57421875" style="0" customWidth="1"/>
  </cols>
  <sheetData>
    <row r="2" spans="3:7" ht="12.75">
      <c r="C2" s="53" t="s">
        <v>0</v>
      </c>
      <c r="D2" s="53"/>
      <c r="E2" s="53"/>
      <c r="F2" s="53"/>
      <c r="G2" s="53"/>
    </row>
    <row r="3" spans="3:7" ht="12.75">
      <c r="C3" s="53" t="s">
        <v>1</v>
      </c>
      <c r="D3" s="53"/>
      <c r="E3" s="53"/>
      <c r="F3" s="53"/>
      <c r="G3" s="53"/>
    </row>
    <row r="4" spans="3:7" ht="12.75">
      <c r="C4" s="53" t="s">
        <v>2</v>
      </c>
      <c r="D4" s="53"/>
      <c r="E4" s="53"/>
      <c r="F4" s="53"/>
      <c r="G4" s="53"/>
    </row>
    <row r="5" spans="1:9" ht="13.5" thickBot="1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54" t="s">
        <v>129</v>
      </c>
      <c r="B6" s="54"/>
      <c r="C6" s="54"/>
      <c r="D6" s="54"/>
      <c r="E6" s="54"/>
      <c r="F6" s="54"/>
      <c r="G6" s="54"/>
      <c r="H6" s="54"/>
      <c r="I6" s="54"/>
    </row>
    <row r="7" spans="1:9" ht="13.5" thickBot="1">
      <c r="A7" s="58" t="s">
        <v>118</v>
      </c>
      <c r="B7" s="59"/>
      <c r="C7" s="59"/>
      <c r="D7" s="59"/>
      <c r="E7" s="59"/>
      <c r="F7" s="59"/>
      <c r="G7" s="59"/>
      <c r="H7" s="59"/>
      <c r="I7" s="59"/>
    </row>
    <row r="9" spans="1:2" ht="12.75">
      <c r="A9" s="3" t="s">
        <v>4</v>
      </c>
      <c r="B9" s="3"/>
    </row>
    <row r="10" ht="12.75">
      <c r="A10" s="3"/>
    </row>
    <row r="11" spans="3:9" ht="12.75">
      <c r="C11" s="53" t="s">
        <v>5</v>
      </c>
      <c r="D11" s="53"/>
      <c r="E11" s="53"/>
      <c r="F11" s="1"/>
      <c r="G11" s="53" t="s">
        <v>6</v>
      </c>
      <c r="H11" s="53"/>
      <c r="I11" s="53"/>
    </row>
    <row r="12" spans="3:9" ht="12.75">
      <c r="C12" s="1" t="s">
        <v>7</v>
      </c>
      <c r="D12" s="1"/>
      <c r="E12" s="1" t="s">
        <v>8</v>
      </c>
      <c r="F12" s="1"/>
      <c r="G12" s="1" t="str">
        <f>C12</f>
        <v>CURRENT</v>
      </c>
      <c r="H12" s="1"/>
      <c r="I12" s="3" t="str">
        <f>E12</f>
        <v>PRECEDING YEAR</v>
      </c>
    </row>
    <row r="13" spans="3:9" ht="12.75">
      <c r="C13" s="1" t="s">
        <v>9</v>
      </c>
      <c r="D13" s="1"/>
      <c r="E13" s="1" t="s">
        <v>10</v>
      </c>
      <c r="F13" s="1"/>
      <c r="G13" s="1" t="str">
        <f>C13</f>
        <v>YEAR</v>
      </c>
      <c r="H13" s="1"/>
      <c r="I13" s="3" t="str">
        <f>E13</f>
        <v>CORRESPONDING</v>
      </c>
    </row>
    <row r="14" spans="3:9" ht="12.75">
      <c r="C14" s="1" t="s">
        <v>11</v>
      </c>
      <c r="D14" s="1"/>
      <c r="E14" s="1" t="s">
        <v>11</v>
      </c>
      <c r="F14" s="1"/>
      <c r="G14" s="1" t="s">
        <v>12</v>
      </c>
      <c r="H14" s="1"/>
      <c r="I14" s="1" t="s">
        <v>13</v>
      </c>
    </row>
    <row r="15" spans="3:9" ht="12.75">
      <c r="C15" s="4" t="s">
        <v>112</v>
      </c>
      <c r="D15" s="4"/>
      <c r="E15" s="4" t="s">
        <v>113</v>
      </c>
      <c r="F15" s="4"/>
      <c r="G15" s="5" t="str">
        <f>C15</f>
        <v>31 DEC 2006</v>
      </c>
      <c r="H15" s="5"/>
      <c r="I15" s="5" t="str">
        <f>E15</f>
        <v>31 DEC 2005</v>
      </c>
    </row>
    <row r="16" spans="3:9" ht="12.75">
      <c r="C16" s="4"/>
      <c r="D16" s="4"/>
      <c r="E16" s="5"/>
      <c r="F16" s="4"/>
      <c r="G16" s="5"/>
      <c r="H16" s="5"/>
      <c r="I16" s="5"/>
    </row>
    <row r="17" spans="3:9" ht="12.75">
      <c r="C17" s="1" t="s">
        <v>14</v>
      </c>
      <c r="D17" s="1"/>
      <c r="E17" s="1" t="s">
        <v>14</v>
      </c>
      <c r="F17" s="1"/>
      <c r="G17" s="1" t="str">
        <f>C17</f>
        <v>RM</v>
      </c>
      <c r="H17" s="1"/>
      <c r="I17" s="1" t="str">
        <f>E17</f>
        <v>RM</v>
      </c>
    </row>
    <row r="19" spans="1:9" s="3" customFormat="1" ht="12.75">
      <c r="A19" s="3" t="s">
        <v>15</v>
      </c>
      <c r="C19" s="6">
        <v>300884</v>
      </c>
      <c r="D19" s="6"/>
      <c r="E19" s="6">
        <v>201718</v>
      </c>
      <c r="F19" s="6"/>
      <c r="G19" s="6">
        <v>2434865</v>
      </c>
      <c r="H19" s="6"/>
      <c r="I19" s="6">
        <v>2066878</v>
      </c>
    </row>
    <row r="20" spans="3:9" ht="12.75">
      <c r="C20" s="7"/>
      <c r="D20" s="7"/>
      <c r="E20" s="49"/>
      <c r="F20" s="7"/>
      <c r="G20" s="7"/>
      <c r="H20" s="7"/>
      <c r="I20" s="49"/>
    </row>
    <row r="21" spans="1:9" ht="12.75">
      <c r="A21" t="s">
        <v>16</v>
      </c>
      <c r="C21" s="7">
        <f>-997661</f>
        <v>-997661</v>
      </c>
      <c r="D21" s="7"/>
      <c r="E21" s="49">
        <f>-621506</f>
        <v>-621506</v>
      </c>
      <c r="F21" s="7"/>
      <c r="G21" s="7">
        <f>-3099158</f>
        <v>-3099158</v>
      </c>
      <c r="H21" s="7"/>
      <c r="I21" s="49">
        <f>-2068550</f>
        <v>-2068550</v>
      </c>
    </row>
    <row r="22" spans="3:9" ht="12.75">
      <c r="C22" s="8"/>
      <c r="D22" s="7"/>
      <c r="E22" s="8"/>
      <c r="F22" s="7"/>
      <c r="G22" s="8"/>
      <c r="H22" s="7"/>
      <c r="I22" s="8"/>
    </row>
    <row r="23" spans="1:9" ht="12.75">
      <c r="A23" s="3" t="s">
        <v>17</v>
      </c>
      <c r="C23" s="6"/>
      <c r="D23" s="7"/>
      <c r="E23" s="7"/>
      <c r="F23" s="7"/>
      <c r="G23" s="6"/>
      <c r="H23" s="7"/>
      <c r="I23" s="7"/>
    </row>
    <row r="24" spans="1:9" ht="12.75">
      <c r="A24" s="3" t="s">
        <v>18</v>
      </c>
      <c r="C24" s="6">
        <f>SUM(C19:C22)</f>
        <v>-696777</v>
      </c>
      <c r="D24" s="7"/>
      <c r="E24" s="6">
        <f>SUM(E19:E22)</f>
        <v>-419788</v>
      </c>
      <c r="F24" s="7"/>
      <c r="G24" s="6">
        <f>SUM(G19:G22)</f>
        <v>-664293</v>
      </c>
      <c r="H24" s="7"/>
      <c r="I24" s="6">
        <f>SUM(I19:I22)</f>
        <v>-1672</v>
      </c>
    </row>
    <row r="25" spans="1:9" ht="12.75">
      <c r="A25" s="3"/>
      <c r="C25" s="6"/>
      <c r="D25" s="7"/>
      <c r="E25" s="7"/>
      <c r="F25" s="7"/>
      <c r="G25" s="6"/>
      <c r="H25" s="7"/>
      <c r="I25" s="7"/>
    </row>
    <row r="26" spans="1:9" ht="12.75">
      <c r="A26" t="s">
        <v>19</v>
      </c>
      <c r="C26" s="7"/>
      <c r="D26" s="7"/>
      <c r="E26" s="7"/>
      <c r="F26" s="7"/>
      <c r="G26" s="7"/>
      <c r="H26" s="7"/>
      <c r="I26" s="7"/>
    </row>
    <row r="27" spans="1:9" ht="12.75">
      <c r="A27" t="s">
        <v>20</v>
      </c>
      <c r="C27" s="7">
        <f>-147969</f>
        <v>-147969</v>
      </c>
      <c r="D27" s="7"/>
      <c r="E27" s="7">
        <f>-75836</f>
        <v>-75836</v>
      </c>
      <c r="F27" s="7"/>
      <c r="G27" s="7">
        <f>-341504</f>
        <v>-341504</v>
      </c>
      <c r="H27" s="7"/>
      <c r="I27" s="49">
        <f>-240959</f>
        <v>-240959</v>
      </c>
    </row>
    <row r="28" spans="3:9" ht="12.75">
      <c r="C28" s="7"/>
      <c r="D28" s="7"/>
      <c r="E28" s="7"/>
      <c r="F28" s="7"/>
      <c r="G28" s="7"/>
      <c r="H28" s="7"/>
      <c r="I28" s="49"/>
    </row>
    <row r="29" spans="1:9" ht="12.75">
      <c r="A29" t="s">
        <v>21</v>
      </c>
      <c r="C29" s="7">
        <v>0</v>
      </c>
      <c r="D29" s="7"/>
      <c r="E29" s="7">
        <v>0</v>
      </c>
      <c r="F29" s="7"/>
      <c r="G29" s="7">
        <v>0</v>
      </c>
      <c r="H29" s="7"/>
      <c r="I29" s="49">
        <v>0</v>
      </c>
    </row>
    <row r="30" spans="3:9" ht="12.75">
      <c r="C30" s="7"/>
      <c r="D30" s="7"/>
      <c r="E30" s="7"/>
      <c r="F30" s="7"/>
      <c r="G30" s="7"/>
      <c r="H30" s="7"/>
      <c r="I30" s="49"/>
    </row>
    <row r="31" spans="1:9" ht="12.75">
      <c r="A31" t="s">
        <v>22</v>
      </c>
      <c r="C31" s="7">
        <v>47266</v>
      </c>
      <c r="D31" s="7"/>
      <c r="E31" s="7">
        <v>26484</v>
      </c>
      <c r="F31" s="7"/>
      <c r="G31" s="7">
        <v>180125</v>
      </c>
      <c r="H31" s="7"/>
      <c r="I31" s="49">
        <v>30628</v>
      </c>
    </row>
    <row r="32" spans="3:9" ht="12.75">
      <c r="C32" s="8"/>
      <c r="D32" s="7"/>
      <c r="E32" s="8"/>
      <c r="F32" s="7"/>
      <c r="G32" s="8"/>
      <c r="H32" s="7"/>
      <c r="I32" s="8"/>
    </row>
    <row r="33" spans="1:9" s="3" customFormat="1" ht="12.75">
      <c r="A33" s="3" t="s">
        <v>23</v>
      </c>
      <c r="C33" s="6">
        <f>SUM(C23:C31)</f>
        <v>-797480</v>
      </c>
      <c r="D33" s="6"/>
      <c r="E33" s="6">
        <f>SUM(E23:E31)</f>
        <v>-469140</v>
      </c>
      <c r="F33" s="6"/>
      <c r="G33" s="6">
        <f>SUM(G23:G31)</f>
        <v>-825672</v>
      </c>
      <c r="H33" s="6"/>
      <c r="I33" s="6">
        <f>SUM(I23:I31)</f>
        <v>-212003</v>
      </c>
    </row>
    <row r="34" spans="3:9" ht="12.75">
      <c r="C34" s="7"/>
      <c r="D34" s="7"/>
      <c r="E34" s="7"/>
      <c r="F34" s="7"/>
      <c r="G34" s="7"/>
      <c r="H34" s="7"/>
      <c r="I34" s="7"/>
    </row>
    <row r="35" spans="1:9" ht="12.75">
      <c r="A35" t="s">
        <v>24</v>
      </c>
      <c r="C35" s="7">
        <v>0</v>
      </c>
      <c r="D35" s="7"/>
      <c r="E35" s="7">
        <v>84916</v>
      </c>
      <c r="F35" s="7"/>
      <c r="G35" s="7">
        <f>-7450</f>
        <v>-7450</v>
      </c>
      <c r="H35" s="7"/>
      <c r="I35" s="49">
        <v>104656</v>
      </c>
    </row>
    <row r="36" spans="3:9" ht="12.75">
      <c r="C36" s="8"/>
      <c r="D36" s="7"/>
      <c r="E36" s="8"/>
      <c r="F36" s="7"/>
      <c r="G36" s="8"/>
      <c r="H36" s="7"/>
      <c r="I36" s="8"/>
    </row>
    <row r="37" spans="1:9" s="3" customFormat="1" ht="13.5" thickBot="1">
      <c r="A37" s="3" t="s">
        <v>26</v>
      </c>
      <c r="C37" s="9">
        <f>SUM(C33:C35)</f>
        <v>-797480</v>
      </c>
      <c r="D37" s="6"/>
      <c r="E37" s="9">
        <f>SUM(E33:E35)</f>
        <v>-384224</v>
      </c>
      <c r="F37" s="6"/>
      <c r="G37" s="9">
        <f>SUM(G33:G35)</f>
        <v>-833122</v>
      </c>
      <c r="H37" s="6"/>
      <c r="I37" s="9">
        <f>SUM(I33:I35)</f>
        <v>-107347</v>
      </c>
    </row>
    <row r="38" spans="3:9" ht="13.5" thickTop="1">
      <c r="C38" s="7"/>
      <c r="D38" s="7"/>
      <c r="E38" s="7"/>
      <c r="F38" s="7"/>
      <c r="G38" s="7"/>
      <c r="H38" s="7"/>
      <c r="I38" s="7"/>
    </row>
    <row r="39" spans="1:9" ht="12.75">
      <c r="A39" s="10" t="s">
        <v>87</v>
      </c>
      <c r="C39" s="7"/>
      <c r="D39" s="7"/>
      <c r="E39" s="7"/>
      <c r="F39" s="7"/>
      <c r="G39" s="7"/>
      <c r="H39" s="7"/>
      <c r="I39" s="7"/>
    </row>
    <row r="40" spans="1:9" ht="12.75">
      <c r="A40" t="s">
        <v>88</v>
      </c>
      <c r="C40" s="7">
        <f>C37</f>
        <v>-797480</v>
      </c>
      <c r="D40" s="7"/>
      <c r="E40" s="7">
        <f>E37</f>
        <v>-384224</v>
      </c>
      <c r="F40" s="7"/>
      <c r="G40" s="7">
        <f>G37</f>
        <v>-833122</v>
      </c>
      <c r="H40" s="7"/>
      <c r="I40" s="7">
        <f>I37</f>
        <v>-107347</v>
      </c>
    </row>
    <row r="41" spans="1:9" ht="12.75">
      <c r="A41" t="s">
        <v>25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0</v>
      </c>
    </row>
    <row r="42" spans="3:9" ht="12.75">
      <c r="C42" s="7"/>
      <c r="D42" s="7"/>
      <c r="E42" s="7"/>
      <c r="F42" s="7"/>
      <c r="G42" s="7"/>
      <c r="H42" s="7"/>
      <c r="I42" s="7"/>
    </row>
    <row r="43" spans="3:9" s="3" customFormat="1" ht="13.5" thickBot="1">
      <c r="C43" s="9">
        <f>SUM(C39:C41)</f>
        <v>-797480</v>
      </c>
      <c r="D43" s="6"/>
      <c r="E43" s="9">
        <f>SUM(E39:E41)</f>
        <v>-384224</v>
      </c>
      <c r="F43" s="6"/>
      <c r="G43" s="9">
        <f>SUM(G39:G41)</f>
        <v>-833122</v>
      </c>
      <c r="H43" s="6"/>
      <c r="I43" s="9">
        <f>SUM(I39:I41)</f>
        <v>-107347</v>
      </c>
    </row>
    <row r="44" ht="13.5" thickTop="1"/>
    <row r="46" ht="12.75">
      <c r="A46" s="10" t="s">
        <v>27</v>
      </c>
    </row>
    <row r="47" spans="1:9" ht="13.5" thickBot="1">
      <c r="A47" t="s">
        <v>28</v>
      </c>
      <c r="C47" s="11">
        <v>65000000</v>
      </c>
      <c r="E47" s="11">
        <v>40833333</v>
      </c>
      <c r="G47" s="11">
        <v>65000000</v>
      </c>
      <c r="I47" s="11">
        <v>40833333</v>
      </c>
    </row>
    <row r="48" ht="13.5" thickTop="1"/>
    <row r="49" ht="12.75">
      <c r="A49" t="s">
        <v>89</v>
      </c>
    </row>
    <row r="50" ht="12.75">
      <c r="A50" t="s">
        <v>90</v>
      </c>
    </row>
    <row r="51" spans="1:9" ht="13.5" thickBot="1">
      <c r="A51" s="12" t="s">
        <v>29</v>
      </c>
      <c r="B51" s="12"/>
      <c r="C51" s="13">
        <f>(C43/65000000)*100</f>
        <v>-1.2268923076923077</v>
      </c>
      <c r="E51" s="14">
        <f>E43/E47*100</f>
        <v>-0.9409567423751571</v>
      </c>
      <c r="G51" s="13">
        <f>(G43/65000000)*100</f>
        <v>-1.281726153846154</v>
      </c>
      <c r="I51" s="14">
        <f>I43/I47*100</f>
        <v>-0.2628906143909438</v>
      </c>
    </row>
    <row r="52" spans="3:9" ht="13.5" thickTop="1">
      <c r="C52" s="15"/>
      <c r="E52" s="16"/>
      <c r="G52" s="16"/>
      <c r="H52" s="16"/>
      <c r="I52" s="16"/>
    </row>
    <row r="53" spans="1:9" ht="13.5" thickBot="1">
      <c r="A53" s="12" t="s">
        <v>30</v>
      </c>
      <c r="B53" s="12"/>
      <c r="C53" s="14">
        <v>0</v>
      </c>
      <c r="E53" s="14">
        <v>0</v>
      </c>
      <c r="G53" s="14">
        <v>0</v>
      </c>
      <c r="H53" s="16"/>
      <c r="I53" s="14">
        <v>0</v>
      </c>
    </row>
    <row r="54" ht="13.5" thickTop="1"/>
    <row r="55" ht="12.75">
      <c r="A55" t="s">
        <v>31</v>
      </c>
    </row>
    <row r="56" ht="12.75">
      <c r="A56" t="s">
        <v>99</v>
      </c>
    </row>
    <row r="58" spans="1:10" ht="39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</row>
    <row r="59" spans="1:9" ht="13.5">
      <c r="A59" s="55"/>
      <c r="B59" s="56"/>
      <c r="C59" s="56"/>
      <c r="D59" s="56"/>
      <c r="E59" s="56"/>
      <c r="F59" s="56"/>
      <c r="G59" s="56"/>
      <c r="H59" s="56"/>
      <c r="I59" s="56"/>
    </row>
    <row r="60" spans="1:9" ht="13.5">
      <c r="A60" s="55"/>
      <c r="B60" s="56"/>
      <c r="C60" s="56"/>
      <c r="D60" s="56"/>
      <c r="E60" s="56"/>
      <c r="F60" s="56"/>
      <c r="G60" s="56"/>
      <c r="H60" s="56"/>
      <c r="I60" s="56"/>
    </row>
  </sheetData>
  <mergeCells count="10">
    <mergeCell ref="A59:I59"/>
    <mergeCell ref="A60:I60"/>
    <mergeCell ref="A58:J58"/>
    <mergeCell ref="A7:I7"/>
    <mergeCell ref="C11:E11"/>
    <mergeCell ref="G11:I11"/>
    <mergeCell ref="C2:G2"/>
    <mergeCell ref="C3:G3"/>
    <mergeCell ref="C4:G4"/>
    <mergeCell ref="A6:I6"/>
  </mergeCells>
  <printOptions/>
  <pageMargins left="0.35433070866141736" right="0.15748031496062992" top="0.5905511811023623" bottom="0.5905511811023623" header="0.5118110236220472" footer="0.5118110236220472"/>
  <pageSetup fitToHeight="1" fitToWidth="1" horizontalDpi="600" verticalDpi="600" orientation="portrait" paperSize="9" scale="88" r:id="rId1"/>
  <headerFooter alignWithMargins="0">
    <oddFooter>&amp;CPage &amp;P of 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2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00390625" style="3" customWidth="1"/>
    <col min="2" max="2" width="48.57421875" style="0" customWidth="1"/>
    <col min="3" max="3" width="10.28125" style="0" customWidth="1"/>
    <col min="4" max="4" width="17.57421875" style="0" customWidth="1"/>
    <col min="5" max="5" width="2.7109375" style="0" customWidth="1"/>
    <col min="6" max="6" width="17.57421875" style="0" bestFit="1" customWidth="1"/>
    <col min="7" max="7" width="13.57421875" style="0" customWidth="1"/>
    <col min="8" max="8" width="9.28125" style="0" bestFit="1" customWidth="1"/>
    <col min="9" max="9" width="10.28125" style="0" bestFit="1" customWidth="1"/>
  </cols>
  <sheetData>
    <row r="2" spans="1:6" ht="12.75">
      <c r="A2" s="53" t="str">
        <f>'[1]Income Statement'!C2</f>
        <v>KZEN SOLUTIONS BERHAD</v>
      </c>
      <c r="B2" s="53"/>
      <c r="C2" s="53"/>
      <c r="D2" s="53"/>
      <c r="E2" s="53"/>
      <c r="F2" s="53"/>
    </row>
    <row r="3" spans="1:6" ht="12.75">
      <c r="A3" s="53" t="str">
        <f>'[1]Income Statement'!C3</f>
        <v>Company no. 645677-D</v>
      </c>
      <c r="B3" s="53"/>
      <c r="C3" s="53"/>
      <c r="D3" s="53"/>
      <c r="E3" s="53"/>
      <c r="F3" s="53"/>
    </row>
    <row r="4" spans="1:6" ht="12.75">
      <c r="A4" s="53" t="str">
        <f>'[1]Income Statement'!C4</f>
        <v>(Incorporated in Malaysia)</v>
      </c>
      <c r="B4" s="53"/>
      <c r="C4" s="53"/>
      <c r="D4" s="53"/>
      <c r="E4" s="53"/>
      <c r="F4" s="53"/>
    </row>
    <row r="5" spans="1:6" ht="13.5" thickBot="1">
      <c r="A5" s="17"/>
      <c r="B5" s="2"/>
      <c r="C5" s="2"/>
      <c r="D5" s="2"/>
      <c r="E5" s="2"/>
      <c r="F5" s="2"/>
    </row>
    <row r="6" spans="1:6" ht="12.75">
      <c r="A6" s="54" t="str">
        <f>'Income Statement'!A6:I6</f>
        <v>QUARTERLY FINANCIAL REPORT FOR THE FOURTH QUARTER ENDED</v>
      </c>
      <c r="B6" s="54"/>
      <c r="C6" s="54"/>
      <c r="D6" s="54"/>
      <c r="E6" s="54"/>
      <c r="F6" s="54"/>
    </row>
    <row r="7" spans="1:6" ht="13.5" thickBot="1">
      <c r="A7" s="59" t="str">
        <f>'Income Statement'!A7:I7</f>
        <v>31 DECEMBER 2006</v>
      </c>
      <c r="B7" s="59"/>
      <c r="C7" s="59"/>
      <c r="D7" s="59"/>
      <c r="E7" s="59"/>
      <c r="F7" s="59"/>
    </row>
    <row r="9" spans="1:3" ht="12.75">
      <c r="A9" s="3" t="s">
        <v>32</v>
      </c>
      <c r="B9" s="3"/>
      <c r="C9" s="3"/>
    </row>
    <row r="10" spans="4:6" ht="12.75">
      <c r="D10" s="1"/>
      <c r="E10" s="1"/>
      <c r="F10" s="1"/>
    </row>
    <row r="11" spans="4:6" ht="12.75">
      <c r="D11" s="1" t="s">
        <v>33</v>
      </c>
      <c r="E11" s="1"/>
      <c r="F11" s="1" t="s">
        <v>33</v>
      </c>
    </row>
    <row r="12" spans="4:6" ht="12.75">
      <c r="D12" s="48" t="s">
        <v>112</v>
      </c>
      <c r="E12" s="1"/>
      <c r="F12" s="4" t="s">
        <v>3</v>
      </c>
    </row>
    <row r="13" spans="4:6" ht="12.75">
      <c r="D13" s="4"/>
      <c r="E13" s="4"/>
      <c r="F13" s="47" t="s">
        <v>70</v>
      </c>
    </row>
    <row r="14" spans="4:6" ht="12.75">
      <c r="D14" s="1" t="s">
        <v>14</v>
      </c>
      <c r="E14" s="1"/>
      <c r="F14" s="1" t="str">
        <f>D14</f>
        <v>RM</v>
      </c>
    </row>
    <row r="16" spans="1:6" s="3" customFormat="1" ht="12.75">
      <c r="A16" s="3" t="s">
        <v>34</v>
      </c>
      <c r="D16" s="19">
        <v>562021</v>
      </c>
      <c r="E16" s="19"/>
      <c r="F16" s="20">
        <v>504858</v>
      </c>
    </row>
    <row r="17" spans="4:6" ht="12.75">
      <c r="D17" s="19"/>
      <c r="E17" s="19"/>
      <c r="F17" s="19"/>
    </row>
    <row r="18" spans="1:6" ht="12.75">
      <c r="A18" s="3" t="s">
        <v>35</v>
      </c>
      <c r="D18" s="19">
        <v>992646</v>
      </c>
      <c r="E18" s="19"/>
      <c r="F18" s="20">
        <v>656269</v>
      </c>
    </row>
    <row r="19" spans="4:6" ht="12.75">
      <c r="D19" s="19"/>
      <c r="E19" s="19"/>
      <c r="F19" s="19"/>
    </row>
    <row r="20" spans="1:6" ht="12.75">
      <c r="A20" s="3" t="s">
        <v>36</v>
      </c>
      <c r="D20" s="19"/>
      <c r="E20" s="19"/>
      <c r="F20" s="19"/>
    </row>
    <row r="21" spans="2:6" ht="12.75">
      <c r="B21" t="s">
        <v>37</v>
      </c>
      <c r="D21" s="19">
        <v>848170</v>
      </c>
      <c r="E21" s="19"/>
      <c r="F21" s="20">
        <v>648655</v>
      </c>
    </row>
    <row r="22" spans="2:6" ht="12.75">
      <c r="B22" t="s">
        <v>38</v>
      </c>
      <c r="D22" s="19">
        <v>144492</v>
      </c>
      <c r="E22" s="19"/>
      <c r="F22" s="20">
        <v>93990</v>
      </c>
    </row>
    <row r="23" spans="2:6" ht="12.75">
      <c r="B23" t="s">
        <v>119</v>
      </c>
      <c r="D23" s="19">
        <v>4953255</v>
      </c>
      <c r="E23" s="19"/>
      <c r="F23" s="20">
        <v>6763522</v>
      </c>
    </row>
    <row r="24" spans="2:6" ht="12.75">
      <c r="B24" t="s">
        <v>39</v>
      </c>
      <c r="D24" s="19">
        <v>227843</v>
      </c>
      <c r="E24" s="19"/>
      <c r="F24" s="20">
        <v>104415</v>
      </c>
    </row>
    <row r="25" spans="4:6" ht="12.75">
      <c r="D25" s="21">
        <f>SUM(D21:D24)</f>
        <v>6173760</v>
      </c>
      <c r="E25" s="19"/>
      <c r="F25" s="21">
        <f>SUM(F21:F24)</f>
        <v>7610582</v>
      </c>
    </row>
    <row r="26" spans="4:6" s="3" customFormat="1" ht="12.75">
      <c r="D26" s="19"/>
      <c r="E26" s="19"/>
      <c r="F26" s="19"/>
    </row>
    <row r="27" spans="1:6" ht="12.75">
      <c r="A27" s="3" t="s">
        <v>40</v>
      </c>
      <c r="D27" s="19"/>
      <c r="E27" s="19"/>
      <c r="F27" s="19"/>
    </row>
    <row r="28" spans="2:6" ht="12.75">
      <c r="B28" t="s">
        <v>41</v>
      </c>
      <c r="D28" s="19">
        <v>157054</v>
      </c>
      <c r="E28" s="19"/>
      <c r="F28" s="20">
        <v>323674</v>
      </c>
    </row>
    <row r="29" spans="2:6" ht="12.75">
      <c r="B29" t="s">
        <v>42</v>
      </c>
      <c r="D29" s="19">
        <v>7450</v>
      </c>
      <c r="E29" s="19"/>
      <c r="F29" s="20">
        <v>124118</v>
      </c>
    </row>
    <row r="30" spans="4:6" ht="12.75">
      <c r="D30" s="21">
        <f>SUM(D28:D29)</f>
        <v>164504</v>
      </c>
      <c r="E30" s="19"/>
      <c r="F30" s="21">
        <f>SUM(F28:F29)</f>
        <v>447792</v>
      </c>
    </row>
    <row r="31" spans="1:6" ht="12.75">
      <c r="A31" s="3" t="s">
        <v>43</v>
      </c>
      <c r="D31" s="21">
        <f>D25-D30</f>
        <v>6009256</v>
      </c>
      <c r="E31" s="19"/>
      <c r="F31" s="21">
        <f>F25-F30</f>
        <v>7162790</v>
      </c>
    </row>
    <row r="32" spans="4:6" s="3" customFormat="1" ht="13.5" thickBot="1">
      <c r="D32" s="22">
        <f>D16+D18+D31</f>
        <v>7563923</v>
      </c>
      <c r="E32" s="19"/>
      <c r="F32" s="22">
        <f>F16+F18+F31</f>
        <v>8323917</v>
      </c>
    </row>
    <row r="33" spans="4:6" ht="13.5" thickTop="1">
      <c r="D33" s="19"/>
      <c r="E33" s="19"/>
      <c r="F33" s="19"/>
    </row>
    <row r="34" spans="4:6" ht="12.75">
      <c r="D34" s="19"/>
      <c r="E34" s="19"/>
      <c r="F34" s="19"/>
    </row>
    <row r="35" spans="1:6" ht="12.75">
      <c r="A35" s="3" t="s">
        <v>44</v>
      </c>
      <c r="D35" s="19"/>
      <c r="E35" s="19"/>
      <c r="F35" s="19"/>
    </row>
    <row r="36" spans="4:6" s="3" customFormat="1" ht="12.75">
      <c r="D36" s="19"/>
      <c r="E36" s="19"/>
      <c r="F36" s="19"/>
    </row>
    <row r="37" spans="1:6" ht="12.75">
      <c r="A37" s="3" t="s">
        <v>45</v>
      </c>
      <c r="D37" s="19"/>
      <c r="E37" s="19"/>
      <c r="F37" s="19"/>
    </row>
    <row r="38" spans="2:6" ht="12.75">
      <c r="B38" t="s">
        <v>46</v>
      </c>
      <c r="D38" s="19">
        <v>6500000</v>
      </c>
      <c r="E38" s="19"/>
      <c r="F38" s="20">
        <v>6500000</v>
      </c>
    </row>
    <row r="39" spans="2:6" ht="12.75">
      <c r="B39" t="s">
        <v>47</v>
      </c>
      <c r="D39" s="19">
        <v>3256257</v>
      </c>
      <c r="E39" s="19"/>
      <c r="F39" s="20">
        <v>3256257</v>
      </c>
    </row>
    <row r="40" spans="2:6" ht="12.75">
      <c r="B40" t="s">
        <v>48</v>
      </c>
      <c r="D40" s="19">
        <f>-1349492</f>
        <v>-1349492</v>
      </c>
      <c r="E40" s="19"/>
      <c r="F40" s="20">
        <f>-1349492</f>
        <v>-1349492</v>
      </c>
    </row>
    <row r="41" spans="2:6" ht="12.75">
      <c r="B41" t="s">
        <v>102</v>
      </c>
      <c r="D41" s="19">
        <f>Equity!K23</f>
        <v>73128</v>
      </c>
      <c r="E41" s="19"/>
      <c r="F41" s="20">
        <v>0</v>
      </c>
    </row>
    <row r="42" spans="2:8" ht="12.75">
      <c r="B42" t="s">
        <v>101</v>
      </c>
      <c r="D42" s="23">
        <f>Equity!M23</f>
        <v>-945219</v>
      </c>
      <c r="E42" s="24"/>
      <c r="F42" s="20">
        <f>-112097</f>
        <v>-112097</v>
      </c>
      <c r="H42" s="26"/>
    </row>
    <row r="43" spans="1:9" ht="12.75">
      <c r="A43" s="3" t="s">
        <v>49</v>
      </c>
      <c r="D43" s="25">
        <f>SUM(D38:D42)</f>
        <v>7534674</v>
      </c>
      <c r="E43" s="24"/>
      <c r="F43" s="25">
        <f>SUM(F38:F42)</f>
        <v>8294668</v>
      </c>
      <c r="I43" s="26"/>
    </row>
    <row r="44" spans="1:9" ht="12.75">
      <c r="A44" s="27"/>
      <c r="B44" s="12"/>
      <c r="C44" s="12"/>
      <c r="D44" s="28"/>
      <c r="E44" s="28"/>
      <c r="F44" s="28"/>
      <c r="I44" s="26"/>
    </row>
    <row r="45" spans="1:6" ht="12.75">
      <c r="A45" s="3" t="s">
        <v>50</v>
      </c>
      <c r="B45" s="12"/>
      <c r="C45" s="12"/>
      <c r="D45" s="28"/>
      <c r="E45" s="28"/>
      <c r="F45" s="28"/>
    </row>
    <row r="46" spans="1:9" ht="12.75">
      <c r="A46" s="27"/>
      <c r="B46" t="s">
        <v>51</v>
      </c>
      <c r="C46" s="12"/>
      <c r="D46" s="19">
        <v>29249</v>
      </c>
      <c r="E46" s="28"/>
      <c r="F46" s="29">
        <v>29249</v>
      </c>
      <c r="I46" s="30"/>
    </row>
    <row r="47" spans="1:9" ht="13.5" thickBot="1">
      <c r="A47" s="27"/>
      <c r="B47" s="12"/>
      <c r="C47" s="12"/>
      <c r="D47" s="31">
        <f>D43+D46</f>
        <v>7563923</v>
      </c>
      <c r="E47" s="28"/>
      <c r="F47" s="31">
        <f>F43+F46</f>
        <v>8323917</v>
      </c>
      <c r="H47" s="26">
        <f>D32-D47</f>
        <v>0</v>
      </c>
      <c r="I47" s="26"/>
    </row>
    <row r="48" spans="1:6" ht="13.5" thickTop="1">
      <c r="A48" s="27"/>
      <c r="B48" s="12"/>
      <c r="C48" s="12"/>
      <c r="D48" s="32"/>
      <c r="E48" s="28"/>
      <c r="F48" s="28"/>
    </row>
    <row r="49" spans="1:6" ht="12.75">
      <c r="A49" s="27"/>
      <c r="B49" s="12"/>
      <c r="C49" s="12"/>
      <c r="D49" s="28"/>
      <c r="E49" s="28"/>
      <c r="F49" s="28"/>
    </row>
    <row r="50" spans="1:9" ht="13.5" thickBot="1">
      <c r="A50" s="3" t="s">
        <v>52</v>
      </c>
      <c r="B50" s="12"/>
      <c r="C50" s="12"/>
      <c r="D50" s="33">
        <f>((D43)/65000000)*100</f>
        <v>11.591806153846154</v>
      </c>
      <c r="E50" s="28"/>
      <c r="F50" s="33">
        <f>((F43)/65000000)*100</f>
        <v>12.761027692307692</v>
      </c>
      <c r="I50" s="26"/>
    </row>
    <row r="51" ht="13.5" thickTop="1"/>
    <row r="53" ht="12.75">
      <c r="A53" t="s">
        <v>53</v>
      </c>
    </row>
    <row r="54" ht="12.75">
      <c r="A54" t="s">
        <v>98</v>
      </c>
    </row>
    <row r="55" ht="12.75">
      <c r="A55" s="10"/>
    </row>
    <row r="56" spans="1:4" ht="12.75">
      <c r="A56" s="34"/>
      <c r="D56" s="2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3" ht="12.75">
      <c r="B63" s="35"/>
    </row>
    <row r="64" ht="12.75">
      <c r="B64" s="35"/>
    </row>
    <row r="65" ht="12.75">
      <c r="B65" s="35"/>
    </row>
    <row r="66" ht="12.75">
      <c r="B66" s="35"/>
    </row>
    <row r="67" spans="2:4" ht="12.75">
      <c r="B67" s="35"/>
      <c r="D67" s="26"/>
    </row>
    <row r="68" ht="12.75">
      <c r="B68" s="36"/>
    </row>
    <row r="69" ht="12.75">
      <c r="B69" s="36"/>
    </row>
    <row r="70" ht="15">
      <c r="B70" s="37"/>
    </row>
    <row r="71" ht="15">
      <c r="B71" s="37"/>
    </row>
    <row r="72" ht="12.75">
      <c r="D72" s="26"/>
    </row>
  </sheetData>
  <mergeCells count="5">
    <mergeCell ref="A7:F7"/>
    <mergeCell ref="A2:F2"/>
    <mergeCell ref="A3:F3"/>
    <mergeCell ref="A4:F4"/>
    <mergeCell ref="A6:F6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97" r:id="rId1"/>
  <headerFooter alignWithMargins="0">
    <oddFooter>&amp;CPage 2 of 11</oddFooter>
  </headerFooter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6"/>
  <sheetViews>
    <sheetView view="pageBreakPreview" zoomScaleSheetLayoutView="100" workbookViewId="0" topLeftCell="A32">
      <selection activeCell="A1" sqref="A1:O45"/>
    </sheetView>
  </sheetViews>
  <sheetFormatPr defaultColWidth="9.140625" defaultRowHeight="12.75"/>
  <cols>
    <col min="1" max="1" width="25.00390625" style="0" customWidth="1"/>
    <col min="2" max="2" width="2.7109375" style="0" customWidth="1"/>
    <col min="3" max="3" width="12.7109375" style="0" customWidth="1"/>
    <col min="4" max="4" width="2.7109375" style="0" customWidth="1"/>
    <col min="5" max="5" width="12.7109375" style="0" customWidth="1"/>
    <col min="6" max="6" width="2.7109375" style="0" customWidth="1"/>
    <col min="7" max="7" width="12.7109375" style="0" customWidth="1"/>
    <col min="8" max="8" width="2.7109375" style="0" customWidth="1"/>
    <col min="9" max="9" width="12.7109375" style="0" customWidth="1"/>
    <col min="10" max="10" width="2.7109375" style="0" customWidth="1"/>
    <col min="11" max="11" width="11.140625" style="0" bestFit="1" customWidth="1"/>
    <col min="12" max="12" width="2.7109375" style="0" customWidth="1"/>
    <col min="13" max="13" width="15.00390625" style="0" customWidth="1"/>
    <col min="14" max="14" width="2.7109375" style="0" customWidth="1"/>
    <col min="15" max="15" width="12.7109375" style="0" customWidth="1"/>
    <col min="16" max="16" width="13.57421875" style="0" customWidth="1"/>
  </cols>
  <sheetData>
    <row r="2" spans="3:13" ht="12.75">
      <c r="C2" s="53" t="str">
        <f>'[1]Income Statement'!C2:G2</f>
        <v>KZEN SOLUTIONS BERHAD</v>
      </c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3:13" ht="12.75">
      <c r="C3" s="53" t="str">
        <f>'[1]Income Statement'!C3:G3</f>
        <v>Company no. 645677-D</v>
      </c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3:13" ht="12.75">
      <c r="C4" s="53" t="s">
        <v>2</v>
      </c>
      <c r="D4" s="53"/>
      <c r="E4" s="53"/>
      <c r="F4" s="53"/>
      <c r="G4" s="53"/>
      <c r="H4" s="53"/>
      <c r="I4" s="53"/>
      <c r="J4" s="53"/>
      <c r="K4" s="53"/>
      <c r="L4" s="53"/>
      <c r="M4" s="53"/>
    </row>
    <row r="5" spans="1:15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s="54" t="str">
        <f>'Balance Sheets'!A6:F6</f>
        <v>QUARTERLY FINANCIAL REPORT FOR THE FOURTH QUARTER ENDED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1:15" ht="13.5" thickBot="1">
      <c r="A7" s="59" t="str">
        <f>'Balance Sheets'!A7:F7</f>
        <v>31 DECEMBER 2006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</row>
    <row r="9" spans="1:2" ht="12.75">
      <c r="A9" s="3" t="s">
        <v>54</v>
      </c>
      <c r="B9" s="3"/>
    </row>
    <row r="10" spans="1:2" ht="12.75">
      <c r="A10" s="3"/>
      <c r="B10" s="3"/>
    </row>
    <row r="11" spans="5:13" ht="12.75">
      <c r="E11" s="1" t="s">
        <v>55</v>
      </c>
      <c r="I11" s="1" t="s">
        <v>55</v>
      </c>
      <c r="M11" s="1" t="s">
        <v>56</v>
      </c>
    </row>
    <row r="12" spans="3:15" ht="12.75">
      <c r="C12" s="1"/>
      <c r="D12" s="1"/>
      <c r="E12" s="1" t="s">
        <v>56</v>
      </c>
      <c r="F12" s="1"/>
      <c r="G12" s="1"/>
      <c r="H12" s="1"/>
      <c r="I12" s="1" t="s">
        <v>56</v>
      </c>
      <c r="J12" s="1"/>
      <c r="K12" s="1"/>
      <c r="L12" s="1"/>
      <c r="M12" s="5" t="s">
        <v>103</v>
      </c>
      <c r="N12" s="1"/>
      <c r="O12" s="3"/>
    </row>
    <row r="13" spans="3:15" ht="12.75">
      <c r="C13" s="1"/>
      <c r="D13" s="1"/>
      <c r="E13" s="1" t="s">
        <v>57</v>
      </c>
      <c r="F13" s="1"/>
      <c r="G13" s="1" t="s">
        <v>92</v>
      </c>
      <c r="H13" s="1"/>
      <c r="I13" s="1" t="s">
        <v>58</v>
      </c>
      <c r="J13" s="1"/>
      <c r="K13" s="1" t="s">
        <v>122</v>
      </c>
      <c r="L13" s="1"/>
      <c r="M13" s="1" t="s">
        <v>104</v>
      </c>
      <c r="N13" s="1"/>
      <c r="O13" s="1"/>
    </row>
    <row r="14" spans="3:15" ht="12.75">
      <c r="C14" s="5" t="s">
        <v>59</v>
      </c>
      <c r="D14" s="4"/>
      <c r="E14" s="5" t="s">
        <v>60</v>
      </c>
      <c r="F14" s="5"/>
      <c r="G14" s="5" t="s">
        <v>102</v>
      </c>
      <c r="H14" s="5"/>
      <c r="I14" s="5" t="s">
        <v>61</v>
      </c>
      <c r="J14" s="5"/>
      <c r="K14" s="1" t="s">
        <v>123</v>
      </c>
      <c r="L14" s="5"/>
      <c r="M14" s="5" t="s">
        <v>105</v>
      </c>
      <c r="N14" s="5"/>
      <c r="O14" s="5" t="s">
        <v>62</v>
      </c>
    </row>
    <row r="15" spans="3:15" ht="12.75">
      <c r="C15" s="1" t="s">
        <v>14</v>
      </c>
      <c r="D15" s="1"/>
      <c r="E15" s="1" t="s">
        <v>14</v>
      </c>
      <c r="F15" s="1"/>
      <c r="G15" s="1" t="s">
        <v>14</v>
      </c>
      <c r="H15" s="1"/>
      <c r="I15" s="1" t="s">
        <v>14</v>
      </c>
      <c r="J15" s="1"/>
      <c r="K15" s="1" t="s">
        <v>14</v>
      </c>
      <c r="L15" s="1"/>
      <c r="M15" s="1" t="str">
        <f>C15</f>
        <v>RM</v>
      </c>
      <c r="N15" s="1"/>
      <c r="O15" s="1" t="str">
        <f>E15</f>
        <v>RM</v>
      </c>
    </row>
    <row r="17" spans="1:15" s="3" customFormat="1" ht="12.75">
      <c r="A17" s="10" t="s">
        <v>91</v>
      </c>
      <c r="C17" s="19">
        <v>6500000</v>
      </c>
      <c r="D17" s="19"/>
      <c r="E17" s="19">
        <v>3256257</v>
      </c>
      <c r="F17" s="19"/>
      <c r="G17" s="19">
        <v>0</v>
      </c>
      <c r="H17" s="19"/>
      <c r="I17" s="19">
        <f>-1349492</f>
        <v>-1349492</v>
      </c>
      <c r="J17" s="19"/>
      <c r="K17" s="19">
        <v>0</v>
      </c>
      <c r="L17" s="19"/>
      <c r="M17" s="19">
        <f>-112097</f>
        <v>-112097</v>
      </c>
      <c r="N17" s="19"/>
      <c r="O17" s="19">
        <f>SUM(C17:M17)</f>
        <v>8294668</v>
      </c>
    </row>
    <row r="18" spans="1:15" ht="12.75">
      <c r="A18" s="1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2.75">
      <c r="A19" s="10" t="s">
        <v>94</v>
      </c>
      <c r="C19" s="19">
        <v>0</v>
      </c>
      <c r="D19" s="19"/>
      <c r="E19" s="19">
        <v>0</v>
      </c>
      <c r="F19" s="19"/>
      <c r="G19" s="19">
        <v>0</v>
      </c>
      <c r="H19" s="19"/>
      <c r="I19" s="19">
        <v>0</v>
      </c>
      <c r="J19" s="19"/>
      <c r="K19" s="19">
        <v>0</v>
      </c>
      <c r="L19" s="19"/>
      <c r="M19" s="19">
        <f>'Income Statement'!G37</f>
        <v>-833122</v>
      </c>
      <c r="N19" s="19"/>
      <c r="O19" s="19">
        <f>SUM(C19:M19)</f>
        <v>-833122</v>
      </c>
    </row>
    <row r="20" spans="1:15" ht="12.75">
      <c r="A20" s="1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2.75">
      <c r="A21" s="10" t="s">
        <v>128</v>
      </c>
      <c r="C21" s="19">
        <v>0</v>
      </c>
      <c r="D21" s="19"/>
      <c r="E21" s="19">
        <v>0</v>
      </c>
      <c r="F21" s="19"/>
      <c r="G21" s="19">
        <v>0</v>
      </c>
      <c r="H21" s="19"/>
      <c r="I21" s="19">
        <v>0</v>
      </c>
      <c r="J21" s="19"/>
      <c r="K21" s="19">
        <v>73128</v>
      </c>
      <c r="L21" s="19"/>
      <c r="M21" s="19">
        <v>0</v>
      </c>
      <c r="N21" s="19"/>
      <c r="O21" s="19">
        <f>SUM(C21:M21)</f>
        <v>73128</v>
      </c>
    </row>
    <row r="22" spans="1:15" ht="12.75">
      <c r="A22" s="1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</row>
    <row r="23" spans="1:15" ht="13.5" thickBot="1">
      <c r="A23" s="10" t="s">
        <v>124</v>
      </c>
      <c r="C23" s="22">
        <f>SUM(C17:C22)</f>
        <v>6500000</v>
      </c>
      <c r="D23" s="19"/>
      <c r="E23" s="22">
        <f>SUM(E17:E22)</f>
        <v>3256257</v>
      </c>
      <c r="F23" s="24"/>
      <c r="G23" s="22">
        <f>SUM(G17:G22)</f>
        <v>0</v>
      </c>
      <c r="H23" s="24"/>
      <c r="I23" s="22">
        <f>SUM(I17:I22)</f>
        <v>-1349492</v>
      </c>
      <c r="J23" s="24"/>
      <c r="K23" s="22">
        <f>SUM(K17:K22)</f>
        <v>73128</v>
      </c>
      <c r="L23" s="24"/>
      <c r="M23" s="22">
        <f>SUM(M17:M22)</f>
        <v>-945219</v>
      </c>
      <c r="N23" s="19"/>
      <c r="O23" s="22">
        <f>SUM(O17:O22)</f>
        <v>7534674</v>
      </c>
    </row>
    <row r="24" ht="13.5" thickTop="1">
      <c r="A24" s="10"/>
    </row>
    <row r="25" spans="1:15" ht="12.75">
      <c r="A25" s="10" t="s">
        <v>63</v>
      </c>
      <c r="B25" s="3"/>
      <c r="C25" s="19">
        <v>2</v>
      </c>
      <c r="D25" s="19"/>
      <c r="E25" s="19">
        <v>0</v>
      </c>
      <c r="F25" s="19"/>
      <c r="G25" s="19">
        <v>60000</v>
      </c>
      <c r="H25" s="19"/>
      <c r="I25" s="19">
        <v>0</v>
      </c>
      <c r="J25" s="19"/>
      <c r="K25" s="19">
        <v>0</v>
      </c>
      <c r="L25" s="19"/>
      <c r="M25" s="19">
        <v>2085756</v>
      </c>
      <c r="N25" s="19"/>
      <c r="O25" s="19">
        <f>SUM(C25:M25)</f>
        <v>2145758</v>
      </c>
    </row>
    <row r="26" spans="1:15" ht="12.75">
      <c r="A26" s="1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2.75">
      <c r="A27" s="10" t="s">
        <v>93</v>
      </c>
      <c r="C27" s="19">
        <f>3499998</f>
        <v>3499998</v>
      </c>
      <c r="D27" s="19"/>
      <c r="E27" s="19">
        <v>0</v>
      </c>
      <c r="F27" s="19"/>
      <c r="G27" s="19">
        <f>-60000</f>
        <v>-60000</v>
      </c>
      <c r="H27" s="19"/>
      <c r="I27" s="19">
        <f>-3499998+2090506+60000</f>
        <v>-1349492</v>
      </c>
      <c r="J27" s="19"/>
      <c r="K27" s="19">
        <v>0</v>
      </c>
      <c r="L27" s="19"/>
      <c r="M27" s="19">
        <f>-2090506</f>
        <v>-2090506</v>
      </c>
      <c r="N27" s="19"/>
      <c r="O27" s="19">
        <f>SUM(C27:M27)</f>
        <v>0</v>
      </c>
    </row>
    <row r="28" spans="1:15" ht="12.75">
      <c r="A28" s="1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2.75">
      <c r="A29" s="10" t="s">
        <v>106</v>
      </c>
      <c r="C29" s="19">
        <v>1000000</v>
      </c>
      <c r="D29" s="19"/>
      <c r="E29" s="19">
        <v>0</v>
      </c>
      <c r="F29" s="19"/>
      <c r="G29" s="19">
        <v>0</v>
      </c>
      <c r="H29" s="19"/>
      <c r="I29" s="19">
        <v>0</v>
      </c>
      <c r="J29" s="19"/>
      <c r="K29" s="19">
        <v>0</v>
      </c>
      <c r="L29" s="19"/>
      <c r="M29" s="19">
        <v>0</v>
      </c>
      <c r="N29" s="19"/>
      <c r="O29" s="19">
        <f>SUM(C29:M29)</f>
        <v>1000000</v>
      </c>
    </row>
    <row r="30" spans="1:15" ht="12.75">
      <c r="A30" s="1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2.75">
      <c r="A31" s="10" t="s">
        <v>126</v>
      </c>
      <c r="C31" s="19">
        <v>2000000</v>
      </c>
      <c r="D31" s="19"/>
      <c r="E31" s="19">
        <v>4600000</v>
      </c>
      <c r="F31" s="19"/>
      <c r="G31" s="19">
        <v>0</v>
      </c>
      <c r="H31" s="19"/>
      <c r="I31" s="19">
        <v>0</v>
      </c>
      <c r="J31" s="19"/>
      <c r="K31" s="19">
        <v>0</v>
      </c>
      <c r="L31" s="19"/>
      <c r="M31" s="19">
        <v>0</v>
      </c>
      <c r="N31" s="19"/>
      <c r="O31" s="19">
        <f>SUM(C31:M31)</f>
        <v>6600000</v>
      </c>
    </row>
    <row r="32" spans="1:15" ht="12.75">
      <c r="A32" s="10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10" t="s">
        <v>127</v>
      </c>
      <c r="C33" s="19">
        <v>0</v>
      </c>
      <c r="D33" s="19"/>
      <c r="E33" s="19">
        <f>-1343743</f>
        <v>-1343743</v>
      </c>
      <c r="F33" s="19"/>
      <c r="G33" s="19">
        <v>0</v>
      </c>
      <c r="H33" s="19"/>
      <c r="I33" s="19">
        <v>0</v>
      </c>
      <c r="J33" s="19"/>
      <c r="K33" s="19">
        <v>0</v>
      </c>
      <c r="L33" s="19"/>
      <c r="M33" s="19">
        <v>0</v>
      </c>
      <c r="N33" s="19"/>
      <c r="O33" s="19">
        <f>SUM(C33:M33)</f>
        <v>-1343743</v>
      </c>
    </row>
    <row r="34" spans="1:15" ht="12.75">
      <c r="A34" s="10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2.75">
      <c r="A35" s="10" t="s">
        <v>64</v>
      </c>
      <c r="C35" s="19">
        <v>0</v>
      </c>
      <c r="D35" s="19"/>
      <c r="E35" s="19">
        <v>0</v>
      </c>
      <c r="F35" s="19"/>
      <c r="G35" s="19">
        <v>0</v>
      </c>
      <c r="H35" s="19"/>
      <c r="I35" s="19">
        <v>0</v>
      </c>
      <c r="J35" s="19"/>
      <c r="K35" s="19">
        <v>0</v>
      </c>
      <c r="L35" s="19"/>
      <c r="M35" s="19">
        <f>'Income Statement'!I43</f>
        <v>-107347</v>
      </c>
      <c r="N35" s="19"/>
      <c r="O35" s="19">
        <f>SUM(C35:M35)</f>
        <v>-107347</v>
      </c>
    </row>
    <row r="36" spans="1:15" ht="12.75">
      <c r="A36" s="10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3.5" thickBot="1">
      <c r="A37" s="10" t="s">
        <v>125</v>
      </c>
      <c r="C37" s="22">
        <f>SUM(C25:C36)</f>
        <v>6500000</v>
      </c>
      <c r="D37" s="19"/>
      <c r="E37" s="22">
        <f>SUM(E25:E36)</f>
        <v>3256257</v>
      </c>
      <c r="F37" s="24"/>
      <c r="G37" s="22">
        <f>SUM(G25:G36)</f>
        <v>0</v>
      </c>
      <c r="H37" s="24"/>
      <c r="I37" s="22">
        <f>SUM(I25:I36)</f>
        <v>-1349492</v>
      </c>
      <c r="J37" s="24"/>
      <c r="K37" s="22">
        <f>SUM(K25:K36)</f>
        <v>0</v>
      </c>
      <c r="L37" s="24"/>
      <c r="M37" s="22">
        <f>SUM(M25:M36)</f>
        <v>-112097</v>
      </c>
      <c r="N37" s="19"/>
      <c r="O37" s="22">
        <f>SUM(O25:O36)</f>
        <v>8294668</v>
      </c>
    </row>
    <row r="38" ht="13.5" thickTop="1">
      <c r="A38" s="10"/>
    </row>
    <row r="39" ht="12.75">
      <c r="A39" s="10"/>
    </row>
    <row r="40" ht="12.75">
      <c r="A40" s="10"/>
    </row>
    <row r="41" ht="12.75">
      <c r="A41" s="10"/>
    </row>
    <row r="42" ht="12.75">
      <c r="A42" s="10"/>
    </row>
    <row r="43" ht="12.75">
      <c r="A43" s="10"/>
    </row>
    <row r="44" ht="12.75">
      <c r="A44" t="s">
        <v>65</v>
      </c>
    </row>
    <row r="45" ht="12.75">
      <c r="A45" t="s">
        <v>98</v>
      </c>
    </row>
    <row r="46" s="3" customFormat="1" ht="12.75">
      <c r="A46" s="10"/>
    </row>
    <row r="47" spans="1:15" ht="12.75">
      <c r="A47" s="34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3:15" ht="12.75"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3:15" ht="12.7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s="3" customFormat="1" ht="12.75">
      <c r="A50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</row>
    <row r="51" spans="3:15" ht="12.7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3:15" ht="12.75"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3:15" ht="12.75"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12.75">
      <c r="A54" s="12"/>
      <c r="B54" s="12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</row>
    <row r="55" spans="3:15" ht="12.75"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15" ht="12.75">
      <c r="A56" s="12"/>
      <c r="B56" s="12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</row>
  </sheetData>
  <mergeCells count="5">
    <mergeCell ref="A7:O7"/>
    <mergeCell ref="C2:M2"/>
    <mergeCell ref="C3:M3"/>
    <mergeCell ref="C4:M4"/>
    <mergeCell ref="A6:O6"/>
  </mergeCells>
  <printOptions/>
  <pageMargins left="0.31496062992125984" right="0.2755905511811024" top="0.5905511811023623" bottom="0.5905511811023623" header="0.5118110236220472" footer="0.5118110236220472"/>
  <pageSetup fitToHeight="1" fitToWidth="1" horizontalDpi="600" verticalDpi="600" orientation="portrait" paperSize="9" scale="74" r:id="rId1"/>
  <headerFooter alignWithMargins="0">
    <oddFooter>&amp;CPage 3 of 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75"/>
  <sheetViews>
    <sheetView tabSelected="1" view="pageBreakPreview" zoomScaleSheetLayoutView="100" workbookViewId="0" topLeftCell="A64">
      <selection activeCell="A1" sqref="A1:G70"/>
    </sheetView>
  </sheetViews>
  <sheetFormatPr defaultColWidth="9.140625" defaultRowHeight="12.75" outlineLevelRow="1"/>
  <cols>
    <col min="1" max="2" width="4.00390625" style="3" customWidth="1"/>
    <col min="3" max="3" width="44.00390625" style="0" customWidth="1"/>
    <col min="4" max="4" width="21.57421875" style="0" customWidth="1"/>
    <col min="5" max="5" width="17.57421875" style="0" customWidth="1"/>
    <col min="6" max="6" width="2.7109375" style="0" customWidth="1"/>
    <col min="7" max="7" width="17.57421875" style="0" customWidth="1"/>
    <col min="8" max="8" width="13.57421875" style="0" customWidth="1"/>
  </cols>
  <sheetData>
    <row r="2" spans="1:7" ht="12.75">
      <c r="A2" s="53" t="str">
        <f>'[2]Income Statement'!C2</f>
        <v>KZEN SOLUTIONS BERHAD</v>
      </c>
      <c r="B2" s="53"/>
      <c r="C2" s="53"/>
      <c r="D2" s="53"/>
      <c r="E2" s="53"/>
      <c r="F2" s="53"/>
      <c r="G2" s="53"/>
    </row>
    <row r="3" spans="1:7" ht="12.75">
      <c r="A3" s="53" t="str">
        <f>'[2]Income Statement'!C3</f>
        <v>Company no. 645677-D</v>
      </c>
      <c r="B3" s="53"/>
      <c r="C3" s="53"/>
      <c r="D3" s="53"/>
      <c r="E3" s="53"/>
      <c r="F3" s="53"/>
      <c r="G3" s="53"/>
    </row>
    <row r="4" spans="1:7" ht="12.75">
      <c r="A4" s="53" t="str">
        <f>'[2]Income Statement'!C4</f>
        <v>(Incorporated in Malaysia)</v>
      </c>
      <c r="B4" s="53"/>
      <c r="C4" s="53"/>
      <c r="D4" s="53"/>
      <c r="E4" s="53"/>
      <c r="F4" s="53"/>
      <c r="G4" s="53"/>
    </row>
    <row r="5" spans="1:7" ht="13.5" thickBot="1">
      <c r="A5" s="17"/>
      <c r="B5" s="17"/>
      <c r="C5" s="2"/>
      <c r="D5" s="2"/>
      <c r="E5" s="2"/>
      <c r="F5" s="2"/>
      <c r="G5" s="2"/>
    </row>
    <row r="6" spans="1:7" ht="12.75">
      <c r="A6" s="54" t="str">
        <f>Equity!A6</f>
        <v>QUARTERLY FINANCIAL REPORT FOR THE FOURTH QUARTER ENDED</v>
      </c>
      <c r="B6" s="54"/>
      <c r="C6" s="54"/>
      <c r="D6" s="54"/>
      <c r="E6" s="54"/>
      <c r="F6" s="54"/>
      <c r="G6" s="54"/>
    </row>
    <row r="7" spans="1:7" ht="13.5" thickBot="1">
      <c r="A7" s="59" t="str">
        <f>Equity!A7</f>
        <v>31 DECEMBER 2006</v>
      </c>
      <c r="B7" s="59"/>
      <c r="C7" s="59"/>
      <c r="D7" s="59"/>
      <c r="E7" s="59"/>
      <c r="F7" s="59"/>
      <c r="G7" s="59"/>
    </row>
    <row r="9" spans="1:4" ht="12.75">
      <c r="A9" s="3" t="s">
        <v>66</v>
      </c>
      <c r="C9" s="3"/>
      <c r="D9" s="3"/>
    </row>
    <row r="10" spans="5:7" ht="12.75">
      <c r="E10" s="1"/>
      <c r="F10" s="1"/>
      <c r="G10" s="1"/>
    </row>
    <row r="11" spans="5:7" ht="12.75">
      <c r="E11" s="1" t="s">
        <v>67</v>
      </c>
      <c r="F11" s="1"/>
      <c r="G11" s="1" t="s">
        <v>68</v>
      </c>
    </row>
    <row r="12" spans="5:7" ht="12.75">
      <c r="E12" s="1" t="s">
        <v>69</v>
      </c>
      <c r="F12" s="1"/>
      <c r="G12" s="1" t="s">
        <v>69</v>
      </c>
    </row>
    <row r="13" spans="5:7" ht="12.75">
      <c r="E13" s="18" t="s">
        <v>112</v>
      </c>
      <c r="F13" s="1"/>
      <c r="G13" s="4" t="s">
        <v>113</v>
      </c>
    </row>
    <row r="14" spans="5:7" ht="12.75" hidden="1" outlineLevel="1">
      <c r="E14" s="4"/>
      <c r="F14" s="4"/>
      <c r="G14" s="5" t="s">
        <v>70</v>
      </c>
    </row>
    <row r="15" spans="5:7" ht="12.75" outlineLevel="1">
      <c r="E15" s="4"/>
      <c r="F15" s="4"/>
      <c r="G15" s="5"/>
    </row>
    <row r="16" spans="5:7" ht="12.75">
      <c r="E16" s="1" t="s">
        <v>14</v>
      </c>
      <c r="F16" s="1"/>
      <c r="G16" s="1" t="str">
        <f>E16</f>
        <v>RM</v>
      </c>
    </row>
    <row r="18" s="3" customFormat="1" ht="12.75">
      <c r="A18" s="3" t="s">
        <v>71</v>
      </c>
    </row>
    <row r="19" spans="2:7" ht="12.75">
      <c r="B19" t="s">
        <v>100</v>
      </c>
      <c r="E19" s="7">
        <f>'Income Statement'!G33</f>
        <v>-825672</v>
      </c>
      <c r="F19" s="7"/>
      <c r="G19" s="7">
        <f>'Income Statement'!I33</f>
        <v>-212003</v>
      </c>
    </row>
    <row r="20" spans="2:7" ht="12.75">
      <c r="B20"/>
      <c r="E20" s="7"/>
      <c r="F20" s="7"/>
      <c r="G20" s="7"/>
    </row>
    <row r="21" spans="2:7" ht="12.75">
      <c r="B21" t="s">
        <v>72</v>
      </c>
      <c r="E21" s="39"/>
      <c r="F21" s="39"/>
      <c r="G21" s="39"/>
    </row>
    <row r="22" spans="3:7" ht="12.75">
      <c r="C22" t="s">
        <v>73</v>
      </c>
      <c r="E22" s="39">
        <v>413675</v>
      </c>
      <c r="F22" s="39"/>
      <c r="G22" s="39">
        <v>279785</v>
      </c>
    </row>
    <row r="23" spans="3:7" ht="12.75">
      <c r="C23" t="s">
        <v>114</v>
      </c>
      <c r="E23" s="39">
        <v>591</v>
      </c>
      <c r="F23" s="39"/>
      <c r="G23" s="39">
        <f>-450</f>
        <v>-450</v>
      </c>
    </row>
    <row r="24" spans="3:7" ht="12.75">
      <c r="C24" t="s">
        <v>22</v>
      </c>
      <c r="E24" s="8">
        <f>-170060</f>
        <v>-170060</v>
      </c>
      <c r="F24" s="39"/>
      <c r="G24" s="8">
        <f>-30178</f>
        <v>-30178</v>
      </c>
    </row>
    <row r="25" spans="2:7" ht="12.75">
      <c r="B25" s="10" t="s">
        <v>74</v>
      </c>
      <c r="E25" s="39">
        <f>SUM(E19:E24)</f>
        <v>-581466</v>
      </c>
      <c r="F25" s="39"/>
      <c r="G25" s="39">
        <f>SUM(G19:G24)</f>
        <v>37154</v>
      </c>
    </row>
    <row r="26" spans="5:7" s="3" customFormat="1" ht="12.75">
      <c r="E26" s="40"/>
      <c r="F26" s="40"/>
      <c r="G26" s="40"/>
    </row>
    <row r="27" spans="2:7" ht="12.75">
      <c r="B27" s="10" t="s">
        <v>75</v>
      </c>
      <c r="E27" s="39"/>
      <c r="F27" s="39"/>
      <c r="G27" s="39"/>
    </row>
    <row r="28" spans="2:7" ht="12.75">
      <c r="B28" s="10"/>
      <c r="C28" t="s">
        <v>76</v>
      </c>
      <c r="E28" s="39">
        <f>-195846</f>
        <v>-195846</v>
      </c>
      <c r="F28" s="39"/>
      <c r="G28" s="50">
        <v>1757290</v>
      </c>
    </row>
    <row r="29" spans="2:7" ht="12.75">
      <c r="B29" s="10"/>
      <c r="C29" t="s">
        <v>77</v>
      </c>
      <c r="E29" s="8">
        <f>-132690</f>
        <v>-132690</v>
      </c>
      <c r="F29" s="39"/>
      <c r="G29" s="51">
        <f>-343011</f>
        <v>-343011</v>
      </c>
    </row>
    <row r="30" spans="2:7" ht="12.75">
      <c r="B30" s="10" t="s">
        <v>109</v>
      </c>
      <c r="E30" s="39">
        <f>SUM(E25:E29)</f>
        <v>-910002</v>
      </c>
      <c r="F30" s="39"/>
      <c r="G30" s="39">
        <f>SUM(G25:G29)</f>
        <v>1451433</v>
      </c>
    </row>
    <row r="31" spans="2:7" ht="12.75">
      <c r="B31" s="10"/>
      <c r="E31" s="39"/>
      <c r="F31" s="39"/>
      <c r="G31" s="39"/>
    </row>
    <row r="32" spans="2:7" s="3" customFormat="1" ht="12.75">
      <c r="B32" s="10" t="s">
        <v>78</v>
      </c>
      <c r="E32" s="23">
        <f>-211262</f>
        <v>-211262</v>
      </c>
      <c r="F32" s="40"/>
      <c r="G32" s="23">
        <f>-361110</f>
        <v>-361110</v>
      </c>
    </row>
    <row r="33" spans="2:7" ht="12.75">
      <c r="B33" s="3" t="s">
        <v>110</v>
      </c>
      <c r="E33" s="41">
        <f>SUM(E30:E32)</f>
        <v>-1121264</v>
      </c>
      <c r="F33" s="39"/>
      <c r="G33" s="41">
        <f>SUM(G30:G32)</f>
        <v>1090323</v>
      </c>
    </row>
    <row r="34" spans="2:7" ht="12.75">
      <c r="B34" s="10"/>
      <c r="E34" s="39"/>
      <c r="F34" s="39"/>
      <c r="G34" s="39"/>
    </row>
    <row r="35" spans="1:7" ht="12.75">
      <c r="A35" s="3" t="s">
        <v>79</v>
      </c>
      <c r="B35" s="10"/>
      <c r="E35" s="39"/>
      <c r="F35" s="39"/>
      <c r="G35" s="39"/>
    </row>
    <row r="36" spans="2:7" s="3" customFormat="1" ht="12.75">
      <c r="B36" s="10" t="s">
        <v>95</v>
      </c>
      <c r="E36" s="24">
        <f>-231143</f>
        <v>-231143</v>
      </c>
      <c r="F36" s="40"/>
      <c r="G36" s="24">
        <f>-419578</f>
        <v>-419578</v>
      </c>
    </row>
    <row r="37" spans="2:7" s="3" customFormat="1" ht="12.75">
      <c r="B37" s="10" t="s">
        <v>115</v>
      </c>
      <c r="E37" s="24">
        <v>600</v>
      </c>
      <c r="F37" s="40"/>
      <c r="G37" s="24">
        <v>450</v>
      </c>
    </row>
    <row r="38" spans="2:7" s="3" customFormat="1" ht="12.75">
      <c r="B38" s="10" t="s">
        <v>81</v>
      </c>
      <c r="E38" s="24">
        <f>-505092</f>
        <v>-505092</v>
      </c>
      <c r="F38" s="40"/>
      <c r="G38" s="24">
        <f>-370504</f>
        <v>-370504</v>
      </c>
    </row>
    <row r="39" spans="2:7" ht="12.75">
      <c r="B39" s="10" t="s">
        <v>22</v>
      </c>
      <c r="E39" s="8">
        <f>-E24</f>
        <v>170060</v>
      </c>
      <c r="F39" s="39"/>
      <c r="G39" s="51">
        <v>30178</v>
      </c>
    </row>
    <row r="40" spans="2:7" ht="12.75">
      <c r="B40" s="3" t="s">
        <v>111</v>
      </c>
      <c r="E40" s="41">
        <f>SUM(E36:E39)</f>
        <v>-565575</v>
      </c>
      <c r="F40" s="39"/>
      <c r="G40" s="41">
        <f>SUM(G36:G39)</f>
        <v>-759454</v>
      </c>
    </row>
    <row r="41" spans="2:7" ht="12.75">
      <c r="B41" s="10"/>
      <c r="E41" s="39"/>
      <c r="F41" s="39"/>
      <c r="G41" s="39"/>
    </row>
    <row r="42" spans="1:7" ht="12.75">
      <c r="A42" s="3" t="s">
        <v>107</v>
      </c>
      <c r="B42" s="10"/>
      <c r="C42" s="3"/>
      <c r="D42" s="3"/>
      <c r="E42" s="40"/>
      <c r="F42" s="40"/>
      <c r="G42" s="40"/>
    </row>
    <row r="43" spans="2:7" ht="12.75">
      <c r="B43" s="10" t="s">
        <v>116</v>
      </c>
      <c r="C43" s="3"/>
      <c r="D43" s="3"/>
      <c r="E43" s="24">
        <v>0</v>
      </c>
      <c r="F43" s="40"/>
      <c r="G43" s="24">
        <v>7600000</v>
      </c>
    </row>
    <row r="44" spans="2:7" ht="12.75">
      <c r="B44" s="10" t="s">
        <v>117</v>
      </c>
      <c r="C44" s="3"/>
      <c r="D44" s="3"/>
      <c r="E44" s="24"/>
      <c r="F44" s="40"/>
      <c r="G44" s="24">
        <f>-1343743</f>
        <v>-1343743</v>
      </c>
    </row>
    <row r="45" spans="2:7" ht="12.75">
      <c r="B45" s="10"/>
      <c r="E45" s="51"/>
      <c r="F45" s="50"/>
      <c r="G45" s="51"/>
    </row>
    <row r="46" spans="2:7" ht="12.75">
      <c r="B46" s="3" t="s">
        <v>108</v>
      </c>
      <c r="E46" s="52">
        <f>SUM(E43:E45)</f>
        <v>0</v>
      </c>
      <c r="F46" s="50"/>
      <c r="G46" s="52">
        <f>SUM(G43:G45)</f>
        <v>6256257</v>
      </c>
    </row>
    <row r="47" spans="2:7" ht="12.75">
      <c r="B47" s="10"/>
      <c r="E47" s="39"/>
      <c r="F47" s="39"/>
      <c r="G47" s="39"/>
    </row>
    <row r="48" spans="1:7" ht="12.75">
      <c r="A48" s="3" t="s">
        <v>97</v>
      </c>
      <c r="B48" s="10"/>
      <c r="E48" s="39">
        <f>E33+E40</f>
        <v>-1686839</v>
      </c>
      <c r="F48" s="39"/>
      <c r="G48" s="39">
        <f>G33+G40+G46</f>
        <v>6587126</v>
      </c>
    </row>
    <row r="49" spans="1:7" ht="12.75">
      <c r="A49" s="27"/>
      <c r="B49" s="42"/>
      <c r="C49" s="12"/>
      <c r="D49" s="12"/>
      <c r="E49" s="39"/>
      <c r="F49" s="39"/>
      <c r="G49" s="39"/>
    </row>
    <row r="50" spans="1:7" ht="12.75">
      <c r="A50" s="3" t="s">
        <v>82</v>
      </c>
      <c r="B50" s="42"/>
      <c r="C50" s="12"/>
      <c r="D50" s="12"/>
      <c r="E50" s="39">
        <v>6867937</v>
      </c>
      <c r="F50" s="39"/>
      <c r="G50" s="39">
        <v>280811</v>
      </c>
    </row>
    <row r="51" spans="2:7" ht="12.75">
      <c r="B51" s="10"/>
      <c r="C51" s="12"/>
      <c r="D51" s="12"/>
      <c r="E51" s="39"/>
      <c r="F51" s="39"/>
      <c r="G51" s="39"/>
    </row>
    <row r="52" spans="1:7" ht="13.5" thickBot="1">
      <c r="A52" s="3" t="s">
        <v>83</v>
      </c>
      <c r="B52" s="10"/>
      <c r="C52" s="12"/>
      <c r="D52" s="1" t="s">
        <v>80</v>
      </c>
      <c r="E52" s="43">
        <f>SUM(E48:E50)</f>
        <v>5181098</v>
      </c>
      <c r="F52" s="39"/>
      <c r="G52" s="43">
        <f>SUM(G48:G50)</f>
        <v>6867937</v>
      </c>
    </row>
    <row r="53" spans="2:7" ht="13.5" thickTop="1">
      <c r="B53" s="10"/>
      <c r="C53" s="12"/>
      <c r="D53" s="12"/>
      <c r="E53" s="39"/>
      <c r="F53" s="39"/>
      <c r="G53" s="39"/>
    </row>
    <row r="54" spans="2:7" ht="12.75">
      <c r="B54" s="10"/>
      <c r="C54" s="12"/>
      <c r="D54" s="12"/>
      <c r="E54" s="32"/>
      <c r="F54" s="28"/>
      <c r="G54" s="28"/>
    </row>
    <row r="55" spans="2:7" ht="12.75">
      <c r="B55" s="10"/>
      <c r="C55" s="35"/>
      <c r="E55" s="28"/>
      <c r="F55" s="28"/>
      <c r="G55" s="32"/>
    </row>
    <row r="56" spans="1:7" ht="12.75">
      <c r="A56" s="1" t="s">
        <v>80</v>
      </c>
      <c r="B56" s="10" t="s">
        <v>84</v>
      </c>
      <c r="F56" s="28"/>
      <c r="G56" s="32"/>
    </row>
    <row r="57" spans="2:7" ht="12.75">
      <c r="B57" s="10"/>
      <c r="F57" s="28"/>
      <c r="G57" s="32"/>
    </row>
    <row r="58" spans="2:7" ht="12.75">
      <c r="B58" s="10"/>
      <c r="E58" s="1" t="s">
        <v>96</v>
      </c>
      <c r="F58" s="3"/>
      <c r="G58" s="1" t="s">
        <v>96</v>
      </c>
    </row>
    <row r="59" spans="2:7" ht="12.75">
      <c r="B59" s="10"/>
      <c r="E59" s="18" t="s">
        <v>121</v>
      </c>
      <c r="F59" s="3"/>
      <c r="G59" s="18" t="s">
        <v>120</v>
      </c>
    </row>
    <row r="60" spans="2:7" ht="12.75">
      <c r="B60" s="10"/>
      <c r="E60" s="1" t="s">
        <v>14</v>
      </c>
      <c r="F60" s="28"/>
      <c r="G60" s="44" t="s">
        <v>14</v>
      </c>
    </row>
    <row r="61" spans="2:7" ht="12.75">
      <c r="B61" s="10"/>
      <c r="E61" s="45"/>
      <c r="F61" s="28"/>
      <c r="G61" s="46"/>
    </row>
    <row r="62" spans="2:7" ht="12.75">
      <c r="B62" s="10" t="s">
        <v>39</v>
      </c>
      <c r="E62" s="7">
        <f>'Balance Sheets'!D24</f>
        <v>227843</v>
      </c>
      <c r="F62" s="28"/>
      <c r="G62" s="32">
        <f>'Balance Sheets'!F24</f>
        <v>104415</v>
      </c>
    </row>
    <row r="63" spans="2:7" ht="12.75">
      <c r="B63" s="10" t="s">
        <v>85</v>
      </c>
      <c r="E63" s="7">
        <f>'Balance Sheets'!D23</f>
        <v>4953255</v>
      </c>
      <c r="F63" s="28"/>
      <c r="G63" s="32">
        <f>'Balance Sheets'!F23</f>
        <v>6763522</v>
      </c>
    </row>
    <row r="64" spans="2:7" ht="13.5" thickBot="1">
      <c r="B64" s="10"/>
      <c r="E64" s="43">
        <f>SUM(E62:E63)</f>
        <v>5181098</v>
      </c>
      <c r="F64" s="28"/>
      <c r="G64" s="43">
        <f>SUM(G62:G63)</f>
        <v>6867937</v>
      </c>
    </row>
    <row r="65" spans="2:7" ht="13.5" thickTop="1">
      <c r="B65" s="10"/>
      <c r="E65" s="39"/>
      <c r="F65" s="28"/>
      <c r="G65" s="32"/>
    </row>
    <row r="66" spans="1:2" ht="12.75">
      <c r="A66" t="s">
        <v>86</v>
      </c>
      <c r="B66" s="10"/>
    </row>
    <row r="67" spans="1:2" ht="12.75">
      <c r="A67" t="s">
        <v>98</v>
      </c>
      <c r="B67" s="10"/>
    </row>
    <row r="68" spans="1:2" ht="12.75">
      <c r="A68" s="10"/>
      <c r="B68" s="10"/>
    </row>
    <row r="69" spans="1:2" ht="12.75">
      <c r="A69" s="34"/>
      <c r="B69" s="10"/>
    </row>
    <row r="70" spans="1:2" ht="12.75">
      <c r="A70"/>
      <c r="B70" s="10"/>
    </row>
    <row r="71" spans="1:2" ht="12.75">
      <c r="A71"/>
      <c r="B71" s="10"/>
    </row>
    <row r="72" spans="1:2" ht="12.75">
      <c r="A72"/>
      <c r="B72" s="10"/>
    </row>
    <row r="73" spans="1:2" ht="12.75">
      <c r="A73"/>
      <c r="B73" s="10"/>
    </row>
    <row r="74" spans="1:2" ht="12.75">
      <c r="A74"/>
      <c r="B74" s="10"/>
    </row>
    <row r="75" ht="12.75">
      <c r="B75" s="10"/>
    </row>
  </sheetData>
  <mergeCells count="5">
    <mergeCell ref="A7:G7"/>
    <mergeCell ref="A2:G2"/>
    <mergeCell ref="A3:G3"/>
    <mergeCell ref="A4:G4"/>
    <mergeCell ref="A6:G6"/>
  </mergeCells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portrait" paperSize="9" scale="84" r:id="rId1"/>
  <headerFooter alignWithMargins="0">
    <oddFooter>&amp;CPage 4 of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KZen Solutions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KCPang</dc:creator>
  <cp:keywords/>
  <dc:description/>
  <cp:lastModifiedBy>Ng</cp:lastModifiedBy>
  <cp:lastPrinted>2007-02-16T04:55:55Z</cp:lastPrinted>
  <dcterms:created xsi:type="dcterms:W3CDTF">2006-02-28T10:01:59Z</dcterms:created>
  <dcterms:modified xsi:type="dcterms:W3CDTF">2007-02-16T04:57:08Z</dcterms:modified>
  <cp:category/>
  <cp:version/>
  <cp:contentType/>
  <cp:contentStatus/>
</cp:coreProperties>
</file>