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activeTab="0"/>
  </bookViews>
  <sheets>
    <sheet name="BS" sheetId="1" r:id="rId1"/>
    <sheet name="IS" sheetId="2" r:id="rId2"/>
    <sheet name="Equity" sheetId="3" r:id="rId3"/>
    <sheet name="Cashflow " sheetId="4" r:id="rId4"/>
  </sheets>
  <definedNames>
    <definedName name="_xlnm.Print_Area" localSheetId="0">'BS'!$A$1:$D$57</definedName>
    <definedName name="_xlnm.Print_Area" localSheetId="3">'Cashflow '!$A$1:$E$66</definedName>
    <definedName name="_xlnm.Print_Area" localSheetId="1">'IS'!$A$1:$L$52</definedName>
  </definedNames>
  <calcPr fullCalcOnLoad="1"/>
</workbook>
</file>

<file path=xl/sharedStrings.xml><?xml version="1.0" encoding="utf-8"?>
<sst xmlns="http://schemas.openxmlformats.org/spreadsheetml/2006/main" count="185" uniqueCount="144">
  <si>
    <t>(Incorporated in Malaysia)</t>
  </si>
  <si>
    <t>Revenue</t>
  </si>
  <si>
    <t>NA</t>
  </si>
  <si>
    <t>Finance costs</t>
  </si>
  <si>
    <t xml:space="preserve">Earnings per share </t>
  </si>
  <si>
    <t xml:space="preserve"> - Basic (sen)</t>
  </si>
  <si>
    <t>(The accompanying notes form an integral part of, and should be read in conjunction with, this interim financial report)</t>
  </si>
  <si>
    <t>CONDENSED CONSOLIDATED BALANCE SHEET</t>
  </si>
  <si>
    <t>(Unaudited)</t>
  </si>
  <si>
    <t>(Audited)</t>
  </si>
  <si>
    <t>Property, plant and equipment</t>
  </si>
  <si>
    <t>Inventories</t>
  </si>
  <si>
    <t>Other payables and accrued expenses</t>
  </si>
  <si>
    <t>Amount owing to directors of subsidiary companies</t>
  </si>
  <si>
    <t>Total</t>
  </si>
  <si>
    <t>Capital</t>
  </si>
  <si>
    <t>(The accompanying notes form an integral part of, and should be read in conjunction with this interim financial report)</t>
  </si>
  <si>
    <t>Cash Flows From Operating Activities</t>
  </si>
  <si>
    <t>Cash Flows From Investing Activities</t>
  </si>
  <si>
    <t>Individual Quarter</t>
  </si>
  <si>
    <t>Cumulative Quarter</t>
  </si>
  <si>
    <t>Current Quarter</t>
  </si>
  <si>
    <t xml:space="preserve">Ended </t>
  </si>
  <si>
    <t>Comparative</t>
  </si>
  <si>
    <t>Quarter Ended</t>
  </si>
  <si>
    <t>Operating expenses</t>
  </si>
  <si>
    <t>As at</t>
  </si>
  <si>
    <t>CURRENT ASSETS</t>
  </si>
  <si>
    <t>Cash and bank balances</t>
  </si>
  <si>
    <t xml:space="preserve">Share </t>
  </si>
  <si>
    <t>Retained</t>
  </si>
  <si>
    <t>Earnings</t>
  </si>
  <si>
    <t>Adjustments for :-</t>
  </si>
  <si>
    <t>Trade and other receivables</t>
  </si>
  <si>
    <t>Trade and other payables</t>
  </si>
  <si>
    <t>Premium</t>
  </si>
  <si>
    <t>Interest expense</t>
  </si>
  <si>
    <t>Cash generated from operations</t>
  </si>
  <si>
    <t>Interest paid</t>
  </si>
  <si>
    <t>Net cash generated from operating activities</t>
  </si>
  <si>
    <t>Purchase of plant and equipment</t>
  </si>
  <si>
    <t>CONDENSED CONSOLIDATED CASH FLOW STATEMENT</t>
  </si>
  <si>
    <t>CONDENSED CONSOLIDATED STATEMENT OF CHANGES IN EQUITY</t>
  </si>
  <si>
    <t>Tax expense</t>
  </si>
  <si>
    <t xml:space="preserve">CONDENSED CONSOLIDATED INCOME STATEMENT </t>
  </si>
  <si>
    <t>Hire-purchase liabilities</t>
  </si>
  <si>
    <t>Taxation</t>
  </si>
  <si>
    <t>Hire purchase liabilities</t>
  </si>
  <si>
    <t>RM</t>
  </si>
  <si>
    <t>Fixed Deposit with Licensed bank</t>
  </si>
  <si>
    <t>Interest income</t>
  </si>
  <si>
    <r>
      <t xml:space="preserve">FLONIC HI-TEC BHD </t>
    </r>
    <r>
      <rPr>
        <sz val="11"/>
        <rFont val="Arial"/>
        <family val="2"/>
      </rPr>
      <t>( Company No. 655665-T )</t>
    </r>
  </si>
  <si>
    <r>
      <t xml:space="preserve">FLONIC HI-TEC BHD </t>
    </r>
    <r>
      <rPr>
        <sz val="11"/>
        <rFont val="Arial"/>
        <family val="2"/>
      </rPr>
      <t>(Company No. 655665-T )</t>
    </r>
  </si>
  <si>
    <t>NON CURRENT ASSETS</t>
  </si>
  <si>
    <t>Share of loss in associate</t>
  </si>
  <si>
    <t>Interest received</t>
  </si>
  <si>
    <t>Repayment of term loan</t>
  </si>
  <si>
    <t>Proceed from disposal of property, plant and equipment</t>
  </si>
  <si>
    <t>Tax recoverable</t>
  </si>
  <si>
    <t xml:space="preserve">Currency </t>
  </si>
  <si>
    <t>Attributable to Equity Holders of the Company</t>
  </si>
  <si>
    <t>Non-Distributable</t>
  </si>
  <si>
    <t>Minority</t>
  </si>
  <si>
    <t xml:space="preserve">translation </t>
  </si>
  <si>
    <t>Interest</t>
  </si>
  <si>
    <t>Equity</t>
  </si>
  <si>
    <t>reserve</t>
  </si>
  <si>
    <t>Currency translation differences,</t>
  </si>
  <si>
    <t>recognised in income statement</t>
  </si>
  <si>
    <t>Purchase of investment</t>
  </si>
  <si>
    <t>Associates</t>
  </si>
  <si>
    <t>TOTAL ASSETS</t>
  </si>
  <si>
    <t>EQUITY AND LIABILITIES</t>
  </si>
  <si>
    <t>Equity attributable to equity holders of the company</t>
  </si>
  <si>
    <t>Minority shareholders' interest</t>
  </si>
  <si>
    <t>Total Equity</t>
  </si>
  <si>
    <t>Non-current liablities</t>
  </si>
  <si>
    <t>Current Liabilities</t>
  </si>
  <si>
    <t>Total Liabilities</t>
  </si>
  <si>
    <t>TOTAL EQUITY AND LIABILITIES</t>
  </si>
  <si>
    <t>Bank Borrowings</t>
  </si>
  <si>
    <t>Attributable to:</t>
  </si>
  <si>
    <t>Equity holders of the Company</t>
  </si>
  <si>
    <t>Minority interest</t>
  </si>
  <si>
    <t>Unrealiased exchange difference</t>
  </si>
  <si>
    <t>(Loss)/Profit before taxation</t>
  </si>
  <si>
    <t>NTA per share attributable to equity holders of the Company</t>
  </si>
  <si>
    <t>Profit/ (Loss) from operations</t>
  </si>
  <si>
    <t>Profit/(Loss) before taxation</t>
  </si>
  <si>
    <t>Net profit/ (Loss) for the period</t>
  </si>
  <si>
    <t>Merger</t>
  </si>
  <si>
    <t>Deficit</t>
  </si>
  <si>
    <t>Other operating income</t>
  </si>
  <si>
    <t>CURRENCY TRANSLATION DIFFERENCE</t>
  </si>
  <si>
    <t xml:space="preserve">  -basic (RM)</t>
  </si>
  <si>
    <t>Repayment of hire purchase liabilities</t>
  </si>
  <si>
    <t>CASH AND CASH EQUIVALENTS AT BEGINNING OF THE YEAR</t>
  </si>
  <si>
    <t>CASH AND CASH EQUIVALENTS AS AT END OF THE YEAR</t>
  </si>
  <si>
    <t>CASH AND CASH EQUIVALENTS</t>
  </si>
  <si>
    <t xml:space="preserve">Cumulative </t>
  </si>
  <si>
    <t>Cumulative</t>
  </si>
  <si>
    <t>Prepaid lease payment</t>
  </si>
  <si>
    <t>Deferred tax assets</t>
  </si>
  <si>
    <t>Fixed deposit with licensed bank</t>
  </si>
  <si>
    <t>Share capital</t>
  </si>
  <si>
    <t>Share premium</t>
  </si>
  <si>
    <t>Currency translation reserve</t>
  </si>
  <si>
    <t>Accumulated profits</t>
  </si>
  <si>
    <t>Merger deficit</t>
  </si>
  <si>
    <t>Bank borrowings</t>
  </si>
  <si>
    <t>Depreciation and amortisation</t>
  </si>
  <si>
    <t>Property, plant and equipment written off</t>
  </si>
  <si>
    <t>Operating profit/ (loss) before working capital changes</t>
  </si>
  <si>
    <t>(Increase)/ decrease in inventories</t>
  </si>
  <si>
    <t>Increase/ ( decrease) in payables</t>
  </si>
  <si>
    <t>Net cash used in investing activities</t>
  </si>
  <si>
    <t>Bank overdrafts</t>
  </si>
  <si>
    <t>representing net profits/ (loss) not</t>
  </si>
  <si>
    <t>3 months</t>
  </si>
  <si>
    <t>Loss for the period</t>
  </si>
  <si>
    <t>Tax recoverable/ (paid)</t>
  </si>
  <si>
    <t>Goodwill written off</t>
  </si>
  <si>
    <t>Loss on theft</t>
  </si>
  <si>
    <t>(Increase)/Decrease in receivables</t>
  </si>
  <si>
    <t>Decrease in Fixed Deposit with licensed bank</t>
  </si>
  <si>
    <t>Loss on disposal of property, plant and equipment</t>
  </si>
  <si>
    <t xml:space="preserve">  31/01/2009</t>
  </si>
  <si>
    <t xml:space="preserve">  30/04/2009</t>
  </si>
  <si>
    <t>Automatic Link</t>
  </si>
  <si>
    <t>Balance at 1 February 2009</t>
  </si>
  <si>
    <t>Cash Flows From Financing Activities</t>
  </si>
  <si>
    <t>Net cash from/ (used in) financing activities</t>
  </si>
  <si>
    <t>NET INCREASE IN CASH AND CASH EQUIVALENTS</t>
  </si>
  <si>
    <t>AS AT 31 JULY 2009</t>
  </si>
  <si>
    <t xml:space="preserve"> 31/07/2009</t>
  </si>
  <si>
    <t>FOR THE QUARTER ENDED 31 JULY 2009</t>
  </si>
  <si>
    <t xml:space="preserve">  31/07/2009</t>
  </si>
  <si>
    <t xml:space="preserve">    31/07/2008</t>
  </si>
  <si>
    <t xml:space="preserve">  31/07/2008</t>
  </si>
  <si>
    <t>Balance at 31 July 2009</t>
  </si>
  <si>
    <t xml:space="preserve"> 31/07/2008</t>
  </si>
  <si>
    <t>6 months</t>
  </si>
  <si>
    <t>6 Months</t>
  </si>
  <si>
    <t>FOR THE PERIOD ENDED 31 JULY 2009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</si>
</sst>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RM&quot;#,##0_);\(&quot;RM&quot;#,##0\)"/>
    <numFmt numFmtId="173" formatCode="&quot;RM&quot;#,##0_);[Red]\(&quot;RM&quot;#,##0\)"/>
    <numFmt numFmtId="174" formatCode="&quot;RM&quot;#,##0.00_);\(&quot;RM&quot;#,##0.00\)"/>
    <numFmt numFmtId="175" formatCode="&quot;RM&quot;#,##0.00_);[Red]\(&quot;RM&quot;#,##0.00\)"/>
    <numFmt numFmtId="176" formatCode="_(&quot;RM&quot;* #,##0_);_(&quot;RM&quot;* \(#,##0\);_(&quot;RM&quot;* &quot;-&quot;_);_(@_)"/>
    <numFmt numFmtId="177" formatCode="_(&quot;RM&quot;* #,##0.00_);_(&quot;RM&quot;* \(#,##0.00\);_(&quot;RM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General_)"/>
    <numFmt numFmtId="185" formatCode="[$-409]d\-mmm\-yy;@"/>
    <numFmt numFmtId="186" formatCode="_(* #,##0.00_);_(* \(#,##0.00\);_(* &quot;-&quot;?_);_(@_)"/>
    <numFmt numFmtId="187" formatCode="_(* #,##0.0_);_(* \(#,##0.0\);_(* &quot;-&quot;?_);_(@_)"/>
    <numFmt numFmtId="188" formatCode="_(* #,##0.000_);_(* \(#,##0.000\);_(* &quot;-&quot;?_);_(@_)"/>
    <numFmt numFmtId="189" formatCode="_(* #,##0.0000_);_(* \(#,##0.0000\);_(* &quot;-&quot;?_);_(@_)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_(* #,##0.00000_);_(* \(#,##0.00000\);_(* &quot;-&quot;??_);_(@_)"/>
    <numFmt numFmtId="195" formatCode="#,##0.000_);\(#,##0.000\)"/>
    <numFmt numFmtId="196" formatCode="#,##0.0;\-#,##0.0"/>
    <numFmt numFmtId="197" formatCode="#,##0.000;\-#,##0.000"/>
    <numFmt numFmtId="198" formatCode="_(* #,##0.0_);_(* \(#,##0.0\);_(* &quot;-&quot;_);_(@_)"/>
    <numFmt numFmtId="199" formatCode="_(* #,##0.00_);_(* \(#,##0.00\);_(* &quot;-&quot;_);_(@_)"/>
    <numFmt numFmtId="200" formatCode="0.000"/>
    <numFmt numFmtId="201" formatCode="0.0"/>
    <numFmt numFmtId="202" formatCode="[$-809]dd\ mmmm\ yyyy"/>
    <numFmt numFmtId="203" formatCode="_-* #,##0_-;\-* #,##0_-;_-* &quot;-&quot;??_-;_-@_-"/>
    <numFmt numFmtId="204" formatCode="_(* #,##0.00000_);_(* \(#,##0.00000\);_(* &quot;-&quot;?_);_(@_)"/>
    <numFmt numFmtId="205" formatCode="_(* #,##0_);_(* \(#,##0\);_(* &quot;-&quot;?_);_(@_)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dd/mm/yyyy;@"/>
    <numFmt numFmtId="211" formatCode="#,##0.0000;\-#,##0.0000"/>
    <numFmt numFmtId="212" formatCode="0_);\(0\)"/>
    <numFmt numFmtId="213" formatCode="#,##0.0000_);\(#,##0.0000\)"/>
  </numFmts>
  <fonts count="39">
    <font>
      <sz val="10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i/>
      <sz val="11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2"/>
      <name val="Arial"/>
      <family val="2"/>
    </font>
    <font>
      <b/>
      <u val="single"/>
      <sz val="10"/>
      <name val="Arial"/>
      <family val="0"/>
    </font>
    <font>
      <b/>
      <i/>
      <sz val="11"/>
      <name val="Times New Roman"/>
      <family val="0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sz val="10"/>
      <color indexed="30"/>
      <name val="Arial"/>
      <family val="2"/>
    </font>
    <font>
      <sz val="10"/>
      <color indexed="8"/>
      <name val="MS Sans Serif"/>
      <family val="2"/>
    </font>
    <font>
      <sz val="10"/>
      <color indexed="9"/>
      <name val="MS Sans Serif"/>
      <family val="2"/>
    </font>
    <font>
      <sz val="10"/>
      <color indexed="20"/>
      <name val="MS Sans Serif"/>
      <family val="2"/>
    </font>
    <font>
      <b/>
      <sz val="10"/>
      <color indexed="52"/>
      <name val="MS Sans Serif"/>
      <family val="2"/>
    </font>
    <font>
      <b/>
      <sz val="10"/>
      <color indexed="9"/>
      <name val="MS Sans Serif"/>
      <family val="2"/>
    </font>
    <font>
      <i/>
      <sz val="10"/>
      <color indexed="23"/>
      <name val="MS Sans Serif"/>
      <family val="2"/>
    </font>
    <font>
      <sz val="10"/>
      <color indexed="17"/>
      <name val="MS Sans Serif"/>
      <family val="2"/>
    </font>
    <font>
      <b/>
      <sz val="15"/>
      <color indexed="56"/>
      <name val="MS Sans Serif"/>
      <family val="2"/>
    </font>
    <font>
      <b/>
      <sz val="13"/>
      <color indexed="56"/>
      <name val="MS Sans Serif"/>
      <family val="2"/>
    </font>
    <font>
      <b/>
      <sz val="11"/>
      <color indexed="56"/>
      <name val="MS Sans Serif"/>
      <family val="2"/>
    </font>
    <font>
      <sz val="10"/>
      <color indexed="62"/>
      <name val="MS Sans Serif"/>
      <family val="2"/>
    </font>
    <font>
      <sz val="10"/>
      <color indexed="52"/>
      <name val="MS Sans Serif"/>
      <family val="2"/>
    </font>
    <font>
      <sz val="10"/>
      <color indexed="60"/>
      <name val="MS Sans Serif"/>
      <family val="2"/>
    </font>
    <font>
      <b/>
      <sz val="10"/>
      <color indexed="63"/>
      <name val="MS Sans Serif"/>
      <family val="2"/>
    </font>
    <font>
      <b/>
      <sz val="18"/>
      <color indexed="56"/>
      <name val="Cambria"/>
      <family val="2"/>
    </font>
    <font>
      <b/>
      <sz val="10"/>
      <color indexed="8"/>
      <name val="MS Sans Serif"/>
      <family val="2"/>
    </font>
    <font>
      <sz val="10"/>
      <color indexed="10"/>
      <name val="MS Sans Serif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3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8" fillId="4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37" fontId="1" fillId="0" borderId="0" xfId="0" applyNumberFormat="1" applyFont="1" applyFill="1" applyBorder="1" applyAlignment="1">
      <alignment/>
    </xf>
    <xf numFmtId="37" fontId="1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>
      <alignment/>
    </xf>
    <xf numFmtId="37" fontId="3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 horizontal="left"/>
      <protection/>
    </xf>
    <xf numFmtId="37" fontId="4" fillId="0" borderId="0" xfId="0" applyNumberFormat="1" applyFont="1" applyFill="1" applyBorder="1" applyAlignment="1" applyProtection="1">
      <alignment horizontal="center"/>
      <protection/>
    </xf>
    <xf numFmtId="37" fontId="4" fillId="0" borderId="0" xfId="0" applyNumberFormat="1" applyFont="1" applyFill="1" applyBorder="1" applyAlignment="1">
      <alignment/>
    </xf>
    <xf numFmtId="37" fontId="9" fillId="0" borderId="0" xfId="0" applyNumberFormat="1" applyFont="1" applyFill="1" applyBorder="1" applyAlignment="1" quotePrefix="1">
      <alignment horizontal="center"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center"/>
      <protection/>
    </xf>
    <xf numFmtId="37" fontId="10" fillId="0" borderId="0" xfId="0" applyNumberFormat="1" applyFont="1" applyFill="1" applyBorder="1" applyAlignment="1">
      <alignment/>
    </xf>
    <xf numFmtId="37" fontId="5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>
      <alignment horizontal="right"/>
    </xf>
    <xf numFmtId="37" fontId="7" fillId="0" borderId="0" xfId="0" applyNumberFormat="1" applyFont="1" applyFill="1" applyBorder="1" applyAlignment="1">
      <alignment horizontal="center"/>
    </xf>
    <xf numFmtId="37" fontId="5" fillId="0" borderId="0" xfId="0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 applyProtection="1">
      <alignment/>
      <protection/>
    </xf>
    <xf numFmtId="37" fontId="5" fillId="0" borderId="0" xfId="0" applyNumberFormat="1" applyFont="1" applyFill="1" applyBorder="1" applyAlignment="1" applyProtection="1">
      <alignment/>
      <protection/>
    </xf>
    <xf numFmtId="37" fontId="8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Border="1" applyAlignment="1">
      <alignment/>
    </xf>
    <xf numFmtId="37" fontId="8" fillId="0" borderId="0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quotePrefix="1">
      <alignment horizontal="center"/>
    </xf>
    <xf numFmtId="37" fontId="0" fillId="0" borderId="1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 applyProtection="1">
      <alignment/>
      <protection/>
    </xf>
    <xf numFmtId="37" fontId="10" fillId="0" borderId="0" xfId="0" applyNumberFormat="1" applyFont="1" applyFill="1" applyBorder="1" applyAlignment="1">
      <alignment horizontal="left"/>
    </xf>
    <xf numFmtId="37" fontId="2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 quotePrefix="1">
      <alignment/>
      <protection/>
    </xf>
    <xf numFmtId="37" fontId="5" fillId="0" borderId="0" xfId="0" applyNumberFormat="1" applyFont="1" applyFill="1" applyBorder="1" applyAlignment="1">
      <alignment/>
    </xf>
    <xf numFmtId="37" fontId="0" fillId="0" borderId="0" xfId="0" applyNumberFormat="1" applyFont="1" applyFill="1" applyAlignment="1" applyProtection="1">
      <alignment horizontal="left" vertical="top"/>
      <protection/>
    </xf>
    <xf numFmtId="37" fontId="0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 applyProtection="1">
      <alignment horizontal="left"/>
      <protection/>
    </xf>
    <xf numFmtId="37" fontId="6" fillId="0" borderId="0" xfId="0" applyNumberFormat="1" applyFont="1" applyFill="1" applyAlignment="1" applyProtection="1">
      <alignment horizontal="left"/>
      <protection/>
    </xf>
    <xf numFmtId="37" fontId="8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 horizontal="center"/>
    </xf>
    <xf numFmtId="37" fontId="5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5" fillId="0" borderId="0" xfId="0" applyNumberFormat="1" applyFont="1" applyFill="1" applyBorder="1" applyAlignment="1" applyProtection="1">
      <alignment horizontal="right"/>
      <protection/>
    </xf>
    <xf numFmtId="37" fontId="18" fillId="0" borderId="0" xfId="0" applyNumberFormat="1" applyFont="1" applyFill="1" applyAlignment="1" applyProtection="1">
      <alignment horizontal="right"/>
      <protection/>
    </xf>
    <xf numFmtId="37" fontId="0" fillId="0" borderId="0" xfId="42" applyNumberFormat="1" applyFont="1" applyFill="1" applyBorder="1" applyAlignment="1">
      <alignment horizontal="right"/>
    </xf>
    <xf numFmtId="37" fontId="0" fillId="0" borderId="12" xfId="42" applyNumberFormat="1" applyFont="1" applyFill="1" applyBorder="1" applyAlignment="1">
      <alignment horizontal="right"/>
    </xf>
    <xf numFmtId="37" fontId="0" fillId="0" borderId="0" xfId="42" applyNumberFormat="1" applyFont="1" applyFill="1" applyBorder="1" applyAlignment="1" applyProtection="1">
      <alignment horizontal="right"/>
      <protection/>
    </xf>
    <xf numFmtId="37" fontId="0" fillId="0" borderId="13" xfId="42" applyNumberFormat="1" applyFont="1" applyFill="1" applyBorder="1" applyAlignment="1" applyProtection="1">
      <alignment horizontal="right"/>
      <protection/>
    </xf>
    <xf numFmtId="37" fontId="0" fillId="0" borderId="10" xfId="42" applyNumberFormat="1" applyFont="1" applyFill="1" applyBorder="1" applyAlignment="1" applyProtection="1">
      <alignment horizontal="right"/>
      <protection/>
    </xf>
    <xf numFmtId="37" fontId="0" fillId="0" borderId="12" xfId="42" applyNumberFormat="1" applyFont="1" applyFill="1" applyBorder="1" applyAlignment="1" applyProtection="1">
      <alignment horizontal="right"/>
      <protection/>
    </xf>
    <xf numFmtId="37" fontId="0" fillId="0" borderId="14" xfId="42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Alignment="1">
      <alignment/>
    </xf>
    <xf numFmtId="37" fontId="11" fillId="0" borderId="0" xfId="0" applyNumberFormat="1" applyFont="1" applyFill="1" applyAlignment="1">
      <alignment/>
    </xf>
    <xf numFmtId="37" fontId="0" fillId="0" borderId="0" xfId="42" applyNumberFormat="1" applyFont="1" applyFill="1" applyBorder="1" applyAlignment="1" applyProtection="1">
      <alignment/>
      <protection/>
    </xf>
    <xf numFmtId="37" fontId="0" fillId="0" borderId="0" xfId="0" applyNumberFormat="1" applyFont="1" applyFill="1" applyAlignment="1">
      <alignment/>
    </xf>
    <xf numFmtId="37" fontId="0" fillId="0" borderId="12" xfId="42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 horizontal="center" vertical="top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0" fillId="0" borderId="0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>
      <alignment horizontal="center" vertical="top"/>
      <protection/>
    </xf>
    <xf numFmtId="37" fontId="0" fillId="0" borderId="0" xfId="0" applyNumberFormat="1" applyFont="1" applyFill="1" applyAlignment="1" applyProtection="1">
      <alignment horizontal="right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19" fillId="0" borderId="0" xfId="0" applyNumberFormat="1" applyFont="1" applyFill="1" applyBorder="1" applyAlignment="1">
      <alignment horizontal="center"/>
    </xf>
    <xf numFmtId="37" fontId="0" fillId="0" borderId="0" xfId="42" applyNumberFormat="1" applyFont="1" applyFill="1" applyBorder="1" applyAlignment="1">
      <alignment/>
    </xf>
    <xf numFmtId="37" fontId="0" fillId="0" borderId="12" xfId="42" applyNumberFormat="1" applyFont="1" applyFill="1" applyBorder="1" applyAlignment="1">
      <alignment/>
    </xf>
    <xf numFmtId="37" fontId="2" fillId="0" borderId="0" xfId="42" applyNumberFormat="1" applyFont="1" applyFill="1" applyBorder="1" applyAlignment="1">
      <alignment/>
    </xf>
    <xf numFmtId="37" fontId="0" fillId="0" borderId="15" xfId="42" applyNumberFormat="1" applyFont="1" applyFill="1" applyBorder="1" applyAlignment="1">
      <alignment/>
    </xf>
    <xf numFmtId="37" fontId="2" fillId="0" borderId="16" xfId="42" applyNumberFormat="1" applyFont="1" applyFill="1" applyBorder="1" applyAlignment="1">
      <alignment/>
    </xf>
    <xf numFmtId="37" fontId="2" fillId="0" borderId="16" xfId="0" applyNumberFormat="1" applyFont="1" applyFill="1" applyBorder="1" applyAlignment="1">
      <alignment/>
    </xf>
    <xf numFmtId="37" fontId="5" fillId="0" borderId="0" xfId="0" applyNumberFormat="1" applyFont="1" applyFill="1" applyAlignment="1" applyProtection="1">
      <alignment horizontal="right"/>
      <protection/>
    </xf>
    <xf numFmtId="37" fontId="7" fillId="0" borderId="0" xfId="0" applyNumberFormat="1" applyFont="1" applyFill="1" applyAlignment="1">
      <alignment horizontal="right"/>
    </xf>
    <xf numFmtId="37" fontId="2" fillId="0" borderId="0" xfId="0" applyNumberFormat="1" applyFont="1" applyFill="1" applyBorder="1" applyAlignment="1" applyProtection="1">
      <alignment horizontal="right"/>
      <protection/>
    </xf>
    <xf numFmtId="37" fontId="0" fillId="0" borderId="17" xfId="42" applyNumberFormat="1" applyFont="1" applyFill="1" applyBorder="1" applyAlignment="1">
      <alignment horizontal="right"/>
    </xf>
    <xf numFmtId="37" fontId="0" fillId="0" borderId="11" xfId="42" applyNumberFormat="1" applyFont="1" applyFill="1" applyBorder="1" applyAlignment="1">
      <alignment horizontal="right"/>
    </xf>
    <xf numFmtId="37" fontId="0" fillId="0" borderId="0" xfId="0" applyNumberFormat="1" applyFont="1" applyFill="1" applyBorder="1" applyAlignment="1">
      <alignment horizontal="right"/>
    </xf>
    <xf numFmtId="37" fontId="0" fillId="0" borderId="12" xfId="0" applyNumberFormat="1" applyFont="1" applyFill="1" applyBorder="1" applyAlignment="1">
      <alignment horizontal="right"/>
    </xf>
    <xf numFmtId="37" fontId="0" fillId="0" borderId="13" xfId="0" applyNumberFormat="1" applyFont="1" applyFill="1" applyBorder="1" applyAlignment="1" applyProtection="1">
      <alignment horizontal="right"/>
      <protection/>
    </xf>
    <xf numFmtId="37" fontId="0" fillId="0" borderId="10" xfId="0" applyNumberFormat="1" applyFont="1" applyFill="1" applyBorder="1" applyAlignment="1" applyProtection="1">
      <alignment horizontal="right"/>
      <protection/>
    </xf>
    <xf numFmtId="37" fontId="0" fillId="0" borderId="14" xfId="0" applyNumberFormat="1" applyFont="1" applyFill="1" applyBorder="1" applyAlignment="1" applyProtection="1">
      <alignment horizontal="right"/>
      <protection/>
    </xf>
    <xf numFmtId="37" fontId="0" fillId="0" borderId="17" xfId="0" applyNumberFormat="1" applyFont="1" applyFill="1" applyBorder="1" applyAlignment="1">
      <alignment horizontal="right"/>
    </xf>
    <xf numFmtId="37" fontId="0" fillId="0" borderId="11" xfId="0" applyNumberFormat="1" applyFont="1" applyFill="1" applyBorder="1" applyAlignment="1">
      <alignment horizontal="right"/>
    </xf>
    <xf numFmtId="37" fontId="10" fillId="0" borderId="0" xfId="0" applyNumberFormat="1" applyFont="1" applyFill="1" applyBorder="1" applyAlignment="1">
      <alignment horizontal="right"/>
    </xf>
    <xf numFmtId="37" fontId="0" fillId="0" borderId="17" xfId="0" applyNumberFormat="1" applyFont="1" applyFill="1" applyBorder="1" applyAlignment="1" applyProtection="1">
      <alignment horizontal="right"/>
      <protection/>
    </xf>
    <xf numFmtId="37" fontId="1" fillId="0" borderId="0" xfId="0" applyNumberFormat="1" applyFont="1" applyFill="1" applyBorder="1" applyAlignment="1" applyProtection="1">
      <alignment horizontal="right"/>
      <protection/>
    </xf>
    <xf numFmtId="37" fontId="10" fillId="0" borderId="0" xfId="0" applyNumberFormat="1" applyFont="1" applyFill="1" applyBorder="1" applyAlignment="1" applyProtection="1">
      <alignment horizontal="right"/>
      <protection/>
    </xf>
    <xf numFmtId="213" fontId="0" fillId="0" borderId="0" xfId="0" applyNumberFormat="1" applyFont="1" applyFill="1" applyBorder="1" applyAlignment="1">
      <alignment horizontal="right"/>
    </xf>
    <xf numFmtId="213" fontId="0" fillId="0" borderId="0" xfId="0" applyNumberFormat="1" applyFont="1" applyFill="1" applyBorder="1" applyAlignment="1" applyProtection="1">
      <alignment horizontal="center"/>
      <protection/>
    </xf>
    <xf numFmtId="213" fontId="0" fillId="0" borderId="0" xfId="42" applyNumberFormat="1" applyFont="1" applyFill="1" applyBorder="1" applyAlignment="1">
      <alignment horizontal="right"/>
    </xf>
    <xf numFmtId="39" fontId="0" fillId="0" borderId="0" xfId="0" applyNumberFormat="1" applyFont="1" applyFill="1" applyAlignment="1" applyProtection="1">
      <alignment horizontal="center"/>
      <protection/>
    </xf>
    <xf numFmtId="39" fontId="0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 horizontal="right"/>
      <protection/>
    </xf>
    <xf numFmtId="39" fontId="0" fillId="0" borderId="0" xfId="0" applyNumberFormat="1" applyFont="1" applyFill="1" applyAlignment="1" applyProtection="1">
      <alignment/>
      <protection/>
    </xf>
    <xf numFmtId="39" fontId="0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center"/>
      <protection/>
    </xf>
    <xf numFmtId="37" fontId="21" fillId="0" borderId="0" xfId="0" applyNumberFormat="1" applyFont="1" applyFill="1" applyBorder="1" applyAlignment="1" applyProtection="1">
      <alignment horizontal="center"/>
      <protection/>
    </xf>
    <xf numFmtId="37" fontId="13" fillId="0" borderId="0" xfId="0" applyNumberFormat="1" applyFont="1" applyFill="1" applyBorder="1" applyAlignment="1" applyProtection="1">
      <alignment horizontal="center"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Border="1" applyAlignment="1" applyProtection="1">
      <alignment/>
      <protection/>
    </xf>
    <xf numFmtId="37" fontId="2" fillId="0" borderId="0" xfId="0" applyNumberFormat="1" applyFont="1" applyFill="1" applyAlignment="1" applyProtection="1">
      <alignment horizontal="center"/>
      <protection/>
    </xf>
    <xf numFmtId="37" fontId="2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left"/>
      <protection/>
    </xf>
    <xf numFmtId="37" fontId="12" fillId="0" borderId="0" xfId="0" applyNumberFormat="1" applyFont="1" applyFill="1" applyAlignment="1" applyProtection="1">
      <alignment/>
      <protection/>
    </xf>
    <xf numFmtId="37" fontId="0" fillId="0" borderId="0" xfId="42" applyNumberFormat="1" applyFont="1" applyFill="1" applyBorder="1" applyAlignment="1" applyProtection="1">
      <alignment/>
      <protection/>
    </xf>
    <xf numFmtId="37" fontId="0" fillId="0" borderId="12" xfId="0" applyNumberFormat="1" applyFont="1" applyFill="1" applyBorder="1" applyAlignment="1" applyProtection="1">
      <alignment horizontal="right"/>
      <protection/>
    </xf>
    <xf numFmtId="37" fontId="2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 applyProtection="1">
      <alignment horizontal="left" vertical="top" wrapText="1"/>
      <protection/>
    </xf>
    <xf numFmtId="37" fontId="0" fillId="0" borderId="0" xfId="0" applyNumberFormat="1" applyFont="1" applyFill="1" applyBorder="1" applyAlignment="1" applyProtection="1" quotePrefix="1">
      <alignment/>
      <protection/>
    </xf>
    <xf numFmtId="37" fontId="2" fillId="0" borderId="0" xfId="0" applyNumberFormat="1" applyFont="1" applyFill="1" applyAlignment="1" applyProtection="1">
      <alignment horizontal="left"/>
      <protection/>
    </xf>
    <xf numFmtId="37" fontId="0" fillId="0" borderId="11" xfId="0" applyNumberFormat="1" applyFont="1" applyFill="1" applyBorder="1" applyAlignment="1" applyProtection="1" quotePrefix="1">
      <alignment/>
      <protection/>
    </xf>
    <xf numFmtId="37" fontId="0" fillId="0" borderId="0" xfId="0" applyNumberFormat="1" applyFont="1" applyFill="1" applyAlignment="1" applyProtection="1" quotePrefix="1">
      <alignment horizontal="left"/>
      <protection/>
    </xf>
    <xf numFmtId="37" fontId="0" fillId="0" borderId="16" xfId="0" applyNumberFormat="1" applyFont="1" applyFill="1" applyBorder="1" applyAlignment="1" applyProtection="1" quotePrefix="1">
      <alignment/>
      <protection/>
    </xf>
    <xf numFmtId="37" fontId="13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Alignment="1">
      <alignment wrapText="1"/>
    </xf>
    <xf numFmtId="37" fontId="5" fillId="0" borderId="0" xfId="0" applyNumberFormat="1" applyFont="1" applyFill="1" applyAlignment="1" applyProtection="1">
      <alignment horizontal="justify" vertical="top"/>
      <protection/>
    </xf>
    <xf numFmtId="37" fontId="0" fillId="0" borderId="0" xfId="0" applyNumberFormat="1" applyFont="1" applyFill="1" applyAlignment="1" applyProtection="1">
      <alignment horizontal="justify" vertical="top" wrapText="1"/>
      <protection/>
    </xf>
    <xf numFmtId="37" fontId="5" fillId="0" borderId="0" xfId="0" applyNumberFormat="1" applyFont="1" applyFill="1" applyAlignment="1" applyProtection="1">
      <alignment horizontal="justify" vertical="top" wrapText="1"/>
      <protection/>
    </xf>
    <xf numFmtId="37" fontId="5" fillId="0" borderId="0" xfId="0" applyNumberFormat="1" applyFont="1" applyFill="1" applyAlignment="1" applyProtection="1">
      <alignment horizontal="justify" vertical="top" wrapText="1"/>
      <protection/>
    </xf>
    <xf numFmtId="37" fontId="5" fillId="0" borderId="0" xfId="0" applyNumberFormat="1" applyFont="1" applyFill="1" applyAlignment="1" applyProtection="1">
      <alignment/>
      <protection/>
    </xf>
    <xf numFmtId="37" fontId="5" fillId="0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center" vertical="top"/>
      <protection/>
    </xf>
    <xf numFmtId="37" fontId="0" fillId="0" borderId="0" xfId="0" applyNumberFormat="1" applyFill="1" applyAlignment="1">
      <alignment horizontal="left"/>
    </xf>
    <xf numFmtId="37" fontId="0" fillId="0" borderId="0" xfId="0" applyNumberFormat="1" applyFill="1" applyAlignment="1">
      <alignment horizontal="center"/>
    </xf>
    <xf numFmtId="37" fontId="5" fillId="0" borderId="0" xfId="0" applyNumberFormat="1" applyFont="1" applyFill="1" applyAlignment="1">
      <alignment horizontal="left"/>
    </xf>
    <xf numFmtId="37" fontId="5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>
      <alignment horizontal="left"/>
    </xf>
    <xf numFmtId="37" fontId="2" fillId="0" borderId="0" xfId="0" applyNumberFormat="1" applyFont="1" applyFill="1" applyAlignment="1">
      <alignment horizontal="center"/>
    </xf>
    <xf numFmtId="37" fontId="13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Alignment="1">
      <alignment horizontal="center"/>
    </xf>
    <xf numFmtId="37" fontId="0" fillId="0" borderId="0" xfId="42" applyNumberFormat="1" applyFont="1" applyFill="1" applyAlignment="1">
      <alignment horizontal="center"/>
    </xf>
    <xf numFmtId="37" fontId="0" fillId="0" borderId="0" xfId="42" applyNumberFormat="1" applyFont="1" applyFill="1" applyBorder="1" applyAlignment="1">
      <alignment horizontal="center"/>
    </xf>
    <xf numFmtId="37" fontId="0" fillId="0" borderId="0" xfId="42" applyNumberFormat="1" applyFont="1" applyFill="1" applyAlignment="1">
      <alignment horizontal="center"/>
    </xf>
    <xf numFmtId="37" fontId="0" fillId="0" borderId="16" xfId="0" applyNumberFormat="1" applyFill="1" applyBorder="1" applyAlignment="1">
      <alignment horizontal="center"/>
    </xf>
    <xf numFmtId="37" fontId="5" fillId="0" borderId="0" xfId="0" applyNumberFormat="1" applyFont="1" applyFill="1" applyAlignment="1">
      <alignment horizontal="center"/>
    </xf>
    <xf numFmtId="37" fontId="10" fillId="0" borderId="0" xfId="0" applyNumberFormat="1" applyFont="1" applyFill="1" applyAlignment="1">
      <alignment horizontal="center"/>
    </xf>
    <xf numFmtId="37" fontId="1" fillId="0" borderId="0" xfId="0" applyNumberFormat="1" applyFont="1" applyFill="1" applyAlignment="1">
      <alignment/>
    </xf>
    <xf numFmtId="37" fontId="15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5" fillId="0" borderId="0" xfId="0" applyNumberFormat="1" applyFont="1" applyFill="1" applyAlignment="1">
      <alignment/>
    </xf>
    <xf numFmtId="37" fontId="10" fillId="0" borderId="0" xfId="0" applyNumberFormat="1" applyFont="1" applyFill="1" applyAlignment="1">
      <alignment vertical="top" wrapText="1"/>
    </xf>
    <xf numFmtId="37" fontId="5" fillId="0" borderId="0" xfId="0" applyNumberFormat="1" applyFont="1" applyFill="1" applyAlignment="1">
      <alignment horizontal="justify"/>
    </xf>
    <xf numFmtId="37" fontId="10" fillId="0" borderId="0" xfId="0" applyNumberFormat="1" applyFont="1" applyFill="1" applyAlignment="1">
      <alignment/>
    </xf>
    <xf numFmtId="37" fontId="0" fillId="0" borderId="0" xfId="0" applyNumberFormat="1" applyFont="1" applyFill="1" applyAlignment="1">
      <alignment horizontal="left"/>
    </xf>
    <xf numFmtId="37" fontId="0" fillId="0" borderId="0" xfId="0" applyNumberFormat="1" applyFont="1" applyFill="1" applyAlignment="1">
      <alignment horizontal="justify" wrapText="1"/>
    </xf>
    <xf numFmtId="37" fontId="18" fillId="0" borderId="0" xfId="0" applyNumberFormat="1" applyFont="1" applyFill="1" applyAlignment="1" applyProtection="1">
      <alignment/>
      <protection/>
    </xf>
    <xf numFmtId="37" fontId="0" fillId="0" borderId="0" xfId="0" applyNumberFormat="1" applyFont="1" applyFill="1" applyBorder="1" applyAlignment="1">
      <alignment/>
    </xf>
    <xf numFmtId="37" fontId="0" fillId="0" borderId="0" xfId="42" applyNumberFormat="1" applyFont="1" applyFill="1" applyBorder="1" applyAlignment="1">
      <alignment/>
    </xf>
    <xf numFmtId="37" fontId="0" fillId="0" borderId="12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5" xfId="42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42" applyNumberFormat="1" applyFont="1" applyFill="1" applyBorder="1" applyAlignment="1">
      <alignment/>
    </xf>
    <xf numFmtId="37" fontId="2" fillId="0" borderId="16" xfId="0" applyNumberFormat="1" applyFont="1" applyFill="1" applyBorder="1" applyAlignment="1">
      <alignment/>
    </xf>
    <xf numFmtId="37" fontId="0" fillId="0" borderId="0" xfId="0" applyNumberFormat="1" applyFont="1" applyFill="1" applyAlignment="1">
      <alignment/>
    </xf>
    <xf numFmtId="37" fontId="0" fillId="0" borderId="0" xfId="0" applyNumberFormat="1" applyFont="1" applyFill="1" applyBorder="1" applyAlignment="1" quotePrefix="1">
      <alignment horizontal="center"/>
    </xf>
    <xf numFmtId="37" fontId="2" fillId="24" borderId="0" xfId="0" applyNumberFormat="1" applyFont="1" applyFill="1" applyAlignment="1" applyProtection="1">
      <alignment horizontal="center"/>
      <protection/>
    </xf>
    <xf numFmtId="37" fontId="0" fillId="0" borderId="0" xfId="0" applyNumberFormat="1" applyFont="1" applyFill="1" applyAlignment="1" applyProtection="1">
      <alignment horizontal="right"/>
      <protection/>
    </xf>
    <xf numFmtId="37" fontId="0" fillId="0" borderId="0" xfId="42" applyNumberFormat="1" applyFont="1" applyFill="1" applyBorder="1" applyAlignment="1" applyProtection="1">
      <alignment horizontal="right"/>
      <protection/>
    </xf>
    <xf numFmtId="37" fontId="0" fillId="0" borderId="12" xfId="42" applyNumberFormat="1" applyFont="1" applyFill="1" applyBorder="1" applyAlignment="1" applyProtection="1">
      <alignment horizontal="right"/>
      <protection/>
    </xf>
    <xf numFmtId="37" fontId="0" fillId="0" borderId="11" xfId="0" applyNumberFormat="1" applyFont="1" applyFill="1" applyBorder="1" applyAlignment="1" applyProtection="1" quotePrefix="1">
      <alignment horizontal="right"/>
      <protection/>
    </xf>
    <xf numFmtId="37" fontId="0" fillId="0" borderId="11" xfId="0" applyNumberFormat="1" applyFont="1" applyFill="1" applyBorder="1" applyAlignment="1" applyProtection="1">
      <alignment horizontal="right"/>
      <protection/>
    </xf>
    <xf numFmtId="37" fontId="0" fillId="0" borderId="0" xfId="0" applyNumberFormat="1" applyFont="1" applyFill="1" applyBorder="1" applyAlignment="1" applyProtection="1" quotePrefix="1">
      <alignment horizontal="right"/>
      <protection/>
    </xf>
    <xf numFmtId="37" fontId="0" fillId="0" borderId="0" xfId="42" applyNumberFormat="1" applyFont="1" applyFill="1" applyBorder="1" applyAlignment="1" applyProtection="1" quotePrefix="1">
      <alignment horizontal="right"/>
      <protection/>
    </xf>
    <xf numFmtId="37" fontId="0" fillId="0" borderId="16" xfId="0" applyNumberFormat="1" applyFont="1" applyFill="1" applyBorder="1" applyAlignment="1" applyProtection="1" quotePrefix="1">
      <alignment horizontal="right"/>
      <protection/>
    </xf>
    <xf numFmtId="37" fontId="0" fillId="0" borderId="16" xfId="42" applyNumberFormat="1" applyFont="1" applyFill="1" applyBorder="1" applyAlignment="1" applyProtection="1" quotePrefix="1">
      <alignment horizontal="right"/>
      <protection/>
    </xf>
    <xf numFmtId="39" fontId="0" fillId="0" borderId="0" xfId="0" applyNumberFormat="1" applyFont="1" applyFill="1" applyAlignment="1" applyProtection="1">
      <alignment horizontal="right" vertical="top"/>
      <protection/>
    </xf>
    <xf numFmtId="39" fontId="0" fillId="0" borderId="0" xfId="0" applyNumberFormat="1" applyFont="1" applyFill="1" applyBorder="1" applyAlignment="1" applyProtection="1">
      <alignment horizontal="right"/>
      <protection/>
    </xf>
    <xf numFmtId="39" fontId="0" fillId="0" borderId="0" xfId="42" applyNumberFormat="1" applyFont="1" applyFill="1" applyBorder="1" applyAlignment="1" applyProtection="1">
      <alignment/>
      <protection/>
    </xf>
    <xf numFmtId="37" fontId="8" fillId="0" borderId="0" xfId="0" applyNumberFormat="1" applyFont="1" applyFill="1" applyBorder="1" applyAlignment="1" applyProtection="1">
      <alignment horizontal="center"/>
      <protection/>
    </xf>
    <xf numFmtId="37" fontId="0" fillId="0" borderId="0" xfId="0" applyNumberFormat="1" applyFont="1" applyFill="1" applyAlignment="1">
      <alignment horizontal="justify" wrapText="1"/>
    </xf>
    <xf numFmtId="37" fontId="0" fillId="0" borderId="0" xfId="0" applyNumberFormat="1" applyFont="1" applyFill="1" applyAlignment="1" applyProtection="1">
      <alignment horizontal="justify" wrapText="1"/>
      <protection/>
    </xf>
    <xf numFmtId="37" fontId="0" fillId="0" borderId="0" xfId="0" applyNumberFormat="1" applyFont="1" applyFill="1" applyAlignment="1">
      <alignment horizontal="justify" wrapText="1"/>
    </xf>
    <xf numFmtId="37" fontId="13" fillId="0" borderId="0" xfId="0" applyNumberFormat="1" applyFont="1" applyFill="1" applyAlignment="1" applyProtection="1">
      <alignment horizontal="center"/>
      <protection/>
    </xf>
    <xf numFmtId="37" fontId="2" fillId="0" borderId="12" xfId="0" applyNumberFormat="1" applyFont="1" applyFill="1" applyBorder="1" applyAlignment="1">
      <alignment horizontal="center"/>
    </xf>
    <xf numFmtId="37" fontId="13" fillId="0" borderId="0" xfId="0" applyNumberFormat="1" applyFont="1" applyFill="1" applyAlignment="1">
      <alignment horizontal="center"/>
    </xf>
    <xf numFmtId="37" fontId="0" fillId="0" borderId="0" xfId="0" applyNumberFormat="1" applyFont="1" applyFill="1" applyAlignment="1" applyProtection="1">
      <alignment horizontal="justify" vertical="top" wrapText="1"/>
      <protection/>
    </xf>
    <xf numFmtId="37" fontId="0" fillId="0" borderId="0" xfId="0" applyNumberFormat="1" applyFont="1" applyFill="1" applyAlignment="1">
      <alignment horizontal="justify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6"/>
  <sheetViews>
    <sheetView tabSelected="1" zoomScaleSheetLayoutView="100" zoomScalePageLayoutView="0" workbookViewId="0" topLeftCell="A34">
      <selection activeCell="B46" sqref="B46"/>
    </sheetView>
  </sheetViews>
  <sheetFormatPr defaultColWidth="8.28125" defaultRowHeight="12.75"/>
  <cols>
    <col min="1" max="1" width="55.57421875" style="20" customWidth="1"/>
    <col min="2" max="2" width="12.7109375" style="99" customWidth="1"/>
    <col min="3" max="3" width="3.7109375" style="17" customWidth="1"/>
    <col min="4" max="4" width="12.7109375" style="53" customWidth="1"/>
    <col min="5" max="5" width="4.140625" style="17" customWidth="1"/>
    <col min="6" max="6" width="6.00390625" style="17" customWidth="1"/>
    <col min="7" max="7" width="7.00390625" style="17" customWidth="1"/>
    <col min="8" max="16384" width="8.28125" style="17" customWidth="1"/>
  </cols>
  <sheetData>
    <row r="1" spans="1:10" s="45" customFormat="1" ht="15" customHeight="1">
      <c r="A1" s="12" t="s">
        <v>51</v>
      </c>
      <c r="B1" s="87"/>
      <c r="C1" s="46"/>
      <c r="D1" s="59"/>
      <c r="E1" s="46"/>
      <c r="F1" s="46"/>
      <c r="G1" s="46"/>
      <c r="H1" s="46"/>
      <c r="I1" s="46"/>
      <c r="J1" s="46"/>
    </row>
    <row r="2" spans="1:10" s="45" customFormat="1" ht="12" customHeight="1">
      <c r="A2" s="46" t="s">
        <v>0</v>
      </c>
      <c r="B2" s="87"/>
      <c r="C2" s="46"/>
      <c r="D2" s="87"/>
      <c r="E2" s="46"/>
      <c r="F2" s="46"/>
      <c r="G2" s="46"/>
      <c r="H2" s="46"/>
      <c r="I2" s="46"/>
      <c r="J2" s="46"/>
    </row>
    <row r="3" spans="1:10" s="45" customFormat="1" ht="12" customHeight="1">
      <c r="A3" s="12"/>
      <c r="B3" s="87"/>
      <c r="C3" s="46"/>
      <c r="D3" s="87"/>
      <c r="E3" s="46"/>
      <c r="F3" s="46"/>
      <c r="G3" s="47"/>
      <c r="H3" s="46"/>
      <c r="I3" s="46"/>
      <c r="J3" s="46"/>
    </row>
    <row r="4" spans="1:10" s="48" customFormat="1" ht="15">
      <c r="A4" s="12" t="s">
        <v>7</v>
      </c>
      <c r="B4" s="87"/>
      <c r="C4" s="46"/>
      <c r="D4" s="87"/>
      <c r="E4" s="46"/>
      <c r="F4" s="46"/>
      <c r="G4" s="46"/>
      <c r="H4" s="46"/>
      <c r="I4" s="46"/>
      <c r="J4" s="46"/>
    </row>
    <row r="5" spans="1:10" s="45" customFormat="1" ht="15">
      <c r="A5" s="12" t="s">
        <v>133</v>
      </c>
      <c r="B5" s="87"/>
      <c r="C5" s="46"/>
      <c r="D5" s="87"/>
      <c r="E5" s="46"/>
      <c r="F5" s="46"/>
      <c r="G5" s="46"/>
      <c r="H5" s="46"/>
      <c r="I5" s="46"/>
      <c r="J5" s="46"/>
    </row>
    <row r="6" spans="1:10" s="45" customFormat="1" ht="14.25">
      <c r="A6" s="49"/>
      <c r="B6" s="88"/>
      <c r="C6" s="49"/>
      <c r="D6" s="88"/>
      <c r="E6" s="50"/>
      <c r="F6" s="50"/>
      <c r="G6" s="50"/>
      <c r="H6" s="50"/>
      <c r="I6" s="51"/>
      <c r="J6" s="51"/>
    </row>
    <row r="7" spans="1:8" ht="15">
      <c r="A7" s="6"/>
      <c r="B7" s="8" t="s">
        <v>8</v>
      </c>
      <c r="C7" s="179"/>
      <c r="D7" s="8" t="s">
        <v>9</v>
      </c>
      <c r="E7" s="14"/>
      <c r="F7" s="13"/>
      <c r="G7" s="15"/>
      <c r="H7" s="16"/>
    </row>
    <row r="8" spans="1:8" ht="14.25">
      <c r="A8" s="54"/>
      <c r="B8" s="8" t="s">
        <v>26</v>
      </c>
      <c r="C8" s="36"/>
      <c r="D8" s="8" t="s">
        <v>26</v>
      </c>
      <c r="E8" s="18"/>
      <c r="F8" s="18"/>
      <c r="G8" s="19"/>
      <c r="H8" s="16"/>
    </row>
    <row r="9" spans="1:8" ht="14.25">
      <c r="A9" s="54"/>
      <c r="B9" s="89" t="s">
        <v>134</v>
      </c>
      <c r="C9" s="36"/>
      <c r="D9" s="89" t="s">
        <v>126</v>
      </c>
      <c r="E9" s="18"/>
      <c r="F9" s="18"/>
      <c r="G9" s="19"/>
      <c r="H9" s="16"/>
    </row>
    <row r="10" spans="1:8" ht="14.25">
      <c r="A10" s="54"/>
      <c r="B10" s="8" t="s">
        <v>48</v>
      </c>
      <c r="C10" s="8"/>
      <c r="D10" s="8" t="s">
        <v>48</v>
      </c>
      <c r="E10" s="18"/>
      <c r="F10" s="18"/>
      <c r="G10" s="19"/>
      <c r="H10" s="16"/>
    </row>
    <row r="11" spans="1:8" ht="14.25">
      <c r="A11" s="9" t="s">
        <v>53</v>
      </c>
      <c r="B11" s="92"/>
      <c r="C11" s="7"/>
      <c r="D11" s="52"/>
      <c r="E11" s="18"/>
      <c r="F11" s="18"/>
      <c r="G11" s="19"/>
      <c r="H11" s="16"/>
    </row>
    <row r="12" spans="1:8" ht="14.25">
      <c r="A12" s="7" t="s">
        <v>10</v>
      </c>
      <c r="B12" s="92">
        <v>8458040</v>
      </c>
      <c r="C12" s="10"/>
      <c r="D12" s="60">
        <v>8947264</v>
      </c>
      <c r="E12" s="22"/>
      <c r="F12" s="22"/>
      <c r="G12" s="23"/>
      <c r="H12" s="16"/>
    </row>
    <row r="13" spans="1:8" ht="14.25">
      <c r="A13" s="7" t="s">
        <v>101</v>
      </c>
      <c r="B13" s="92">
        <v>3184375</v>
      </c>
      <c r="C13" s="10"/>
      <c r="D13" s="60">
        <v>3203125</v>
      </c>
      <c r="E13" s="22"/>
      <c r="F13" s="22"/>
      <c r="G13" s="23"/>
      <c r="H13" s="16"/>
    </row>
    <row r="14" spans="1:8" ht="14.25">
      <c r="A14" s="7" t="s">
        <v>70</v>
      </c>
      <c r="B14" s="92">
        <v>0</v>
      </c>
      <c r="C14" s="10"/>
      <c r="D14" s="60">
        <v>1038</v>
      </c>
      <c r="E14" s="22"/>
      <c r="F14" s="22"/>
      <c r="G14" s="23"/>
      <c r="H14" s="16"/>
    </row>
    <row r="15" spans="1:8" ht="14.25">
      <c r="A15" s="7" t="s">
        <v>102</v>
      </c>
      <c r="B15" s="93">
        <v>0</v>
      </c>
      <c r="C15" s="10"/>
      <c r="D15" s="61">
        <v>0</v>
      </c>
      <c r="E15" s="22"/>
      <c r="F15" s="22"/>
      <c r="G15" s="23"/>
      <c r="H15" s="16"/>
    </row>
    <row r="16" spans="1:8" ht="14.25">
      <c r="A16" s="37"/>
      <c r="B16" s="92">
        <f>SUM(B12:B15)</f>
        <v>11642415</v>
      </c>
      <c r="C16" s="7"/>
      <c r="D16" s="62">
        <f>SUM(D12:D15)</f>
        <v>12151427</v>
      </c>
      <c r="E16" s="18"/>
      <c r="F16" s="18"/>
      <c r="G16" s="19"/>
      <c r="H16" s="16"/>
    </row>
    <row r="17" spans="1:8" ht="14.25">
      <c r="A17" s="54"/>
      <c r="B17" s="52"/>
      <c r="C17" s="11"/>
      <c r="D17" s="62"/>
      <c r="E17" s="18"/>
      <c r="F17" s="18"/>
      <c r="G17" s="19"/>
      <c r="H17" s="16"/>
    </row>
    <row r="18" spans="1:8" ht="14.25">
      <c r="A18" s="9" t="s">
        <v>27</v>
      </c>
      <c r="B18" s="52"/>
      <c r="C18" s="11"/>
      <c r="D18" s="62"/>
      <c r="E18" s="18"/>
      <c r="F18" s="18"/>
      <c r="G18" s="19"/>
      <c r="H18" s="16"/>
    </row>
    <row r="19" spans="1:8" ht="14.25">
      <c r="A19" s="54" t="s">
        <v>11</v>
      </c>
      <c r="B19" s="94">
        <v>2698794</v>
      </c>
      <c r="C19" s="11"/>
      <c r="D19" s="63">
        <v>3212710</v>
      </c>
      <c r="E19" s="18"/>
      <c r="F19" s="18"/>
      <c r="G19" s="19"/>
      <c r="H19" s="16"/>
    </row>
    <row r="20" spans="1:8" ht="14.25">
      <c r="A20" s="54" t="s">
        <v>33</v>
      </c>
      <c r="B20" s="95">
        <f>2700525</f>
        <v>2700525</v>
      </c>
      <c r="C20" s="11"/>
      <c r="D20" s="64">
        <v>3366125</v>
      </c>
      <c r="E20" s="18"/>
      <c r="F20" s="18"/>
      <c r="G20" s="24"/>
      <c r="H20" s="16"/>
    </row>
    <row r="21" spans="1:8" ht="14.25">
      <c r="A21" s="54" t="s">
        <v>58</v>
      </c>
      <c r="B21" s="95">
        <v>27165</v>
      </c>
      <c r="C21" s="11"/>
      <c r="D21" s="64">
        <v>226820</v>
      </c>
      <c r="E21" s="18"/>
      <c r="F21" s="18"/>
      <c r="G21" s="24"/>
      <c r="H21" s="16"/>
    </row>
    <row r="22" spans="1:8" ht="14.25">
      <c r="A22" s="54" t="s">
        <v>103</v>
      </c>
      <c r="B22" s="95">
        <v>0</v>
      </c>
      <c r="C22" s="11"/>
      <c r="D22" s="64">
        <v>289106</v>
      </c>
      <c r="E22" s="18"/>
      <c r="F22" s="18"/>
      <c r="G22" s="24"/>
      <c r="H22" s="16"/>
    </row>
    <row r="23" spans="1:8" ht="14.25">
      <c r="A23" s="54" t="s">
        <v>28</v>
      </c>
      <c r="B23" s="96">
        <v>69309</v>
      </c>
      <c r="C23" s="11"/>
      <c r="D23" s="66">
        <v>128466</v>
      </c>
      <c r="E23" s="18"/>
      <c r="F23" s="18"/>
      <c r="G23" s="24"/>
      <c r="H23" s="16"/>
    </row>
    <row r="24" spans="1:8" ht="14.25" customHeight="1">
      <c r="A24" s="6"/>
      <c r="B24" s="97">
        <f>SUM(B19:B23)</f>
        <v>5495793</v>
      </c>
      <c r="C24" s="32"/>
      <c r="D24" s="90">
        <f>SUM(D19:D23)</f>
        <v>7223227</v>
      </c>
      <c r="E24" s="21"/>
      <c r="F24" s="21"/>
      <c r="G24" s="21"/>
      <c r="H24" s="16"/>
    </row>
    <row r="25" spans="1:8" ht="14.25" customHeight="1">
      <c r="A25" s="6"/>
      <c r="B25" s="92"/>
      <c r="C25" s="6"/>
      <c r="D25" s="60"/>
      <c r="E25" s="21"/>
      <c r="F25" s="21"/>
      <c r="G25" s="21"/>
      <c r="H25" s="16"/>
    </row>
    <row r="26" spans="1:8" ht="19.5" customHeight="1" thickBot="1">
      <c r="A26" s="6" t="s">
        <v>71</v>
      </c>
      <c r="B26" s="98">
        <f>B16+B24</f>
        <v>17138208</v>
      </c>
      <c r="C26" s="6"/>
      <c r="D26" s="91">
        <f>D16+D24</f>
        <v>19374654</v>
      </c>
      <c r="E26" s="21"/>
      <c r="F26" s="21"/>
      <c r="G26" s="21"/>
      <c r="H26" s="16"/>
    </row>
    <row r="27" ht="15.75" thickTop="1"/>
    <row r="28" spans="1:8" ht="14.25">
      <c r="A28" s="38" t="s">
        <v>72</v>
      </c>
      <c r="B28" s="52"/>
      <c r="C28" s="11"/>
      <c r="D28" s="62"/>
      <c r="E28" s="24"/>
      <c r="F28" s="24"/>
      <c r="G28" s="16"/>
      <c r="H28" s="16"/>
    </row>
    <row r="29" spans="1:8" ht="14.25">
      <c r="A29" s="3" t="s">
        <v>73</v>
      </c>
      <c r="B29" s="52"/>
      <c r="C29" s="11"/>
      <c r="D29" s="62"/>
      <c r="E29" s="24"/>
      <c r="F29" s="24"/>
      <c r="G29" s="16"/>
      <c r="H29" s="16"/>
    </row>
    <row r="30" spans="1:8" ht="14.25">
      <c r="A30" s="54" t="s">
        <v>104</v>
      </c>
      <c r="B30" s="52">
        <v>14000000</v>
      </c>
      <c r="C30" s="11"/>
      <c r="D30" s="62">
        <v>14000000</v>
      </c>
      <c r="E30" s="24"/>
      <c r="F30" s="24"/>
      <c r="G30" s="16"/>
      <c r="H30" s="16"/>
    </row>
    <row r="31" spans="1:8" ht="14.25">
      <c r="A31" s="54" t="s">
        <v>105</v>
      </c>
      <c r="B31" s="52">
        <v>550571</v>
      </c>
      <c r="C31" s="11"/>
      <c r="D31" s="62">
        <v>550571</v>
      </c>
      <c r="E31" s="24"/>
      <c r="F31" s="24"/>
      <c r="G31" s="16"/>
      <c r="H31" s="16"/>
    </row>
    <row r="32" spans="1:8" ht="14.25">
      <c r="A32" s="54" t="s">
        <v>106</v>
      </c>
      <c r="B32" s="62">
        <f>-199404-7773</f>
        <v>-207177</v>
      </c>
      <c r="C32" s="11"/>
      <c r="D32" s="62">
        <v>14542</v>
      </c>
      <c r="E32" s="24"/>
      <c r="F32" s="24"/>
      <c r="G32" s="16"/>
      <c r="H32" s="16"/>
    </row>
    <row r="33" spans="1:8" ht="14.25">
      <c r="A33" s="54" t="s">
        <v>107</v>
      </c>
      <c r="B33" s="52">
        <v>-5862515</v>
      </c>
      <c r="C33" s="11"/>
      <c r="D33" s="62">
        <v>-3836102</v>
      </c>
      <c r="E33" s="24"/>
      <c r="F33" s="24"/>
      <c r="G33" s="16"/>
      <c r="H33" s="16"/>
    </row>
    <row r="34" spans="1:8" ht="14.25">
      <c r="A34" s="54" t="s">
        <v>108</v>
      </c>
      <c r="B34" s="65">
        <v>-2575050</v>
      </c>
      <c r="C34" s="11"/>
      <c r="D34" s="65">
        <v>-2575050</v>
      </c>
      <c r="E34" s="24"/>
      <c r="F34" s="24"/>
      <c r="G34" s="16"/>
      <c r="H34" s="16"/>
    </row>
    <row r="35" spans="1:8" ht="19.5" customHeight="1">
      <c r="A35" s="3"/>
      <c r="B35" s="52">
        <f>SUM(B30:B34)</f>
        <v>5905829</v>
      </c>
      <c r="C35" s="11"/>
      <c r="D35" s="60">
        <f>SUM(D30:D34)</f>
        <v>8153961</v>
      </c>
      <c r="E35" s="24"/>
      <c r="F35" s="24"/>
      <c r="G35" s="16"/>
      <c r="H35" s="16"/>
    </row>
    <row r="36" spans="1:8" ht="15" customHeight="1">
      <c r="A36" s="3" t="s">
        <v>74</v>
      </c>
      <c r="B36" s="65">
        <v>0</v>
      </c>
      <c r="C36" s="11"/>
      <c r="D36" s="61">
        <v>0</v>
      </c>
      <c r="E36" s="24"/>
      <c r="F36" s="24"/>
      <c r="G36" s="16"/>
      <c r="H36" s="16"/>
    </row>
    <row r="37" spans="1:8" ht="15" customHeight="1">
      <c r="A37" s="3" t="s">
        <v>75</v>
      </c>
      <c r="B37" s="52">
        <f>SUM(B35:B36)</f>
        <v>5905829</v>
      </c>
      <c r="C37" s="11"/>
      <c r="D37" s="60">
        <f>D35+D36</f>
        <v>8153961</v>
      </c>
      <c r="E37" s="24"/>
      <c r="F37" s="24"/>
      <c r="G37" s="16"/>
      <c r="H37" s="16"/>
    </row>
    <row r="38" spans="1:8" ht="15" customHeight="1">
      <c r="A38" s="3"/>
      <c r="B38" s="52"/>
      <c r="C38" s="11"/>
      <c r="D38" s="60"/>
      <c r="E38" s="24"/>
      <c r="F38" s="24"/>
      <c r="G38" s="16"/>
      <c r="H38" s="16"/>
    </row>
    <row r="39" spans="1:8" ht="14.25">
      <c r="A39" s="3" t="s">
        <v>76</v>
      </c>
      <c r="B39" s="52"/>
      <c r="C39" s="11"/>
      <c r="D39" s="62"/>
      <c r="E39" s="24"/>
      <c r="F39" s="24"/>
      <c r="G39" s="16"/>
      <c r="H39" s="16"/>
    </row>
    <row r="40" spans="1:8" ht="14.25">
      <c r="A40" s="7" t="s">
        <v>47</v>
      </c>
      <c r="B40" s="94">
        <v>200510</v>
      </c>
      <c r="C40" s="11"/>
      <c r="D40" s="63">
        <v>268819</v>
      </c>
      <c r="E40" s="24"/>
      <c r="F40" s="24"/>
      <c r="G40" s="16"/>
      <c r="H40" s="16"/>
    </row>
    <row r="41" spans="1:8" ht="14.25">
      <c r="A41" s="54" t="s">
        <v>109</v>
      </c>
      <c r="B41" s="96">
        <v>3907765</v>
      </c>
      <c r="C41" s="11"/>
      <c r="D41" s="66">
        <v>3298524</v>
      </c>
      <c r="E41" s="24"/>
      <c r="F41" s="24"/>
      <c r="G41" s="16"/>
      <c r="H41" s="16"/>
    </row>
    <row r="42" spans="1:8" ht="19.5" customHeight="1">
      <c r="A42" s="3"/>
      <c r="B42" s="100">
        <f>SUM(B40:B41)</f>
        <v>4108275</v>
      </c>
      <c r="C42" s="11"/>
      <c r="D42" s="90">
        <f>SUM(D40:D41)</f>
        <v>3567343</v>
      </c>
      <c r="E42" s="24"/>
      <c r="F42" s="24"/>
      <c r="G42" s="16"/>
      <c r="H42" s="16"/>
    </row>
    <row r="43" spans="1:8" ht="19.5" customHeight="1">
      <c r="A43" s="3"/>
      <c r="B43" s="52"/>
      <c r="C43" s="11"/>
      <c r="D43" s="60"/>
      <c r="E43" s="24"/>
      <c r="F43" s="24"/>
      <c r="G43" s="16"/>
      <c r="H43" s="16"/>
    </row>
    <row r="44" spans="1:8" ht="14.25">
      <c r="A44" s="9" t="s">
        <v>77</v>
      </c>
      <c r="B44" s="52"/>
      <c r="C44" s="11"/>
      <c r="D44" s="62"/>
      <c r="E44" s="24"/>
      <c r="F44" s="24"/>
      <c r="G44" s="24"/>
      <c r="H44" s="16"/>
    </row>
    <row r="45" spans="1:8" ht="14.25">
      <c r="A45" s="6" t="s">
        <v>34</v>
      </c>
      <c r="B45" s="94">
        <f>4801308-2</f>
        <v>4801306</v>
      </c>
      <c r="C45" s="7"/>
      <c r="D45" s="63">
        <v>4203659</v>
      </c>
      <c r="E45" s="21"/>
      <c r="F45" s="21"/>
      <c r="G45" s="21"/>
      <c r="H45" s="16"/>
    </row>
    <row r="46" spans="1:8" ht="14.25">
      <c r="A46" s="54" t="s">
        <v>45</v>
      </c>
      <c r="B46" s="95">
        <v>144019</v>
      </c>
      <c r="C46" s="11"/>
      <c r="D46" s="64">
        <v>178146</v>
      </c>
      <c r="E46" s="24"/>
      <c r="F46" s="24"/>
      <c r="G46" s="21"/>
      <c r="H46" s="16"/>
    </row>
    <row r="47" spans="1:8" ht="14.25">
      <c r="A47" s="54" t="s">
        <v>46</v>
      </c>
      <c r="B47" s="95">
        <v>0</v>
      </c>
      <c r="C47" s="11"/>
      <c r="D47" s="64">
        <v>0</v>
      </c>
      <c r="E47" s="24"/>
      <c r="F47" s="24"/>
      <c r="G47" s="21"/>
      <c r="H47" s="16"/>
    </row>
    <row r="48" spans="1:8" ht="14.25">
      <c r="A48" s="54" t="s">
        <v>80</v>
      </c>
      <c r="B48" s="96">
        <v>2178779</v>
      </c>
      <c r="C48" s="11"/>
      <c r="D48" s="66">
        <v>3271545</v>
      </c>
      <c r="E48" s="24"/>
      <c r="F48" s="24"/>
      <c r="G48" s="16"/>
      <c r="H48" s="16"/>
    </row>
    <row r="49" spans="1:8" ht="19.5" customHeight="1">
      <c r="A49" s="54"/>
      <c r="B49" s="97">
        <f>SUM(B45:B48)</f>
        <v>7124104</v>
      </c>
      <c r="C49" s="6"/>
      <c r="D49" s="90">
        <f>SUM(D45:D48)</f>
        <v>7653350</v>
      </c>
      <c r="E49" s="24"/>
      <c r="F49" s="24"/>
      <c r="G49" s="16"/>
      <c r="H49" s="16"/>
    </row>
    <row r="50" spans="1:4" ht="14.25">
      <c r="A50" s="41" t="s">
        <v>78</v>
      </c>
      <c r="B50" s="92">
        <f>B42+B49</f>
        <v>11232379</v>
      </c>
      <c r="D50" s="55">
        <f>D42+D49</f>
        <v>11220693</v>
      </c>
    </row>
    <row r="51" spans="1:4" ht="15" thickBot="1">
      <c r="A51" s="41" t="s">
        <v>79</v>
      </c>
      <c r="B51" s="98">
        <f>B37+B50</f>
        <v>17138208</v>
      </c>
      <c r="D51" s="56">
        <f>D37+D50</f>
        <v>19374654</v>
      </c>
    </row>
    <row r="52" ht="15.75" thickTop="1">
      <c r="A52" s="41"/>
    </row>
    <row r="53" spans="1:8" ht="14.25">
      <c r="A53" s="54" t="s">
        <v>86</v>
      </c>
      <c r="B53" s="103">
        <f>B37/140000000</f>
        <v>0.042184492857142854</v>
      </c>
      <c r="C53" s="104"/>
      <c r="D53" s="105">
        <v>0.06</v>
      </c>
      <c r="E53" s="24"/>
      <c r="F53" s="24"/>
      <c r="G53" s="16"/>
      <c r="H53" s="16"/>
    </row>
    <row r="54" spans="1:8" ht="14.25">
      <c r="A54" s="54" t="s">
        <v>94</v>
      </c>
      <c r="B54" s="52"/>
      <c r="C54" s="11"/>
      <c r="D54" s="62"/>
      <c r="E54" s="24"/>
      <c r="F54" s="24"/>
      <c r="G54" s="16"/>
      <c r="H54" s="16"/>
    </row>
    <row r="55" spans="1:8" ht="14.25">
      <c r="A55" s="54"/>
      <c r="B55" s="52"/>
      <c r="C55" s="11"/>
      <c r="D55" s="52"/>
      <c r="E55" s="24"/>
      <c r="F55" s="24"/>
      <c r="G55" s="16"/>
      <c r="H55" s="16"/>
    </row>
    <row r="56" spans="1:8" ht="14.25">
      <c r="A56" s="194" t="s">
        <v>6</v>
      </c>
      <c r="B56" s="194"/>
      <c r="C56" s="194"/>
      <c r="D56" s="194"/>
      <c r="E56" s="25"/>
      <c r="F56" s="25"/>
      <c r="G56" s="16"/>
      <c r="H56" s="16"/>
    </row>
    <row r="57" spans="1:9" ht="15">
      <c r="A57" s="194"/>
      <c r="B57" s="194"/>
      <c r="C57" s="194"/>
      <c r="D57" s="194"/>
      <c r="E57" s="67"/>
      <c r="F57" s="67"/>
      <c r="G57" s="67"/>
      <c r="H57" s="67"/>
      <c r="I57" s="68"/>
    </row>
    <row r="58" spans="1:6" ht="14.25">
      <c r="A58" s="2"/>
      <c r="B58" s="101"/>
      <c r="C58" s="34"/>
      <c r="D58" s="57"/>
      <c r="E58" s="27"/>
      <c r="F58" s="27"/>
    </row>
    <row r="59" spans="1:6" ht="15">
      <c r="A59" s="26"/>
      <c r="B59" s="102"/>
      <c r="C59" s="27"/>
      <c r="D59" s="58"/>
      <c r="E59" s="27"/>
      <c r="F59" s="27"/>
    </row>
    <row r="60" spans="1:6" ht="15">
      <c r="A60" s="26"/>
      <c r="B60" s="102"/>
      <c r="C60" s="27"/>
      <c r="D60" s="58"/>
      <c r="E60" s="27"/>
      <c r="F60" s="27"/>
    </row>
    <row r="61" spans="1:6" ht="15">
      <c r="A61" s="26"/>
      <c r="B61" s="102"/>
      <c r="C61" s="27"/>
      <c r="D61" s="58"/>
      <c r="E61" s="27"/>
      <c r="F61" s="27"/>
    </row>
    <row r="62" spans="1:6" ht="15">
      <c r="A62" s="26"/>
      <c r="B62" s="102"/>
      <c r="C62" s="27"/>
      <c r="D62" s="58"/>
      <c r="E62" s="27"/>
      <c r="F62" s="27"/>
    </row>
    <row r="63" spans="1:6" ht="15">
      <c r="A63" s="26"/>
      <c r="B63" s="102"/>
      <c r="C63" s="27"/>
      <c r="D63" s="58"/>
      <c r="E63" s="27"/>
      <c r="F63" s="27"/>
    </row>
    <row r="64" spans="1:6" ht="15">
      <c r="A64" s="26"/>
      <c r="B64" s="102"/>
      <c r="C64" s="27"/>
      <c r="D64" s="58"/>
      <c r="E64" s="27"/>
      <c r="F64" s="27"/>
    </row>
    <row r="65" spans="1:6" ht="15">
      <c r="A65" s="26"/>
      <c r="B65" s="102"/>
      <c r="C65" s="27"/>
      <c r="D65" s="58"/>
      <c r="E65" s="27"/>
      <c r="F65" s="27"/>
    </row>
    <row r="66" spans="1:6" ht="15">
      <c r="A66" s="26"/>
      <c r="B66" s="102"/>
      <c r="C66" s="27"/>
      <c r="D66" s="58"/>
      <c r="E66" s="27"/>
      <c r="F66" s="27"/>
    </row>
  </sheetData>
  <sheetProtection/>
  <mergeCells count="1">
    <mergeCell ref="A56:D57"/>
  </mergeCells>
  <printOptions horizontalCentered="1"/>
  <pageMargins left="1" right="0.5" top="0.35" bottom="0.5" header="0" footer="0.5"/>
  <pageSetup fitToHeight="1" fitToWidth="1" horizontalDpi="600" verticalDpi="600" orientation="portrait" paperSize="9" scale="95" r:id="rId1"/>
  <headerFooter alignWithMargins="0">
    <oddFooter>&amp;C&amp;9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7"/>
  <sheetViews>
    <sheetView zoomScaleSheetLayoutView="100" zoomScalePageLayoutView="0" workbookViewId="0" topLeftCell="A16">
      <selection activeCell="H43" sqref="H43"/>
    </sheetView>
  </sheetViews>
  <sheetFormatPr defaultColWidth="8.28125" defaultRowHeight="13.5" customHeight="1"/>
  <cols>
    <col min="1" max="1" width="3.7109375" style="113" customWidth="1"/>
    <col min="2" max="2" width="30.7109375" style="113" customWidth="1"/>
    <col min="3" max="3" width="2.421875" style="113" customWidth="1"/>
    <col min="4" max="4" width="13.7109375" style="142" customWidth="1"/>
    <col min="5" max="5" width="1.7109375" style="142" customWidth="1"/>
    <col min="6" max="6" width="13.28125" style="143" customWidth="1"/>
    <col min="7" max="7" width="1.7109375" style="113" customWidth="1"/>
    <col min="8" max="8" width="12.7109375" style="142" customWidth="1"/>
    <col min="9" max="9" width="1.7109375" style="113" customWidth="1"/>
    <col min="10" max="10" width="12.7109375" style="113" customWidth="1"/>
    <col min="11" max="11" width="2.7109375" style="113" customWidth="1"/>
    <col min="12" max="12" width="12.00390625" style="113" bestFit="1" customWidth="1"/>
    <col min="13" max="13" width="14.00390625" style="113" customWidth="1"/>
    <col min="14" max="14" width="7.8515625" style="113" customWidth="1"/>
    <col min="15" max="15" width="8.28125" style="113" hidden="1" customWidth="1"/>
    <col min="16" max="16" width="12.57421875" style="113" customWidth="1"/>
    <col min="17" max="17" width="10.8515625" style="113" bestFit="1" customWidth="1"/>
    <col min="18" max="16384" width="8.28125" style="113" customWidth="1"/>
  </cols>
  <sheetData>
    <row r="1" spans="1:11" ht="13.5" customHeight="1">
      <c r="A1" s="12" t="s">
        <v>51</v>
      </c>
      <c r="C1" s="46"/>
      <c r="D1" s="46"/>
      <c r="E1" s="46"/>
      <c r="F1" s="46"/>
      <c r="G1" s="46"/>
      <c r="H1" s="46"/>
      <c r="I1" s="46"/>
      <c r="J1" s="59"/>
      <c r="K1" s="46"/>
    </row>
    <row r="2" spans="1:11" ht="13.5" customHeight="1">
      <c r="A2" s="46" t="s">
        <v>0</v>
      </c>
      <c r="C2" s="46"/>
      <c r="D2" s="46"/>
      <c r="E2" s="46"/>
      <c r="F2" s="46"/>
      <c r="G2" s="46"/>
      <c r="H2" s="46"/>
      <c r="I2" s="46"/>
      <c r="J2" s="46"/>
      <c r="K2" s="46"/>
    </row>
    <row r="3" spans="1:11" ht="13.5" customHeight="1">
      <c r="A3" s="12"/>
      <c r="C3" s="46"/>
      <c r="D3" s="46"/>
      <c r="E3" s="46"/>
      <c r="F3" s="46"/>
      <c r="G3" s="46"/>
      <c r="H3" s="47"/>
      <c r="I3" s="46"/>
      <c r="J3" s="46"/>
      <c r="K3" s="46"/>
    </row>
    <row r="4" spans="1:11" s="28" customFormat="1" ht="13.5" customHeight="1">
      <c r="A4" s="12" t="s">
        <v>44</v>
      </c>
      <c r="C4" s="46"/>
      <c r="D4" s="46"/>
      <c r="E4" s="46"/>
      <c r="F4" s="46"/>
      <c r="G4" s="46"/>
      <c r="H4" s="46"/>
      <c r="I4" s="46"/>
      <c r="J4" s="46"/>
      <c r="K4" s="46"/>
    </row>
    <row r="5" spans="1:11" s="28" customFormat="1" ht="13.5" customHeight="1">
      <c r="A5" s="12" t="s">
        <v>135</v>
      </c>
      <c r="C5" s="46"/>
      <c r="D5" s="46"/>
      <c r="E5" s="46"/>
      <c r="F5" s="46"/>
      <c r="G5" s="46"/>
      <c r="H5" s="46"/>
      <c r="I5" s="46"/>
      <c r="J5" s="46"/>
      <c r="K5" s="46"/>
    </row>
    <row r="6" spans="2:11" ht="13.5" customHeight="1">
      <c r="B6" s="46"/>
      <c r="C6" s="46"/>
      <c r="D6" s="46"/>
      <c r="E6" s="46"/>
      <c r="F6" s="46"/>
      <c r="G6" s="46"/>
      <c r="H6" s="46"/>
      <c r="I6" s="46"/>
      <c r="J6" s="46"/>
      <c r="K6" s="46"/>
    </row>
    <row r="7" spans="1:11" ht="13.5" customHeight="1">
      <c r="A7" s="114"/>
      <c r="B7" s="114"/>
      <c r="C7" s="114"/>
      <c r="D7" s="115"/>
      <c r="E7" s="115"/>
      <c r="F7" s="116"/>
      <c r="G7" s="114"/>
      <c r="H7" s="115"/>
      <c r="I7" s="114"/>
      <c r="J7" s="114"/>
      <c r="K7" s="44"/>
    </row>
    <row r="8" spans="1:17" ht="13.5" customHeight="1">
      <c r="A8" s="114"/>
      <c r="B8" s="114"/>
      <c r="C8" s="114"/>
      <c r="D8" s="197" t="s">
        <v>19</v>
      </c>
      <c r="E8" s="197"/>
      <c r="F8" s="197"/>
      <c r="G8" s="43"/>
      <c r="H8" s="197" t="s">
        <v>20</v>
      </c>
      <c r="I8" s="197"/>
      <c r="J8" s="197"/>
      <c r="K8" s="44"/>
      <c r="M8" s="117" t="s">
        <v>128</v>
      </c>
      <c r="N8" s="74"/>
      <c r="O8" s="74"/>
      <c r="P8" s="118"/>
      <c r="Q8" s="27"/>
    </row>
    <row r="9" spans="1:17" ht="13.5" customHeight="1">
      <c r="A9" s="43"/>
      <c r="B9" s="43"/>
      <c r="C9" s="43"/>
      <c r="D9" s="119"/>
      <c r="E9" s="119"/>
      <c r="F9" s="119"/>
      <c r="G9" s="43"/>
      <c r="H9" s="115"/>
      <c r="I9" s="119"/>
      <c r="J9" s="119" t="s">
        <v>23</v>
      </c>
      <c r="K9" s="44"/>
      <c r="L9" s="27"/>
      <c r="M9" s="74"/>
      <c r="N9" s="74"/>
      <c r="O9" s="74"/>
      <c r="P9" s="120"/>
      <c r="Q9" s="27"/>
    </row>
    <row r="10" spans="1:17" ht="13.5" customHeight="1">
      <c r="A10" s="43"/>
      <c r="B10" s="43"/>
      <c r="C10" s="43"/>
      <c r="D10" s="119" t="s">
        <v>21</v>
      </c>
      <c r="E10" s="119"/>
      <c r="F10" s="119" t="s">
        <v>23</v>
      </c>
      <c r="G10" s="43"/>
      <c r="H10" s="121" t="s">
        <v>141</v>
      </c>
      <c r="I10" s="119"/>
      <c r="J10" s="121" t="s">
        <v>141</v>
      </c>
      <c r="K10" s="44"/>
      <c r="L10" s="27"/>
      <c r="M10" s="119" t="s">
        <v>118</v>
      </c>
      <c r="N10" s="74"/>
      <c r="O10" s="74"/>
      <c r="P10" s="122"/>
      <c r="Q10" s="27"/>
    </row>
    <row r="11" spans="1:17" ht="13.5" customHeight="1">
      <c r="A11" s="43"/>
      <c r="B11" s="43"/>
      <c r="C11" s="43"/>
      <c r="D11" s="119" t="s">
        <v>22</v>
      </c>
      <c r="E11" s="119"/>
      <c r="F11" s="119" t="s">
        <v>24</v>
      </c>
      <c r="G11" s="43"/>
      <c r="H11" s="119" t="s">
        <v>99</v>
      </c>
      <c r="I11" s="119"/>
      <c r="J11" s="119" t="s">
        <v>100</v>
      </c>
      <c r="K11" s="44"/>
      <c r="L11" s="27"/>
      <c r="M11" s="119" t="s">
        <v>99</v>
      </c>
      <c r="N11" s="74"/>
      <c r="O11" s="74"/>
      <c r="P11" s="122"/>
      <c r="Q11" s="27"/>
    </row>
    <row r="12" spans="1:17" ht="13.5" customHeight="1">
      <c r="A12" s="43"/>
      <c r="B12" s="43"/>
      <c r="C12" s="43"/>
      <c r="D12" s="119" t="s">
        <v>136</v>
      </c>
      <c r="E12" s="119"/>
      <c r="F12" s="119" t="s">
        <v>137</v>
      </c>
      <c r="G12" s="43"/>
      <c r="H12" s="119" t="s">
        <v>136</v>
      </c>
      <c r="I12" s="119"/>
      <c r="J12" s="119" t="s">
        <v>138</v>
      </c>
      <c r="K12" s="44"/>
      <c r="L12" s="27"/>
      <c r="M12" s="180" t="s">
        <v>127</v>
      </c>
      <c r="N12" s="74"/>
      <c r="O12" s="74"/>
      <c r="P12" s="122"/>
      <c r="Q12" s="27"/>
    </row>
    <row r="13" spans="1:17" ht="13.5" customHeight="1">
      <c r="A13" s="43"/>
      <c r="B13" s="43"/>
      <c r="C13" s="43"/>
      <c r="D13" s="122" t="s">
        <v>48</v>
      </c>
      <c r="E13" s="122"/>
      <c r="F13" s="122" t="s">
        <v>48</v>
      </c>
      <c r="G13" s="43"/>
      <c r="H13" s="122" t="s">
        <v>48</v>
      </c>
      <c r="I13" s="43"/>
      <c r="J13" s="122" t="s">
        <v>48</v>
      </c>
      <c r="K13" s="44"/>
      <c r="L13" s="27"/>
      <c r="M13" s="122" t="s">
        <v>48</v>
      </c>
      <c r="N13" s="74"/>
      <c r="O13" s="74"/>
      <c r="P13" s="122"/>
      <c r="Q13" s="27"/>
    </row>
    <row r="14" spans="1:17" ht="13.5" customHeight="1">
      <c r="A14" s="43"/>
      <c r="B14" s="43"/>
      <c r="C14" s="43"/>
      <c r="D14" s="123"/>
      <c r="E14" s="123"/>
      <c r="F14" s="124"/>
      <c r="G14" s="43"/>
      <c r="H14" s="123"/>
      <c r="I14" s="43"/>
      <c r="J14" s="43"/>
      <c r="K14" s="44"/>
      <c r="L14" s="27"/>
      <c r="M14" s="123"/>
      <c r="N14" s="74"/>
      <c r="O14" s="74"/>
      <c r="P14" s="120"/>
      <c r="Q14" s="27"/>
    </row>
    <row r="15" spans="1:17" ht="13.5" customHeight="1">
      <c r="A15" s="125" t="s">
        <v>1</v>
      </c>
      <c r="B15" s="43"/>
      <c r="C15" s="43"/>
      <c r="D15" s="57">
        <f>H15-M15</f>
        <v>616678</v>
      </c>
      <c r="E15" s="181"/>
      <c r="F15" s="57">
        <v>5839012</v>
      </c>
      <c r="G15" s="181"/>
      <c r="H15" s="182">
        <v>2452357</v>
      </c>
      <c r="I15" s="181"/>
      <c r="J15" s="57">
        <v>7435768</v>
      </c>
      <c r="K15" s="126"/>
      <c r="L15" s="69"/>
      <c r="M15" s="69">
        <v>1835679</v>
      </c>
      <c r="N15" s="74"/>
      <c r="O15" s="74"/>
      <c r="P15" s="127"/>
      <c r="Q15" s="27"/>
    </row>
    <row r="16" spans="1:17" ht="13.5" customHeight="1">
      <c r="A16" s="125"/>
      <c r="B16" s="43"/>
      <c r="C16" s="43"/>
      <c r="D16" s="57"/>
      <c r="E16" s="181"/>
      <c r="F16" s="57"/>
      <c r="G16" s="181"/>
      <c r="H16" s="182"/>
      <c r="I16" s="181"/>
      <c r="J16" s="57"/>
      <c r="K16" s="126"/>
      <c r="L16" s="69"/>
      <c r="M16" s="69"/>
      <c r="N16" s="74"/>
      <c r="O16" s="74"/>
      <c r="P16" s="127"/>
      <c r="Q16" s="27"/>
    </row>
    <row r="17" spans="1:17" ht="13.5" customHeight="1">
      <c r="A17" s="125" t="s">
        <v>92</v>
      </c>
      <c r="B17" s="43"/>
      <c r="C17" s="43"/>
      <c r="D17" s="57">
        <f>H17-M17</f>
        <v>21708</v>
      </c>
      <c r="E17" s="181"/>
      <c r="F17" s="57">
        <v>0</v>
      </c>
      <c r="G17" s="181"/>
      <c r="H17" s="182">
        <v>31077</v>
      </c>
      <c r="I17" s="181"/>
      <c r="J17" s="57">
        <v>15000</v>
      </c>
      <c r="K17" s="126"/>
      <c r="L17" s="69"/>
      <c r="M17" s="69">
        <v>9369</v>
      </c>
      <c r="N17" s="74"/>
      <c r="O17" s="74"/>
      <c r="P17" s="127"/>
      <c r="Q17" s="27"/>
    </row>
    <row r="18" spans="1:17" ht="13.5" customHeight="1">
      <c r="A18" s="43"/>
      <c r="B18" s="43"/>
      <c r="C18" s="43"/>
      <c r="D18" s="181"/>
      <c r="E18" s="181"/>
      <c r="F18" s="181"/>
      <c r="G18" s="181"/>
      <c r="H18" s="182"/>
      <c r="I18" s="181"/>
      <c r="J18" s="181"/>
      <c r="K18" s="44"/>
      <c r="L18" s="69"/>
      <c r="M18" s="69"/>
      <c r="N18" s="74"/>
      <c r="O18" s="74"/>
      <c r="P18" s="127"/>
      <c r="Q18" s="27"/>
    </row>
    <row r="19" spans="1:17" ht="13.5" customHeight="1">
      <c r="A19" s="43" t="s">
        <v>25</v>
      </c>
      <c r="B19" s="43"/>
      <c r="C19" s="43"/>
      <c r="D19" s="57">
        <f>H19-M19</f>
        <v>-1609347</v>
      </c>
      <c r="E19" s="181"/>
      <c r="F19" s="57">
        <v>-5560427</v>
      </c>
      <c r="G19" s="181"/>
      <c r="H19" s="182">
        <f>H21-H15-H17</f>
        <v>-4322497</v>
      </c>
      <c r="I19" s="181"/>
      <c r="J19" s="57">
        <v>-8658385</v>
      </c>
      <c r="K19" s="126"/>
      <c r="L19" s="69"/>
      <c r="M19" s="69">
        <v>-2713150</v>
      </c>
      <c r="N19" s="74"/>
      <c r="O19" s="74"/>
      <c r="P19" s="127"/>
      <c r="Q19" s="27"/>
    </row>
    <row r="20" spans="1:17" ht="13.5" customHeight="1">
      <c r="A20" s="43"/>
      <c r="B20" s="43"/>
      <c r="C20" s="43"/>
      <c r="D20" s="128"/>
      <c r="E20" s="181"/>
      <c r="F20" s="128"/>
      <c r="G20" s="181"/>
      <c r="H20" s="183"/>
      <c r="I20" s="181"/>
      <c r="J20" s="128"/>
      <c r="K20" s="126"/>
      <c r="L20" s="69"/>
      <c r="M20" s="71"/>
      <c r="N20" s="74"/>
      <c r="O20" s="74"/>
      <c r="P20" s="127"/>
      <c r="Q20" s="27"/>
    </row>
    <row r="21" spans="1:17" ht="19.5" customHeight="1">
      <c r="A21" s="129" t="s">
        <v>87</v>
      </c>
      <c r="B21" s="43"/>
      <c r="C21" s="43"/>
      <c r="D21" s="57">
        <f>SUM(D15:D20)</f>
        <v>-970961</v>
      </c>
      <c r="E21" s="181"/>
      <c r="F21" s="57">
        <f>SUM(F15:F20)</f>
        <v>278585</v>
      </c>
      <c r="G21" s="57"/>
      <c r="H21" s="57">
        <v>-1839063</v>
      </c>
      <c r="I21" s="57"/>
      <c r="J21" s="57">
        <f>SUM(J15:J20)</f>
        <v>-1207617</v>
      </c>
      <c r="K21" s="44"/>
      <c r="L21" s="39"/>
      <c r="M21" s="39">
        <f>SUM(M15:M20)</f>
        <v>-868102</v>
      </c>
      <c r="N21" s="74"/>
      <c r="O21" s="74"/>
      <c r="P21" s="120"/>
      <c r="Q21" s="27"/>
    </row>
    <row r="22" spans="1:17" ht="13.5" customHeight="1">
      <c r="A22" s="130"/>
      <c r="B22" s="43"/>
      <c r="C22" s="43"/>
      <c r="D22" s="57"/>
      <c r="E22" s="57"/>
      <c r="F22" s="57"/>
      <c r="G22" s="57"/>
      <c r="H22" s="182"/>
      <c r="I22" s="57"/>
      <c r="J22" s="57"/>
      <c r="K22" s="44"/>
      <c r="L22" s="69"/>
      <c r="M22" s="69"/>
      <c r="N22" s="74"/>
      <c r="O22" s="74"/>
      <c r="P22" s="127"/>
      <c r="Q22" s="27"/>
    </row>
    <row r="23" spans="1:17" ht="13.5" customHeight="1">
      <c r="A23" s="42" t="s">
        <v>3</v>
      </c>
      <c r="B23" s="70"/>
      <c r="C23" s="43"/>
      <c r="D23" s="57">
        <f>H23-M23</f>
        <v>-91396</v>
      </c>
      <c r="E23" s="57"/>
      <c r="F23" s="57">
        <v>-111541</v>
      </c>
      <c r="G23" s="57"/>
      <c r="H23" s="182">
        <v>-186312</v>
      </c>
      <c r="I23" s="57"/>
      <c r="J23" s="57">
        <v>-229455</v>
      </c>
      <c r="K23" s="44"/>
      <c r="L23" s="69"/>
      <c r="M23" s="69">
        <v>-94916</v>
      </c>
      <c r="N23" s="74"/>
      <c r="O23" s="74"/>
      <c r="P23" s="127"/>
      <c r="Q23" s="27"/>
    </row>
    <row r="24" spans="1:17" ht="13.5" customHeight="1">
      <c r="A24" s="42"/>
      <c r="B24" s="70"/>
      <c r="C24" s="43"/>
      <c r="D24" s="57"/>
      <c r="E24" s="57"/>
      <c r="F24" s="57"/>
      <c r="G24" s="57"/>
      <c r="H24" s="182"/>
      <c r="I24" s="57"/>
      <c r="J24" s="57"/>
      <c r="K24" s="44"/>
      <c r="L24" s="69"/>
      <c r="M24" s="69"/>
      <c r="N24" s="74"/>
      <c r="O24" s="74"/>
      <c r="P24" s="127"/>
      <c r="Q24" s="27"/>
    </row>
    <row r="25" spans="1:17" ht="13.5" customHeight="1">
      <c r="A25" s="42" t="s">
        <v>54</v>
      </c>
      <c r="B25" s="70"/>
      <c r="C25" s="43"/>
      <c r="D25" s="57">
        <f>H25-M25</f>
        <v>0</v>
      </c>
      <c r="E25" s="57"/>
      <c r="F25" s="57">
        <v>-2079</v>
      </c>
      <c r="G25" s="57"/>
      <c r="H25" s="182">
        <v>-1038</v>
      </c>
      <c r="I25" s="57"/>
      <c r="J25" s="57">
        <v>-3065</v>
      </c>
      <c r="K25" s="44"/>
      <c r="L25" s="69"/>
      <c r="M25" s="69">
        <v>-1038</v>
      </c>
      <c r="N25" s="74"/>
      <c r="O25" s="74"/>
      <c r="P25" s="127"/>
      <c r="Q25" s="27"/>
    </row>
    <row r="26" spans="1:17" ht="13.5" customHeight="1">
      <c r="A26" s="42"/>
      <c r="B26" s="70"/>
      <c r="C26" s="43"/>
      <c r="D26" s="57"/>
      <c r="E26" s="57"/>
      <c r="F26" s="57"/>
      <c r="G26" s="57"/>
      <c r="H26" s="182"/>
      <c r="I26" s="57"/>
      <c r="J26" s="57"/>
      <c r="K26" s="44"/>
      <c r="L26" s="69"/>
      <c r="M26" s="69"/>
      <c r="N26" s="74"/>
      <c r="O26" s="74"/>
      <c r="P26" s="127"/>
      <c r="Q26" s="27"/>
    </row>
    <row r="27" spans="1:17" ht="13.5" customHeight="1">
      <c r="A27" s="42" t="s">
        <v>121</v>
      </c>
      <c r="B27" s="70"/>
      <c r="C27" s="43"/>
      <c r="D27" s="57">
        <v>0</v>
      </c>
      <c r="E27" s="57"/>
      <c r="F27" s="57">
        <v>0</v>
      </c>
      <c r="G27" s="57"/>
      <c r="H27" s="182">
        <v>0</v>
      </c>
      <c r="I27" s="57"/>
      <c r="J27" s="57">
        <f>+F27</f>
        <v>0</v>
      </c>
      <c r="K27" s="44"/>
      <c r="L27" s="69"/>
      <c r="M27" s="69">
        <f>H27-D27</f>
        <v>0</v>
      </c>
      <c r="N27" s="74"/>
      <c r="O27" s="74"/>
      <c r="P27" s="127"/>
      <c r="Q27" s="27"/>
    </row>
    <row r="28" spans="1:17" ht="13.5" customHeight="1">
      <c r="A28" s="42"/>
      <c r="B28" s="70"/>
      <c r="C28" s="43"/>
      <c r="D28" s="128"/>
      <c r="E28" s="57"/>
      <c r="F28" s="128"/>
      <c r="G28" s="57"/>
      <c r="H28" s="183"/>
      <c r="I28" s="57"/>
      <c r="J28" s="128"/>
      <c r="K28" s="44"/>
      <c r="L28" s="69"/>
      <c r="M28" s="71"/>
      <c r="N28" s="74"/>
      <c r="O28" s="74"/>
      <c r="P28" s="120"/>
      <c r="Q28" s="27"/>
    </row>
    <row r="29" spans="1:17" ht="19.5" customHeight="1">
      <c r="A29" s="129" t="s">
        <v>88</v>
      </c>
      <c r="B29" s="43"/>
      <c r="C29" s="43"/>
      <c r="D29" s="57">
        <f>SUM(D21:D28)</f>
        <v>-1062357</v>
      </c>
      <c r="E29" s="57"/>
      <c r="F29" s="57">
        <f>SUM(F21:F28)</f>
        <v>164965</v>
      </c>
      <c r="G29" s="57"/>
      <c r="H29" s="57">
        <f>SUM(H21:H28)</f>
        <v>-2026413</v>
      </c>
      <c r="I29" s="57"/>
      <c r="J29" s="57">
        <f>SUM(J21:J28)</f>
        <v>-1440137</v>
      </c>
      <c r="K29" s="44"/>
      <c r="L29" s="39"/>
      <c r="M29" s="39">
        <f>SUM(M21:M28)</f>
        <v>-964056</v>
      </c>
      <c r="N29" s="74"/>
      <c r="O29" s="74"/>
      <c r="P29" s="127"/>
      <c r="Q29" s="27"/>
    </row>
    <row r="30" spans="1:17" ht="13.5" customHeight="1">
      <c r="A30" s="43"/>
      <c r="B30" s="43"/>
      <c r="C30" s="43"/>
      <c r="D30" s="57"/>
      <c r="E30" s="57"/>
      <c r="F30" s="57"/>
      <c r="G30" s="57"/>
      <c r="H30" s="182"/>
      <c r="I30" s="57"/>
      <c r="J30" s="57"/>
      <c r="K30" s="44"/>
      <c r="L30" s="69"/>
      <c r="M30" s="69"/>
      <c r="N30" s="74"/>
      <c r="O30" s="74"/>
      <c r="P30" s="127"/>
      <c r="Q30" s="27"/>
    </row>
    <row r="31" spans="1:17" ht="13.5" customHeight="1">
      <c r="A31" s="125" t="s">
        <v>43</v>
      </c>
      <c r="B31" s="43"/>
      <c r="C31" s="43"/>
      <c r="D31" s="182">
        <v>0</v>
      </c>
      <c r="E31" s="57"/>
      <c r="F31" s="57">
        <v>0</v>
      </c>
      <c r="G31" s="57"/>
      <c r="H31" s="182">
        <v>0</v>
      </c>
      <c r="I31" s="57"/>
      <c r="J31" s="57">
        <f>+F31</f>
        <v>0</v>
      </c>
      <c r="K31" s="44"/>
      <c r="L31" s="69"/>
      <c r="M31" s="69">
        <f>H31-D31</f>
        <v>0</v>
      </c>
      <c r="N31" s="74"/>
      <c r="O31" s="74"/>
      <c r="P31" s="131"/>
      <c r="Q31" s="27"/>
    </row>
    <row r="32" spans="1:17" ht="13.5" customHeight="1">
      <c r="A32" s="125"/>
      <c r="B32" s="43"/>
      <c r="C32" s="43"/>
      <c r="D32" s="128"/>
      <c r="E32" s="57"/>
      <c r="F32" s="128"/>
      <c r="G32" s="57"/>
      <c r="H32" s="183"/>
      <c r="I32" s="57"/>
      <c r="J32" s="128"/>
      <c r="K32" s="44"/>
      <c r="L32" s="69"/>
      <c r="M32" s="71"/>
      <c r="N32" s="74"/>
      <c r="O32" s="74"/>
      <c r="P32" s="120"/>
      <c r="Q32" s="27"/>
    </row>
    <row r="33" spans="1:17" ht="19.5" customHeight="1" thickBot="1">
      <c r="A33" s="132" t="s">
        <v>89</v>
      </c>
      <c r="B33" s="43"/>
      <c r="C33" s="43"/>
      <c r="D33" s="184">
        <f>D29+D31</f>
        <v>-1062357</v>
      </c>
      <c r="E33" s="181"/>
      <c r="F33" s="185">
        <f>SUM(F29:F32)</f>
        <v>164965</v>
      </c>
      <c r="G33" s="181"/>
      <c r="H33" s="184">
        <f>SUM(H29:H31)</f>
        <v>-2026413</v>
      </c>
      <c r="I33" s="181"/>
      <c r="J33" s="185">
        <f>SUM(J29:J32)</f>
        <v>-1440137</v>
      </c>
      <c r="K33" s="44"/>
      <c r="L33" s="40"/>
      <c r="M33" s="133">
        <f>SUM(M29:M31)</f>
        <v>-964056</v>
      </c>
      <c r="N33" s="74"/>
      <c r="O33" s="74"/>
      <c r="P33" s="131"/>
      <c r="Q33" s="27"/>
    </row>
    <row r="34" spans="1:17" ht="13.5" customHeight="1" thickTop="1">
      <c r="A34" s="134"/>
      <c r="B34" s="43"/>
      <c r="C34" s="43"/>
      <c r="D34" s="186"/>
      <c r="E34" s="181"/>
      <c r="F34" s="186"/>
      <c r="G34" s="181"/>
      <c r="H34" s="57"/>
      <c r="I34" s="181"/>
      <c r="J34" s="186"/>
      <c r="K34" s="44"/>
      <c r="L34" s="39"/>
      <c r="M34" s="39"/>
      <c r="N34" s="74"/>
      <c r="O34" s="74"/>
      <c r="P34" s="120"/>
      <c r="Q34" s="27"/>
    </row>
    <row r="35" spans="1:17" ht="13.5" customHeight="1">
      <c r="A35" s="125"/>
      <c r="B35" s="43"/>
      <c r="C35" s="43"/>
      <c r="D35" s="186"/>
      <c r="E35" s="181"/>
      <c r="F35" s="186"/>
      <c r="G35" s="181"/>
      <c r="H35" s="186"/>
      <c r="I35" s="181"/>
      <c r="J35" s="186"/>
      <c r="K35" s="44"/>
      <c r="L35" s="40"/>
      <c r="M35" s="40"/>
      <c r="N35" s="120"/>
      <c r="O35" s="72"/>
      <c r="P35" s="73"/>
      <c r="Q35" s="27"/>
    </row>
    <row r="36" spans="1:17" ht="13.5" customHeight="1">
      <c r="A36" s="125" t="s">
        <v>81</v>
      </c>
      <c r="B36" s="43"/>
      <c r="C36" s="43"/>
      <c r="D36" s="186"/>
      <c r="E36" s="181"/>
      <c r="F36" s="186"/>
      <c r="G36" s="181"/>
      <c r="H36" s="186"/>
      <c r="I36" s="181"/>
      <c r="J36" s="186"/>
      <c r="K36" s="44"/>
      <c r="L36" s="40"/>
      <c r="M36" s="40"/>
      <c r="N36" s="120"/>
      <c r="O36" s="72"/>
      <c r="P36" s="72"/>
      <c r="Q36" s="27"/>
    </row>
    <row r="37" spans="1:17" ht="13.5" customHeight="1">
      <c r="A37" s="125" t="s">
        <v>82</v>
      </c>
      <c r="B37" s="43"/>
      <c r="C37" s="43"/>
      <c r="D37" s="186">
        <f>+D33</f>
        <v>-1062357</v>
      </c>
      <c r="E37" s="181"/>
      <c r="F37" s="186">
        <f>+F33</f>
        <v>164965</v>
      </c>
      <c r="G37" s="181"/>
      <c r="H37" s="57">
        <f>+H33</f>
        <v>-2026413</v>
      </c>
      <c r="I37" s="181"/>
      <c r="J37" s="186">
        <v>-1440137</v>
      </c>
      <c r="K37" s="44"/>
      <c r="L37" s="40"/>
      <c r="M37" s="39">
        <v>-964056</v>
      </c>
      <c r="N37" s="120"/>
      <c r="O37" s="74"/>
      <c r="P37" s="75"/>
      <c r="Q37" s="27"/>
    </row>
    <row r="38" spans="1:17" ht="13.5" customHeight="1">
      <c r="A38" s="125" t="s">
        <v>83</v>
      </c>
      <c r="B38" s="43"/>
      <c r="C38" s="43"/>
      <c r="D38" s="186">
        <v>0</v>
      </c>
      <c r="E38" s="181"/>
      <c r="F38" s="187">
        <v>0</v>
      </c>
      <c r="G38" s="181"/>
      <c r="H38" s="186">
        <v>0</v>
      </c>
      <c r="I38" s="181"/>
      <c r="J38" s="187">
        <f>+F38</f>
        <v>0</v>
      </c>
      <c r="K38" s="44"/>
      <c r="L38" s="40"/>
      <c r="M38" s="40">
        <v>0</v>
      </c>
      <c r="N38" s="27"/>
      <c r="O38" s="27"/>
      <c r="P38" s="27"/>
      <c r="Q38" s="27"/>
    </row>
    <row r="39" spans="1:17" ht="13.5" customHeight="1" thickBot="1">
      <c r="A39" s="134"/>
      <c r="B39" s="43"/>
      <c r="C39" s="43"/>
      <c r="D39" s="188">
        <f>SUM(D37:D38)</f>
        <v>-1062357</v>
      </c>
      <c r="E39" s="181"/>
      <c r="F39" s="189">
        <f>SUM(F37:F38)</f>
        <v>164965</v>
      </c>
      <c r="G39" s="181"/>
      <c r="H39" s="188">
        <f>SUM(H37:H38)</f>
        <v>-2026413</v>
      </c>
      <c r="I39" s="181"/>
      <c r="J39" s="189">
        <f>SUM(J37:J38)</f>
        <v>-1440137</v>
      </c>
      <c r="K39" s="44"/>
      <c r="L39" s="40"/>
      <c r="M39" s="135">
        <f>SUM(M37:M38)</f>
        <v>-964056</v>
      </c>
      <c r="N39" s="27"/>
      <c r="O39" s="27"/>
      <c r="P39" s="27"/>
      <c r="Q39" s="27"/>
    </row>
    <row r="40" spans="1:17" ht="13.5" customHeight="1" thickTop="1">
      <c r="A40" s="134"/>
      <c r="B40" s="43"/>
      <c r="C40" s="43"/>
      <c r="D40" s="186"/>
      <c r="E40" s="181"/>
      <c r="F40" s="186"/>
      <c r="G40" s="181"/>
      <c r="H40" s="186"/>
      <c r="I40" s="181"/>
      <c r="J40" s="186"/>
      <c r="K40" s="44"/>
      <c r="L40" s="40"/>
      <c r="M40" s="69"/>
      <c r="N40" s="27"/>
      <c r="O40" s="27"/>
      <c r="P40" s="27"/>
      <c r="Q40" s="27"/>
    </row>
    <row r="41" spans="1:17" ht="13.5" customHeight="1">
      <c r="A41" s="129" t="s">
        <v>4</v>
      </c>
      <c r="B41" s="43"/>
      <c r="C41" s="43"/>
      <c r="D41" s="181"/>
      <c r="E41" s="181"/>
      <c r="F41" s="181"/>
      <c r="G41" s="181"/>
      <c r="H41" s="181"/>
      <c r="I41" s="181"/>
      <c r="J41" s="181"/>
      <c r="K41" s="44"/>
      <c r="L41" s="39"/>
      <c r="M41" s="69"/>
      <c r="N41" s="27"/>
      <c r="O41" s="27"/>
      <c r="P41" s="27"/>
      <c r="Q41" s="27"/>
    </row>
    <row r="42" spans="1:17" ht="13.5" customHeight="1">
      <c r="A42" s="123" t="s">
        <v>5</v>
      </c>
      <c r="B42" s="43"/>
      <c r="C42" s="123"/>
      <c r="D42" s="190">
        <f>(D39/140000000)*100</f>
        <v>-0.7588264285714286</v>
      </c>
      <c r="E42" s="107"/>
      <c r="F42" s="191">
        <v>0.12</v>
      </c>
      <c r="G42" s="107"/>
      <c r="H42" s="190">
        <f>(H39/140000000)*100</f>
        <v>-1.447437857142857</v>
      </c>
      <c r="I42" s="107"/>
      <c r="J42" s="191">
        <v>-1.03</v>
      </c>
      <c r="K42" s="44"/>
      <c r="L42" s="76"/>
      <c r="M42" s="192">
        <v>-0.69</v>
      </c>
      <c r="N42" s="27"/>
      <c r="O42" s="27"/>
      <c r="P42" s="27"/>
      <c r="Q42" s="27"/>
    </row>
    <row r="43" spans="1:17" ht="13.5" customHeight="1">
      <c r="A43" s="43"/>
      <c r="B43" s="123"/>
      <c r="C43" s="123"/>
      <c r="D43" s="106"/>
      <c r="E43" s="106"/>
      <c r="F43" s="106"/>
      <c r="G43" s="106"/>
      <c r="H43" s="106"/>
      <c r="I43" s="106"/>
      <c r="J43" s="106"/>
      <c r="K43" s="44"/>
      <c r="L43" s="27"/>
      <c r="M43" s="69"/>
      <c r="N43" s="27"/>
      <c r="O43" s="27"/>
      <c r="P43" s="27"/>
      <c r="Q43" s="27"/>
    </row>
    <row r="44" spans="1:17" ht="13.5" customHeight="1">
      <c r="A44" s="43"/>
      <c r="B44" s="123"/>
      <c r="C44" s="123"/>
      <c r="D44" s="107"/>
      <c r="E44" s="108"/>
      <c r="F44" s="108"/>
      <c r="G44" s="109"/>
      <c r="H44" s="107"/>
      <c r="I44" s="109"/>
      <c r="J44" s="108"/>
      <c r="K44" s="44"/>
      <c r="L44" s="27"/>
      <c r="M44" s="69"/>
      <c r="N44" s="27"/>
      <c r="O44" s="27"/>
      <c r="P44" s="27"/>
      <c r="Q44" s="27"/>
    </row>
    <row r="45" spans="1:17" ht="13.5" customHeight="1">
      <c r="A45" s="136"/>
      <c r="B45" s="79"/>
      <c r="C45" s="78"/>
      <c r="D45" s="110"/>
      <c r="E45" s="111"/>
      <c r="F45" s="111"/>
      <c r="G45" s="112"/>
      <c r="H45" s="110"/>
      <c r="I45" s="112"/>
      <c r="J45" s="111"/>
      <c r="K45" s="44"/>
      <c r="L45" s="27"/>
      <c r="M45" s="69"/>
      <c r="N45" s="27"/>
      <c r="O45" s="27"/>
      <c r="P45" s="27"/>
      <c r="Q45" s="27"/>
    </row>
    <row r="46" spans="1:17" ht="13.5" customHeight="1">
      <c r="A46" s="79"/>
      <c r="B46" s="79"/>
      <c r="C46" s="78"/>
      <c r="D46" s="77"/>
      <c r="E46" s="78"/>
      <c r="F46" s="78"/>
      <c r="G46" s="79"/>
      <c r="H46" s="77"/>
      <c r="I46" s="79"/>
      <c r="J46" s="78"/>
      <c r="K46" s="44"/>
      <c r="L46" s="27"/>
      <c r="M46" s="39"/>
      <c r="N46" s="27"/>
      <c r="O46" s="27"/>
      <c r="P46" s="27"/>
      <c r="Q46" s="27"/>
    </row>
    <row r="47" spans="1:17" ht="13.5" customHeight="1">
      <c r="A47" s="79"/>
      <c r="B47" s="137"/>
      <c r="C47" s="137"/>
      <c r="D47" s="137"/>
      <c r="E47" s="137"/>
      <c r="F47" s="137"/>
      <c r="G47" s="137"/>
      <c r="H47" s="137"/>
      <c r="I47" s="137"/>
      <c r="J47" s="137"/>
      <c r="K47" s="44"/>
      <c r="M47" s="69"/>
      <c r="N47" s="27"/>
      <c r="O47" s="27"/>
      <c r="P47" s="27"/>
      <c r="Q47" s="27"/>
    </row>
    <row r="48" spans="1:17" ht="13.5" customHeight="1">
      <c r="A48" s="195" t="s">
        <v>6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38"/>
      <c r="M48" s="69"/>
      <c r="N48" s="27"/>
      <c r="O48" s="27"/>
      <c r="P48" s="27"/>
      <c r="Q48" s="27"/>
    </row>
    <row r="49" spans="1:17" ht="13.5" customHeight="1">
      <c r="A49" s="196"/>
      <c r="B49" s="196"/>
      <c r="C49" s="196"/>
      <c r="D49" s="196"/>
      <c r="E49" s="196"/>
      <c r="F49" s="196"/>
      <c r="G49" s="196"/>
      <c r="H49" s="196"/>
      <c r="I49" s="196"/>
      <c r="J49" s="196"/>
      <c r="K49" s="44"/>
      <c r="M49" s="69"/>
      <c r="N49" s="27"/>
      <c r="O49" s="27"/>
      <c r="P49" s="27"/>
      <c r="Q49" s="27"/>
    </row>
    <row r="50" spans="1:17" ht="13.5" customHeight="1">
      <c r="A50" s="79"/>
      <c r="B50" s="79"/>
      <c r="C50" s="78"/>
      <c r="D50" s="139"/>
      <c r="E50" s="139"/>
      <c r="F50" s="139"/>
      <c r="G50" s="139"/>
      <c r="H50" s="139"/>
      <c r="I50" s="139"/>
      <c r="J50" s="139"/>
      <c r="K50" s="140"/>
      <c r="L50" s="141"/>
      <c r="M50" s="69"/>
      <c r="N50" s="27"/>
      <c r="O50" s="27"/>
      <c r="P50" s="27"/>
      <c r="Q50" s="27"/>
    </row>
    <row r="51" spans="1:17" ht="13.5" customHeight="1">
      <c r="A51" s="195"/>
      <c r="B51" s="196"/>
      <c r="C51" s="196"/>
      <c r="D51" s="196"/>
      <c r="E51" s="196"/>
      <c r="F51" s="196"/>
      <c r="G51" s="196"/>
      <c r="H51" s="196"/>
      <c r="I51" s="196"/>
      <c r="J51" s="196"/>
      <c r="K51" s="44"/>
      <c r="M51" s="69"/>
      <c r="N51" s="27"/>
      <c r="O51" s="27"/>
      <c r="P51" s="27"/>
      <c r="Q51" s="27"/>
    </row>
    <row r="52" spans="1:17" ht="13.5" customHeight="1">
      <c r="A52" s="196"/>
      <c r="B52" s="196"/>
      <c r="C52" s="196"/>
      <c r="D52" s="196"/>
      <c r="E52" s="196"/>
      <c r="F52" s="196"/>
      <c r="G52" s="196"/>
      <c r="H52" s="196"/>
      <c r="I52" s="196"/>
      <c r="J52" s="196"/>
      <c r="M52" s="39"/>
      <c r="N52" s="27"/>
      <c r="O52" s="27"/>
      <c r="P52" s="27"/>
      <c r="Q52" s="27"/>
    </row>
    <row r="53" spans="13:17" ht="13.5" customHeight="1">
      <c r="M53" s="69"/>
      <c r="N53" s="27"/>
      <c r="O53" s="27"/>
      <c r="P53" s="27"/>
      <c r="Q53" s="27"/>
    </row>
    <row r="54" spans="13:17" ht="13.5" customHeight="1">
      <c r="M54" s="69"/>
      <c r="N54" s="27"/>
      <c r="O54" s="27"/>
      <c r="P54" s="27"/>
      <c r="Q54" s="27"/>
    </row>
    <row r="55" spans="13:17" ht="13.5" customHeight="1">
      <c r="M55" s="69"/>
      <c r="N55" s="27"/>
      <c r="O55" s="27"/>
      <c r="P55" s="27"/>
      <c r="Q55" s="27"/>
    </row>
    <row r="56" spans="13:17" ht="13.5" customHeight="1">
      <c r="M56" s="40"/>
      <c r="N56" s="27"/>
      <c r="O56" s="27"/>
      <c r="P56" s="27"/>
      <c r="Q56" s="27"/>
    </row>
    <row r="57" spans="13:17" ht="13.5" customHeight="1">
      <c r="M57" s="39"/>
      <c r="N57" s="27"/>
      <c r="O57" s="27"/>
      <c r="P57" s="27"/>
      <c r="Q57" s="27"/>
    </row>
    <row r="58" spans="13:17" ht="13.5" customHeight="1">
      <c r="M58" s="40"/>
      <c r="N58" s="27"/>
      <c r="O58" s="27"/>
      <c r="P58" s="27"/>
      <c r="Q58" s="27"/>
    </row>
    <row r="59" spans="13:17" ht="13.5" customHeight="1">
      <c r="M59" s="40"/>
      <c r="N59" s="27"/>
      <c r="O59" s="27"/>
      <c r="P59" s="27"/>
      <c r="Q59" s="27"/>
    </row>
    <row r="60" spans="13:17" ht="13.5" customHeight="1">
      <c r="M60" s="39"/>
      <c r="N60" s="27"/>
      <c r="O60" s="27"/>
      <c r="P60" s="27"/>
      <c r="Q60" s="27"/>
    </row>
    <row r="61" spans="13:17" ht="13.5" customHeight="1">
      <c r="M61" s="40"/>
      <c r="N61" s="27"/>
      <c r="O61" s="27"/>
      <c r="P61" s="27"/>
      <c r="Q61" s="27"/>
    </row>
    <row r="62" spans="13:17" ht="13.5" customHeight="1">
      <c r="M62" s="40"/>
      <c r="N62" s="27"/>
      <c r="O62" s="27"/>
      <c r="P62" s="27"/>
      <c r="Q62" s="27"/>
    </row>
    <row r="63" spans="13:17" ht="13.5" customHeight="1">
      <c r="M63" s="40"/>
      <c r="N63" s="27"/>
      <c r="O63" s="27"/>
      <c r="P63" s="27"/>
      <c r="Q63" s="27"/>
    </row>
    <row r="64" spans="13:17" ht="13.5" customHeight="1">
      <c r="M64" s="27"/>
      <c r="N64" s="27"/>
      <c r="O64" s="27"/>
      <c r="P64" s="27"/>
      <c r="Q64" s="27"/>
    </row>
    <row r="66" ht="13.5" customHeight="1">
      <c r="M66" s="123"/>
    </row>
    <row r="67" ht="13.5" customHeight="1">
      <c r="M67" s="144"/>
    </row>
  </sheetData>
  <sheetProtection/>
  <mergeCells count="4">
    <mergeCell ref="A51:J52"/>
    <mergeCell ref="D8:F8"/>
    <mergeCell ref="H8:J8"/>
    <mergeCell ref="A48:J49"/>
  </mergeCells>
  <printOptions horizontalCentered="1"/>
  <pageMargins left="0.75" right="0.5" top="0.5" bottom="0.5" header="0" footer="0.5"/>
  <pageSetup fitToHeight="1" fitToWidth="1" horizontalDpi="600" verticalDpi="600" orientation="portrait" paperSize="9" scale="83" r:id="rId1"/>
  <headerFooter alignWithMargins="0">
    <oddFooter>&amp;C&amp;9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3" width="9.140625" style="145" customWidth="1"/>
    <col min="4" max="4" width="12.28125" style="146" customWidth="1"/>
    <col min="5" max="5" width="2.57421875" style="146" customWidth="1"/>
    <col min="6" max="6" width="11.28125" style="146" customWidth="1"/>
    <col min="7" max="7" width="2.57421875" style="146" customWidth="1"/>
    <col min="8" max="8" width="9.28125" style="146" bestFit="1" customWidth="1"/>
    <col min="9" max="9" width="2.57421875" style="146" customWidth="1"/>
    <col min="10" max="10" width="12.140625" style="146" customWidth="1"/>
    <col min="11" max="11" width="2.57421875" style="146" customWidth="1"/>
    <col min="12" max="12" width="12.140625" style="146" customWidth="1"/>
    <col min="13" max="13" width="2.57421875" style="146" customWidth="1"/>
    <col min="14" max="14" width="11.7109375" style="146" customWidth="1"/>
    <col min="15" max="15" width="2.57421875" style="146" customWidth="1"/>
    <col min="16" max="16" width="10.28125" style="146" bestFit="1" customWidth="1"/>
    <col min="17" max="17" width="2.57421875" style="146" customWidth="1"/>
    <col min="18" max="18" width="14.140625" style="146" customWidth="1"/>
    <col min="19" max="19" width="9.140625" style="146" customWidth="1"/>
    <col min="20" max="20" width="11.28125" style="146" bestFit="1" customWidth="1"/>
    <col min="21" max="16384" width="9.140625" style="146" customWidth="1"/>
  </cols>
  <sheetData>
    <row r="1" ht="15">
      <c r="A1" s="12" t="s">
        <v>51</v>
      </c>
    </row>
    <row r="2" ht="14.25">
      <c r="A2" s="46" t="s">
        <v>0</v>
      </c>
    </row>
    <row r="4" spans="1:14" ht="15">
      <c r="A4" s="12" t="s">
        <v>42</v>
      </c>
      <c r="B4" s="147"/>
      <c r="C4" s="147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</row>
    <row r="5" spans="1:14" ht="15">
      <c r="A5" s="12" t="s">
        <v>135</v>
      </c>
      <c r="B5" s="147"/>
      <c r="C5" s="147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6" spans="1:14" ht="14.25">
      <c r="A6" s="147"/>
      <c r="B6" s="147"/>
      <c r="C6" s="147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</row>
    <row r="7" spans="1:14" ht="14.25">
      <c r="A7" s="147"/>
      <c r="B7" s="147"/>
      <c r="C7" s="147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</row>
    <row r="8" spans="1:14" ht="14.25" customHeight="1">
      <c r="A8" s="149"/>
      <c r="B8" s="149"/>
      <c r="C8" s="149"/>
      <c r="D8" s="198" t="s">
        <v>60</v>
      </c>
      <c r="E8" s="198"/>
      <c r="F8" s="198"/>
      <c r="G8" s="198"/>
      <c r="H8" s="198"/>
      <c r="I8" s="198"/>
      <c r="J8" s="198"/>
      <c r="K8" s="198"/>
      <c r="L8" s="198"/>
      <c r="M8" s="198"/>
      <c r="N8" s="198"/>
    </row>
    <row r="9" spans="1:14" ht="14.25">
      <c r="A9" s="149"/>
      <c r="B9" s="149"/>
      <c r="C9" s="149"/>
      <c r="D9" s="150"/>
      <c r="E9" s="151"/>
      <c r="F9" s="150"/>
      <c r="G9" s="148"/>
      <c r="H9" s="151"/>
      <c r="I9" s="151"/>
      <c r="J9" s="148"/>
      <c r="K9" s="151"/>
      <c r="L9" s="151"/>
      <c r="M9" s="151"/>
      <c r="N9" s="150"/>
    </row>
    <row r="10" spans="1:14" ht="14.25">
      <c r="A10" s="149"/>
      <c r="B10" s="149"/>
      <c r="C10" s="149"/>
      <c r="D10" s="148"/>
      <c r="E10" s="148"/>
      <c r="F10" s="199" t="s">
        <v>61</v>
      </c>
      <c r="G10" s="199"/>
      <c r="H10" s="199"/>
      <c r="I10" s="36"/>
      <c r="J10" s="151"/>
      <c r="K10" s="36"/>
      <c r="L10" s="36"/>
      <c r="M10" s="36"/>
      <c r="N10" s="36"/>
    </row>
    <row r="11" spans="1:18" ht="12.75">
      <c r="A11" s="149"/>
      <c r="B11" s="149"/>
      <c r="C11" s="149"/>
      <c r="D11" s="150" t="s">
        <v>29</v>
      </c>
      <c r="E11" s="150"/>
      <c r="F11" s="150" t="s">
        <v>29</v>
      </c>
      <c r="G11" s="36"/>
      <c r="H11" s="36" t="s">
        <v>59</v>
      </c>
      <c r="I11" s="36"/>
      <c r="J11" s="36" t="s">
        <v>30</v>
      </c>
      <c r="K11" s="36"/>
      <c r="L11" s="36" t="s">
        <v>90</v>
      </c>
      <c r="M11" s="36"/>
      <c r="N11" s="36" t="s">
        <v>14</v>
      </c>
      <c r="P11" s="150" t="s">
        <v>62</v>
      </c>
      <c r="Q11" s="150"/>
      <c r="R11" s="150" t="s">
        <v>14</v>
      </c>
    </row>
    <row r="12" spans="1:18" ht="12.75">
      <c r="A12" s="149"/>
      <c r="B12" s="149"/>
      <c r="C12" s="149"/>
      <c r="D12" s="36" t="s">
        <v>15</v>
      </c>
      <c r="E12" s="36"/>
      <c r="F12" s="36" t="s">
        <v>35</v>
      </c>
      <c r="G12" s="36"/>
      <c r="H12" s="80" t="s">
        <v>63</v>
      </c>
      <c r="I12" s="80"/>
      <c r="J12" s="36" t="s">
        <v>31</v>
      </c>
      <c r="K12" s="36"/>
      <c r="L12" s="36" t="s">
        <v>91</v>
      </c>
      <c r="M12" s="36"/>
      <c r="N12" s="36"/>
      <c r="P12" s="150" t="s">
        <v>64</v>
      </c>
      <c r="Q12" s="150"/>
      <c r="R12" s="150" t="s">
        <v>65</v>
      </c>
    </row>
    <row r="13" spans="1:18" ht="12.75">
      <c r="A13" s="149"/>
      <c r="B13" s="149"/>
      <c r="C13" s="149"/>
      <c r="D13" s="36"/>
      <c r="E13" s="36"/>
      <c r="F13" s="36"/>
      <c r="G13" s="36"/>
      <c r="H13" s="80" t="s">
        <v>66</v>
      </c>
      <c r="I13" s="80"/>
      <c r="J13" s="36"/>
      <c r="K13" s="36"/>
      <c r="L13" s="36"/>
      <c r="M13" s="36"/>
      <c r="N13" s="36"/>
      <c r="P13" s="150"/>
      <c r="Q13" s="150"/>
      <c r="R13" s="150"/>
    </row>
    <row r="14" spans="1:18" ht="12.75">
      <c r="A14" s="149"/>
      <c r="B14" s="149"/>
      <c r="C14" s="149"/>
      <c r="D14" s="150" t="s">
        <v>48</v>
      </c>
      <c r="E14" s="150"/>
      <c r="F14" s="150" t="s">
        <v>48</v>
      </c>
      <c r="G14" s="150"/>
      <c r="H14" s="150" t="s">
        <v>48</v>
      </c>
      <c r="I14" s="150"/>
      <c r="J14" s="150" t="s">
        <v>48</v>
      </c>
      <c r="K14" s="150"/>
      <c r="L14" s="150" t="s">
        <v>48</v>
      </c>
      <c r="M14" s="150"/>
      <c r="N14" s="150" t="s">
        <v>48</v>
      </c>
      <c r="P14" s="150" t="s">
        <v>48</v>
      </c>
      <c r="Q14" s="150"/>
      <c r="R14" s="150" t="s">
        <v>48</v>
      </c>
    </row>
    <row r="15" spans="1:14" ht="12.75">
      <c r="A15" s="149"/>
      <c r="B15" s="149"/>
      <c r="C15" s="149"/>
      <c r="D15" s="152"/>
      <c r="E15" s="10"/>
      <c r="F15" s="10"/>
      <c r="G15" s="10"/>
      <c r="H15" s="152"/>
      <c r="I15" s="152"/>
      <c r="J15" s="152"/>
      <c r="K15" s="152"/>
      <c r="L15" s="152"/>
      <c r="M15" s="152"/>
      <c r="N15" s="152"/>
    </row>
    <row r="16" spans="1:18" ht="12.75">
      <c r="A16" s="149" t="s">
        <v>129</v>
      </c>
      <c r="B16" s="149"/>
      <c r="C16" s="149"/>
      <c r="D16" s="153">
        <v>14000000</v>
      </c>
      <c r="E16" s="154"/>
      <c r="F16" s="154">
        <v>550571</v>
      </c>
      <c r="G16" s="154"/>
      <c r="H16" s="153">
        <v>14542</v>
      </c>
      <c r="I16" s="153"/>
      <c r="J16" s="153">
        <v>-3836102</v>
      </c>
      <c r="K16" s="153"/>
      <c r="L16" s="153">
        <v>-2575050</v>
      </c>
      <c r="M16" s="153"/>
      <c r="N16" s="153">
        <f>SUM(D16:L16)</f>
        <v>8153961</v>
      </c>
      <c r="P16" s="155">
        <v>0</v>
      </c>
      <c r="R16" s="155">
        <f>N16+P16</f>
        <v>8153961</v>
      </c>
    </row>
    <row r="17" spans="1:14" ht="12.75">
      <c r="A17" s="149"/>
      <c r="B17" s="149"/>
      <c r="C17" s="149"/>
      <c r="D17" s="153"/>
      <c r="E17" s="154"/>
      <c r="F17" s="154"/>
      <c r="G17" s="154"/>
      <c r="H17" s="154"/>
      <c r="I17" s="154"/>
      <c r="J17" s="153"/>
      <c r="K17" s="154"/>
      <c r="L17" s="154"/>
      <c r="M17" s="154"/>
      <c r="N17" s="153"/>
    </row>
    <row r="18" spans="1:18" ht="12.75">
      <c r="A18" s="149" t="s">
        <v>67</v>
      </c>
      <c r="B18" s="149"/>
      <c r="C18" s="149"/>
      <c r="D18" s="153">
        <v>0</v>
      </c>
      <c r="E18" s="154"/>
      <c r="F18" s="154">
        <v>0</v>
      </c>
      <c r="G18" s="154"/>
      <c r="H18" s="154">
        <f>H24-H16</f>
        <v>-221719</v>
      </c>
      <c r="I18" s="154"/>
      <c r="J18" s="153">
        <v>0</v>
      </c>
      <c r="K18" s="154"/>
      <c r="L18" s="154">
        <v>0</v>
      </c>
      <c r="M18" s="154"/>
      <c r="N18" s="154">
        <f>SUM(D18:L18)</f>
        <v>-221719</v>
      </c>
      <c r="P18" s="146">
        <v>0</v>
      </c>
      <c r="R18" s="146">
        <f>N18+P18</f>
        <v>-221719</v>
      </c>
    </row>
    <row r="19" spans="1:14" ht="12.75">
      <c r="A19" s="149" t="s">
        <v>117</v>
      </c>
      <c r="B19" s="149"/>
      <c r="C19" s="149"/>
      <c r="D19" s="153"/>
      <c r="E19" s="154"/>
      <c r="F19" s="154"/>
      <c r="G19" s="154"/>
      <c r="H19" s="154"/>
      <c r="I19" s="154"/>
      <c r="J19" s="153"/>
      <c r="K19" s="154"/>
      <c r="L19" s="154"/>
      <c r="M19" s="154"/>
      <c r="N19" s="154"/>
    </row>
    <row r="20" spans="1:14" ht="12.75">
      <c r="A20" s="149" t="s">
        <v>68</v>
      </c>
      <c r="B20" s="149"/>
      <c r="C20" s="149"/>
      <c r="D20" s="154"/>
      <c r="E20" s="154"/>
      <c r="F20" s="154"/>
      <c r="G20" s="154"/>
      <c r="H20" s="154"/>
      <c r="I20" s="154"/>
      <c r="J20" s="154"/>
      <c r="K20" s="154"/>
      <c r="L20" s="154"/>
      <c r="M20" s="154"/>
      <c r="N20" s="154"/>
    </row>
    <row r="21" spans="1:14" ht="12.75">
      <c r="A21" s="149"/>
      <c r="B21" s="149"/>
      <c r="C21" s="149"/>
      <c r="D21" s="154"/>
      <c r="E21" s="154"/>
      <c r="F21" s="154"/>
      <c r="G21" s="154"/>
      <c r="H21" s="154"/>
      <c r="I21" s="154"/>
      <c r="J21" s="154"/>
      <c r="K21" s="154"/>
      <c r="L21" s="154"/>
      <c r="M21" s="154"/>
      <c r="N21" s="154"/>
    </row>
    <row r="22" spans="1:18" ht="12.75">
      <c r="A22" s="149" t="s">
        <v>119</v>
      </c>
      <c r="B22" s="149"/>
      <c r="C22" s="149"/>
      <c r="D22" s="154">
        <v>0</v>
      </c>
      <c r="E22" s="154"/>
      <c r="F22" s="154">
        <v>0</v>
      </c>
      <c r="G22" s="154"/>
      <c r="H22" s="154">
        <v>0</v>
      </c>
      <c r="I22" s="154"/>
      <c r="J22" s="154">
        <v>-2026413</v>
      </c>
      <c r="K22" s="154"/>
      <c r="L22" s="154">
        <v>0</v>
      </c>
      <c r="M22" s="154"/>
      <c r="N22" s="154">
        <f>SUM(D22:L22)</f>
        <v>-2026413</v>
      </c>
      <c r="P22" s="146">
        <v>0</v>
      </c>
      <c r="R22" s="146">
        <f>SUM(N22:P22)</f>
        <v>-2026413</v>
      </c>
    </row>
    <row r="24" spans="1:18" ht="13.5" thickBot="1">
      <c r="A24" s="145" t="s">
        <v>139</v>
      </c>
      <c r="D24" s="156">
        <f>SUM(D16:D23)</f>
        <v>14000000</v>
      </c>
      <c r="F24" s="156">
        <f>SUM(F16:F23)</f>
        <v>550571</v>
      </c>
      <c r="H24" s="156">
        <f>+'BS'!B32</f>
        <v>-207177</v>
      </c>
      <c r="J24" s="156">
        <f>+'BS'!B33</f>
        <v>-5862515</v>
      </c>
      <c r="L24" s="156">
        <v>-2575050</v>
      </c>
      <c r="N24" s="156">
        <f>SUM(N16:N23)</f>
        <v>5905829</v>
      </c>
      <c r="P24" s="156">
        <f>SUM(P16:P23)</f>
        <v>0</v>
      </c>
      <c r="R24" s="156">
        <f>SUM(R16:R23)</f>
        <v>5905829</v>
      </c>
    </row>
    <row r="25" ht="13.5" thickTop="1"/>
  </sheetData>
  <sheetProtection/>
  <mergeCells count="2">
    <mergeCell ref="D8:N8"/>
    <mergeCell ref="F10:H10"/>
  </mergeCells>
  <printOptions horizontalCentered="1"/>
  <pageMargins left="0.75" right="0.25" top="0.5" bottom="0.5" header="0" footer="0.5"/>
  <pageSetup fitToHeight="1" fitToWidth="1" horizontalDpi="600" verticalDpi="600" orientation="portrait" paperSize="9" scale="68" r:id="rId1"/>
  <headerFooter alignWithMargins="0">
    <oddFooter>&amp;C&amp;9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3"/>
  <sheetViews>
    <sheetView zoomScaleSheetLayoutView="100" zoomScalePageLayoutView="0" workbookViewId="0" topLeftCell="A1">
      <selection activeCell="B7" sqref="B7"/>
    </sheetView>
  </sheetViews>
  <sheetFormatPr defaultColWidth="8.28125" defaultRowHeight="12.75"/>
  <cols>
    <col min="1" max="1" width="3.28125" style="17" customWidth="1"/>
    <col min="2" max="2" width="54.7109375" style="20" customWidth="1"/>
    <col min="3" max="3" width="12.7109375" style="16" customWidth="1"/>
    <col min="4" max="4" width="2.7109375" style="17" customWidth="1"/>
    <col min="5" max="5" width="12.7109375" style="29" customWidth="1"/>
    <col min="6" max="6" width="3.140625" style="17" customWidth="1"/>
    <col min="7" max="7" width="8.28125" style="17" customWidth="1"/>
    <col min="8" max="8" width="9.140625" style="17" bestFit="1" customWidth="1"/>
    <col min="9" max="9" width="8.28125" style="17" customWidth="1"/>
    <col min="10" max="10" width="8.421875" style="17" bestFit="1" customWidth="1"/>
    <col min="11" max="16384" width="8.28125" style="17" customWidth="1"/>
  </cols>
  <sheetData>
    <row r="1" spans="1:5" s="157" customFormat="1" ht="15" customHeight="1">
      <c r="A1" s="12" t="s">
        <v>52</v>
      </c>
      <c r="C1" s="148"/>
      <c r="E1" s="168"/>
    </row>
    <row r="2" spans="1:6" s="157" customFormat="1" ht="12" customHeight="1">
      <c r="A2" s="46" t="s">
        <v>0</v>
      </c>
      <c r="B2" s="158"/>
      <c r="C2" s="158"/>
      <c r="D2" s="158"/>
      <c r="E2" s="165"/>
      <c r="F2" s="158"/>
    </row>
    <row r="3" spans="1:6" s="45" customFormat="1" ht="12" customHeight="1">
      <c r="A3" s="12"/>
      <c r="B3" s="51"/>
      <c r="C3" s="50"/>
      <c r="D3" s="51"/>
      <c r="E3" s="165"/>
      <c r="F3" s="51"/>
    </row>
    <row r="4" spans="1:6" s="48" customFormat="1" ht="15">
      <c r="A4" s="12" t="s">
        <v>41</v>
      </c>
      <c r="B4" s="158"/>
      <c r="C4" s="158"/>
      <c r="D4" s="158"/>
      <c r="E4" s="165"/>
      <c r="F4" s="158"/>
    </row>
    <row r="5" spans="1:6" s="45" customFormat="1" ht="15">
      <c r="A5" s="12" t="s">
        <v>143</v>
      </c>
      <c r="B5" s="157"/>
      <c r="C5" s="148"/>
      <c r="D5" s="157"/>
      <c r="E5" s="51"/>
      <c r="F5" s="157"/>
    </row>
    <row r="6" spans="1:6" ht="15">
      <c r="A6" s="29"/>
      <c r="B6" s="30"/>
      <c r="C6" s="193"/>
      <c r="D6" s="31"/>
      <c r="E6" s="36" t="s">
        <v>23</v>
      </c>
      <c r="F6" s="29"/>
    </row>
    <row r="7" spans="1:5" s="45" customFormat="1" ht="14.25">
      <c r="A7" s="70"/>
      <c r="B7" s="159"/>
      <c r="C7" s="36" t="s">
        <v>142</v>
      </c>
      <c r="D7" s="4"/>
      <c r="E7" s="36" t="s">
        <v>142</v>
      </c>
    </row>
    <row r="8" spans="1:5" ht="14.25">
      <c r="A8" s="33"/>
      <c r="B8" s="2"/>
      <c r="C8" s="36" t="s">
        <v>22</v>
      </c>
      <c r="D8" s="4"/>
      <c r="E8" s="36" t="s">
        <v>22</v>
      </c>
    </row>
    <row r="9" spans="1:5" ht="14.25">
      <c r="A9" s="33"/>
      <c r="B9" s="2"/>
      <c r="C9" s="8" t="s">
        <v>134</v>
      </c>
      <c r="D9" s="36"/>
      <c r="E9" s="8" t="s">
        <v>140</v>
      </c>
    </row>
    <row r="10" spans="1:5" ht="14.25">
      <c r="A10" s="33"/>
      <c r="B10" s="2"/>
      <c r="C10" s="8" t="s">
        <v>8</v>
      </c>
      <c r="D10" s="36"/>
      <c r="E10" s="8" t="s">
        <v>8</v>
      </c>
    </row>
    <row r="11" spans="1:5" ht="14.25">
      <c r="A11" s="33"/>
      <c r="B11" s="2"/>
      <c r="C11" s="36" t="s">
        <v>48</v>
      </c>
      <c r="D11" s="4"/>
      <c r="E11" s="36" t="s">
        <v>48</v>
      </c>
    </row>
    <row r="12" spans="1:5" ht="14.25">
      <c r="A12" s="5" t="s">
        <v>17</v>
      </c>
      <c r="B12" s="6"/>
      <c r="C12" s="7"/>
      <c r="D12" s="33"/>
      <c r="E12" s="169"/>
    </row>
    <row r="13" spans="1:5" ht="14.25">
      <c r="A13" s="6" t="s">
        <v>85</v>
      </c>
      <c r="B13" s="6"/>
      <c r="C13" s="81">
        <v>-2026413</v>
      </c>
      <c r="D13" s="33"/>
      <c r="E13" s="169">
        <v>-1440137</v>
      </c>
    </row>
    <row r="14" spans="1:5" ht="14.25">
      <c r="A14" s="6" t="s">
        <v>32</v>
      </c>
      <c r="B14" s="33"/>
      <c r="C14" s="81"/>
      <c r="D14" s="33"/>
      <c r="E14" s="169"/>
    </row>
    <row r="15" spans="1:5" ht="14.25">
      <c r="A15" s="6" t="s">
        <v>110</v>
      </c>
      <c r="B15" s="33"/>
      <c r="C15" s="81">
        <v>484160.2</v>
      </c>
      <c r="D15" s="33"/>
      <c r="E15" s="169">
        <v>522148</v>
      </c>
    </row>
    <row r="16" spans="1:5" ht="14.25">
      <c r="A16" s="6" t="s">
        <v>36</v>
      </c>
      <c r="B16" s="33"/>
      <c r="C16" s="81">
        <v>186312</v>
      </c>
      <c r="D16" s="33"/>
      <c r="E16" s="169">
        <v>229789</v>
      </c>
    </row>
    <row r="17" spans="1:5" ht="14.25">
      <c r="A17" s="6" t="s">
        <v>50</v>
      </c>
      <c r="B17" s="33"/>
      <c r="C17" s="81">
        <v>0</v>
      </c>
      <c r="D17" s="33"/>
      <c r="E17" s="169">
        <v>-7088</v>
      </c>
    </row>
    <row r="18" spans="1:5" ht="14.25">
      <c r="A18" s="6" t="s">
        <v>84</v>
      </c>
      <c r="B18" s="33"/>
      <c r="C18" s="81">
        <f>540772-76463-66707</f>
        <v>397602</v>
      </c>
      <c r="D18" s="33"/>
      <c r="E18" s="170">
        <v>-161563</v>
      </c>
    </row>
    <row r="19" spans="1:5" ht="14.25">
      <c r="A19" s="6" t="s">
        <v>111</v>
      </c>
      <c r="B19" s="33"/>
      <c r="C19" s="81">
        <v>0</v>
      </c>
      <c r="D19" s="33"/>
      <c r="E19" s="170">
        <v>0</v>
      </c>
    </row>
    <row r="20" spans="1:5" ht="14.25">
      <c r="A20" s="6" t="s">
        <v>122</v>
      </c>
      <c r="B20" s="33"/>
      <c r="C20" s="81">
        <v>0</v>
      </c>
      <c r="D20" s="33"/>
      <c r="E20" s="170">
        <v>61942</v>
      </c>
    </row>
    <row r="21" spans="1:5" ht="14.25">
      <c r="A21" s="6" t="s">
        <v>125</v>
      </c>
      <c r="B21" s="33"/>
      <c r="C21" s="81">
        <v>10608</v>
      </c>
      <c r="D21" s="33"/>
      <c r="E21" s="170">
        <v>1595</v>
      </c>
    </row>
    <row r="22" spans="1:5" ht="14.25">
      <c r="A22" s="6" t="s">
        <v>54</v>
      </c>
      <c r="B22" s="33"/>
      <c r="C22" s="81">
        <v>1038</v>
      </c>
      <c r="D22" s="33"/>
      <c r="E22" s="169">
        <v>3065</v>
      </c>
    </row>
    <row r="23" spans="1:5" ht="14.25">
      <c r="A23" s="6" t="s">
        <v>121</v>
      </c>
      <c r="B23" s="33"/>
      <c r="C23" s="82">
        <v>0</v>
      </c>
      <c r="D23" s="33"/>
      <c r="E23" s="171">
        <v>0</v>
      </c>
    </row>
    <row r="24" spans="1:5" ht="14.25" customHeight="1">
      <c r="A24" s="6" t="s">
        <v>112</v>
      </c>
      <c r="B24" s="6"/>
      <c r="C24" s="83">
        <f>SUM(C13:C23)</f>
        <v>-946692.8</v>
      </c>
      <c r="D24" s="33"/>
      <c r="E24" s="5">
        <f>SUM(E13:E23)</f>
        <v>-790249</v>
      </c>
    </row>
    <row r="25" spans="1:5" ht="14.25" customHeight="1">
      <c r="A25" s="6"/>
      <c r="B25" s="6"/>
      <c r="C25" s="83"/>
      <c r="D25" s="33"/>
      <c r="E25" s="169"/>
    </row>
    <row r="26" spans="1:5" ht="14.25" customHeight="1">
      <c r="A26" s="6" t="s">
        <v>124</v>
      </c>
      <c r="B26" s="6"/>
      <c r="C26" s="81">
        <v>289106</v>
      </c>
      <c r="D26" s="33"/>
      <c r="E26" s="169">
        <v>200000</v>
      </c>
    </row>
    <row r="27" spans="1:5" ht="14.25">
      <c r="A27" s="7" t="s">
        <v>113</v>
      </c>
      <c r="B27" s="1"/>
      <c r="C27" s="81">
        <v>513916</v>
      </c>
      <c r="D27" s="33"/>
      <c r="E27" s="169">
        <v>-428693</v>
      </c>
    </row>
    <row r="28" spans="1:5" ht="14.25">
      <c r="A28" s="7" t="s">
        <v>123</v>
      </c>
      <c r="B28" s="1"/>
      <c r="C28" s="81">
        <v>665600</v>
      </c>
      <c r="D28" s="33"/>
      <c r="E28" s="169">
        <v>-1414148</v>
      </c>
    </row>
    <row r="29" spans="1:5" ht="14.25">
      <c r="A29" s="7" t="s">
        <v>114</v>
      </c>
      <c r="B29" s="1"/>
      <c r="C29" s="82">
        <v>597647</v>
      </c>
      <c r="D29" s="33"/>
      <c r="E29" s="171">
        <v>3017102</v>
      </c>
    </row>
    <row r="30" spans="1:5" ht="14.25" hidden="1">
      <c r="A30" s="7"/>
      <c r="B30" s="7" t="s">
        <v>12</v>
      </c>
      <c r="C30" s="81"/>
      <c r="D30" s="33"/>
      <c r="E30" s="169" t="s">
        <v>2</v>
      </c>
    </row>
    <row r="31" spans="1:5" ht="14.25" hidden="1">
      <c r="A31" s="7"/>
      <c r="B31" s="7" t="s">
        <v>13</v>
      </c>
      <c r="C31" s="81"/>
      <c r="D31" s="33"/>
      <c r="E31" s="169" t="s">
        <v>2</v>
      </c>
    </row>
    <row r="32" spans="1:5" ht="14.25" customHeight="1">
      <c r="A32" s="7" t="s">
        <v>37</v>
      </c>
      <c r="B32" s="6"/>
      <c r="C32" s="83">
        <f>SUM(C24:C29)</f>
        <v>1119576.2</v>
      </c>
      <c r="D32" s="33"/>
      <c r="E32" s="5">
        <f>SUM(E24:E29)</f>
        <v>584012</v>
      </c>
    </row>
    <row r="33" spans="1:5" ht="14.25" customHeight="1">
      <c r="A33" s="7"/>
      <c r="B33" s="6"/>
      <c r="C33" s="83"/>
      <c r="D33" s="33"/>
      <c r="E33" s="169"/>
    </row>
    <row r="34" spans="1:5" ht="14.25" customHeight="1">
      <c r="A34" s="7" t="s">
        <v>55</v>
      </c>
      <c r="B34" s="6"/>
      <c r="C34" s="81">
        <v>0</v>
      </c>
      <c r="D34" s="33"/>
      <c r="E34" s="169">
        <v>17810</v>
      </c>
    </row>
    <row r="35" spans="1:5" ht="14.25" customHeight="1">
      <c r="A35" s="7" t="s">
        <v>38</v>
      </c>
      <c r="B35" s="6"/>
      <c r="C35" s="81">
        <v>-186312</v>
      </c>
      <c r="D35" s="33"/>
      <c r="E35" s="169">
        <v>-226649</v>
      </c>
    </row>
    <row r="36" spans="1:5" ht="14.25">
      <c r="A36" s="7" t="s">
        <v>120</v>
      </c>
      <c r="B36" s="6"/>
      <c r="C36" s="81">
        <v>172662</v>
      </c>
      <c r="D36" s="33"/>
      <c r="E36" s="169">
        <v>284615</v>
      </c>
    </row>
    <row r="37" spans="1:5" ht="14.25">
      <c r="A37" s="7" t="s">
        <v>39</v>
      </c>
      <c r="B37" s="6"/>
      <c r="C37" s="84">
        <f>SUM(C32:C36)</f>
        <v>1105926.2</v>
      </c>
      <c r="D37" s="33"/>
      <c r="E37" s="172">
        <f>SUM(E32:E36)</f>
        <v>659788</v>
      </c>
    </row>
    <row r="38" spans="1:5" ht="9.75" customHeight="1">
      <c r="A38" s="7"/>
      <c r="B38" s="6"/>
      <c r="C38" s="81"/>
      <c r="D38" s="33"/>
      <c r="E38" s="169"/>
    </row>
    <row r="39" spans="1:5" ht="14.25">
      <c r="A39" s="5" t="s">
        <v>18</v>
      </c>
      <c r="B39" s="6"/>
      <c r="C39" s="81"/>
      <c r="D39" s="33"/>
      <c r="E39" s="169"/>
    </row>
    <row r="40" spans="1:5" ht="14.25">
      <c r="A40" s="7" t="s">
        <v>40</v>
      </c>
      <c r="B40" s="6"/>
      <c r="C40" s="81">
        <v>0</v>
      </c>
      <c r="D40" s="33"/>
      <c r="E40" s="169">
        <v>-19754</v>
      </c>
    </row>
    <row r="41" spans="1:5" ht="14.25">
      <c r="A41" s="7" t="s">
        <v>57</v>
      </c>
      <c r="B41" s="6"/>
      <c r="C41" s="81">
        <v>30380.87</v>
      </c>
      <c r="D41" s="33"/>
      <c r="E41" s="170">
        <v>198700</v>
      </c>
    </row>
    <row r="42" spans="1:5" ht="14.25">
      <c r="A42" s="7" t="s">
        <v>69</v>
      </c>
      <c r="B42" s="6"/>
      <c r="C42" s="81">
        <v>0</v>
      </c>
      <c r="D42" s="33"/>
      <c r="E42" s="169">
        <v>0</v>
      </c>
    </row>
    <row r="43" spans="1:5" ht="14.25" customHeight="1">
      <c r="A43" s="7" t="s">
        <v>115</v>
      </c>
      <c r="B43" s="6"/>
      <c r="C43" s="84">
        <f>SUM(C40:C42)</f>
        <v>30380.87</v>
      </c>
      <c r="D43" s="7"/>
      <c r="E43" s="173">
        <f>SUM(E40:E42)</f>
        <v>178946</v>
      </c>
    </row>
    <row r="44" spans="1:5" ht="9.75" customHeight="1">
      <c r="A44" s="7"/>
      <c r="B44" s="6"/>
      <c r="C44" s="81"/>
      <c r="D44" s="33"/>
      <c r="E44" s="169"/>
    </row>
    <row r="45" spans="1:5" ht="14.25">
      <c r="A45" s="5" t="s">
        <v>130</v>
      </c>
      <c r="B45" s="6"/>
      <c r="C45" s="81"/>
      <c r="D45" s="33"/>
      <c r="E45" s="169"/>
    </row>
    <row r="46" spans="1:5" ht="14.25" customHeight="1">
      <c r="A46" s="6" t="s">
        <v>56</v>
      </c>
      <c r="B46" s="6"/>
      <c r="C46" s="81">
        <f>-199418-421600</f>
        <v>-621018</v>
      </c>
      <c r="D46" s="33"/>
      <c r="E46" s="169">
        <v>-75333</v>
      </c>
    </row>
    <row r="47" spans="1:5" ht="14.25" customHeight="1">
      <c r="A47" s="6" t="s">
        <v>95</v>
      </c>
      <c r="B47" s="6"/>
      <c r="C47" s="81">
        <v>-50980</v>
      </c>
      <c r="D47" s="33"/>
      <c r="E47" s="169">
        <v>-312959</v>
      </c>
    </row>
    <row r="48" spans="1:5" ht="14.25">
      <c r="A48" s="6" t="s">
        <v>131</v>
      </c>
      <c r="B48" s="6"/>
      <c r="C48" s="84">
        <f>SUM(C46:C47)</f>
        <v>-671998</v>
      </c>
      <c r="D48" s="33"/>
      <c r="E48" s="174">
        <f>SUM(E46:E47)</f>
        <v>-388292</v>
      </c>
    </row>
    <row r="49" spans="3:5" s="70" customFormat="1" ht="12.75">
      <c r="C49" s="161"/>
      <c r="E49" s="175"/>
    </row>
    <row r="50" spans="1:5" ht="14.25" customHeight="1">
      <c r="A50" s="3" t="s">
        <v>132</v>
      </c>
      <c r="B50" s="6"/>
      <c r="C50" s="81">
        <f>C37+C43+C48</f>
        <v>464309.07000000007</v>
      </c>
      <c r="D50" s="33"/>
      <c r="E50" s="176">
        <f>E37+E43+E48</f>
        <v>450442</v>
      </c>
    </row>
    <row r="51" spans="1:5" ht="14.25" customHeight="1">
      <c r="A51" s="3" t="s">
        <v>93</v>
      </c>
      <c r="B51" s="6"/>
      <c r="C51" s="81">
        <v>-207177</v>
      </c>
      <c r="D51" s="33"/>
      <c r="E51" s="169">
        <v>-35970</v>
      </c>
    </row>
    <row r="52" spans="1:5" ht="14.25" customHeight="1">
      <c r="A52" s="3" t="s">
        <v>96</v>
      </c>
      <c r="B52" s="6"/>
      <c r="C52" s="81">
        <v>-1103386</v>
      </c>
      <c r="D52" s="33"/>
      <c r="E52" s="169">
        <v>-1795421</v>
      </c>
    </row>
    <row r="53" spans="1:5" ht="14.25" customHeight="1" thickBot="1">
      <c r="A53" s="3" t="s">
        <v>97</v>
      </c>
      <c r="B53" s="6"/>
      <c r="C53" s="85">
        <f>SUM(C50:C52)</f>
        <v>-846253.9299999999</v>
      </c>
      <c r="D53" s="33"/>
      <c r="E53" s="177">
        <f>SUM(E50:E52)</f>
        <v>-1380949</v>
      </c>
    </row>
    <row r="54" spans="1:5" ht="15" thickTop="1">
      <c r="A54" s="33"/>
      <c r="B54" s="1"/>
      <c r="C54" s="7"/>
      <c r="D54" s="33"/>
      <c r="E54" s="169"/>
    </row>
    <row r="55" spans="1:5" ht="14.25">
      <c r="A55" s="3" t="s">
        <v>98</v>
      </c>
      <c r="B55" s="1"/>
      <c r="C55" s="7"/>
      <c r="D55" s="33"/>
      <c r="E55" s="169"/>
    </row>
    <row r="56" spans="1:5" ht="15">
      <c r="A56" s="166" t="s">
        <v>28</v>
      </c>
      <c r="B56" s="35"/>
      <c r="C56" s="7">
        <v>69309</v>
      </c>
      <c r="D56" s="33"/>
      <c r="E56" s="169">
        <v>131628</v>
      </c>
    </row>
    <row r="57" spans="1:5" ht="15">
      <c r="A57" s="166" t="s">
        <v>49</v>
      </c>
      <c r="B57" s="35"/>
      <c r="C57" s="81">
        <v>0</v>
      </c>
      <c r="D57" s="33"/>
      <c r="E57" s="169">
        <v>0</v>
      </c>
    </row>
    <row r="58" spans="1:5" ht="15">
      <c r="A58" s="166" t="s">
        <v>116</v>
      </c>
      <c r="B58" s="35"/>
      <c r="C58" s="7">
        <v>-915562.88</v>
      </c>
      <c r="D58" s="33"/>
      <c r="E58" s="169">
        <v>-1512577</v>
      </c>
    </row>
    <row r="59" spans="1:5" ht="15" thickBot="1">
      <c r="A59" s="33"/>
      <c r="B59" s="1"/>
      <c r="C59" s="86">
        <f>SUM(C56:C58)</f>
        <v>-846253.88</v>
      </c>
      <c r="D59" s="33"/>
      <c r="E59" s="177">
        <f>SUM(E56:E58)</f>
        <v>-1380949</v>
      </c>
    </row>
    <row r="60" spans="1:12" ht="13.5" customHeight="1" thickTop="1">
      <c r="A60" s="160"/>
      <c r="B60" s="161"/>
      <c r="C60" s="161"/>
      <c r="D60" s="161"/>
      <c r="E60" s="178"/>
      <c r="F60" s="162"/>
      <c r="G60" s="162"/>
      <c r="H60" s="162"/>
      <c r="I60" s="162"/>
      <c r="J60" s="162"/>
      <c r="K60" s="163"/>
      <c r="L60" s="163"/>
    </row>
    <row r="61" spans="1:10" ht="13.5" customHeight="1">
      <c r="A61" s="200"/>
      <c r="B61" s="201"/>
      <c r="C61" s="201"/>
      <c r="D61" s="201"/>
      <c r="E61" s="201"/>
      <c r="F61" s="167"/>
      <c r="G61" s="167"/>
      <c r="H61" s="167"/>
      <c r="I61" s="167"/>
      <c r="J61" s="164"/>
    </row>
    <row r="62" spans="1:10" ht="13.5" customHeight="1">
      <c r="A62" s="201"/>
      <c r="B62" s="201"/>
      <c r="C62" s="201"/>
      <c r="D62" s="201"/>
      <c r="E62" s="201"/>
      <c r="F62" s="167"/>
      <c r="G62" s="167"/>
      <c r="H62" s="167"/>
      <c r="I62" s="167"/>
      <c r="J62" s="164"/>
    </row>
    <row r="63" spans="1:5" ht="18" customHeight="1">
      <c r="A63" s="7"/>
      <c r="B63" s="6"/>
      <c r="C63" s="7"/>
      <c r="D63" s="7"/>
      <c r="E63" s="6"/>
    </row>
    <row r="64" spans="1:5" ht="9.75" customHeight="1">
      <c r="A64" s="7"/>
      <c r="B64" s="6"/>
      <c r="C64" s="7"/>
      <c r="D64" s="7"/>
      <c r="E64" s="6"/>
    </row>
    <row r="65" spans="1:5" ht="14.25">
      <c r="A65" s="194" t="s">
        <v>16</v>
      </c>
      <c r="B65" s="194"/>
      <c r="C65" s="194"/>
      <c r="D65" s="194"/>
      <c r="E65" s="194"/>
    </row>
    <row r="66" spans="1:10" ht="15">
      <c r="A66" s="194"/>
      <c r="B66" s="194"/>
      <c r="C66" s="194"/>
      <c r="D66" s="194"/>
      <c r="E66" s="194"/>
      <c r="F66" s="165"/>
      <c r="G66" s="165"/>
      <c r="H66" s="165"/>
      <c r="I66" s="165"/>
      <c r="J66" s="165"/>
    </row>
    <row r="67" spans="1:5" ht="14.25">
      <c r="A67" s="33"/>
      <c r="B67" s="1"/>
      <c r="C67" s="7"/>
      <c r="D67" s="33"/>
      <c r="E67" s="169"/>
    </row>
    <row r="69" ht="14.25">
      <c r="B69" s="17"/>
    </row>
    <row r="70" ht="14.25">
      <c r="B70" s="17"/>
    </row>
    <row r="71" ht="14.25">
      <c r="B71" s="17"/>
    </row>
    <row r="73" spans="1:12" ht="15">
      <c r="A73" s="165"/>
      <c r="B73" s="51"/>
      <c r="C73" s="50"/>
      <c r="D73" s="51"/>
      <c r="E73" s="51"/>
      <c r="F73" s="165"/>
      <c r="G73" s="165"/>
      <c r="H73" s="165"/>
      <c r="I73" s="165"/>
      <c r="J73" s="165"/>
      <c r="K73" s="165"/>
      <c r="L73" s="165"/>
    </row>
  </sheetData>
  <sheetProtection/>
  <mergeCells count="2">
    <mergeCell ref="A61:E62"/>
    <mergeCell ref="A65:E66"/>
  </mergeCells>
  <printOptions horizontalCentered="1"/>
  <pageMargins left="1" right="0.5" top="0.5" bottom="0.5" header="0" footer="0.25"/>
  <pageSetup fitToHeight="1" fitToWidth="1" horizontalDpi="600" verticalDpi="600" orientation="portrait" paperSize="9" scale="88" r:id="rId1"/>
  <headerFooter alignWithMargins="0">
    <oddFooter>&amp;C&amp;9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garyting</dc:creator>
  <cp:keywords/>
  <dc:description/>
  <cp:lastModifiedBy>steven</cp:lastModifiedBy>
  <cp:lastPrinted>2009-09-28T07:39:43Z</cp:lastPrinted>
  <dcterms:created xsi:type="dcterms:W3CDTF">2005-05-18T07:01:25Z</dcterms:created>
  <dcterms:modified xsi:type="dcterms:W3CDTF">2009-09-28T10:15:24Z</dcterms:modified>
  <cp:category/>
  <cp:version/>
  <cp:contentType/>
  <cp:contentStatus/>
</cp:coreProperties>
</file>