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445" windowWidth="6810" windowHeight="7125" activeTab="3"/>
  </bookViews>
  <sheets>
    <sheet name="Income Statement" sheetId="1" r:id="rId1"/>
    <sheet name="Balance Sheet " sheetId="2" r:id="rId2"/>
    <sheet name="Equity" sheetId="3" r:id="rId3"/>
    <sheet name="Cashflow" sheetId="4" r:id="rId4"/>
  </sheets>
  <definedNames>
    <definedName name="_xlnm.Print_Area" localSheetId="1">'Balance Sheet '!$A$1:$F$76</definedName>
    <definedName name="_xlnm.Print_Area" localSheetId="0">'Income Statement'!$A$1:$I$51</definedName>
  </definedNames>
  <calcPr fullCalcOnLoad="1"/>
</workbook>
</file>

<file path=xl/sharedStrings.xml><?xml version="1.0" encoding="utf-8"?>
<sst xmlns="http://schemas.openxmlformats.org/spreadsheetml/2006/main" count="182" uniqueCount="141">
  <si>
    <t>(Incorporated in Malaysia)</t>
  </si>
  <si>
    <t>CONDENSED CONSOLIDATED INCOME STATEMENT</t>
  </si>
  <si>
    <t>INDIVIDUAL QUARTER ENDED</t>
  </si>
  <si>
    <t>CUMULATIVE PERIOD ENDED</t>
  </si>
  <si>
    <t>Revenue</t>
  </si>
  <si>
    <t>NA</t>
  </si>
  <si>
    <t>Finance costs</t>
  </si>
  <si>
    <t>Income tax expense</t>
  </si>
  <si>
    <t>CONDENSED CONSOLIDATED BALANCE SHEET</t>
  </si>
  <si>
    <t>(Unaudited)</t>
  </si>
  <si>
    <t>(Audited)</t>
  </si>
  <si>
    <t>Property, plant and equipment</t>
  </si>
  <si>
    <t>Current Assets</t>
  </si>
  <si>
    <t>Inventories</t>
  </si>
  <si>
    <t>Trade receivables</t>
  </si>
  <si>
    <t>Current Liabilities</t>
  </si>
  <si>
    <t>Trade payables</t>
  </si>
  <si>
    <t>Other payables and accrued expenses</t>
  </si>
  <si>
    <t>Bank borrowings</t>
  </si>
  <si>
    <t>Issued capital</t>
  </si>
  <si>
    <t>CONDENSED CONSOLIDATED STATEMENT OF CHANGES IN EQUITY</t>
  </si>
  <si>
    <t xml:space="preserve">Issued </t>
  </si>
  <si>
    <t>Reserve on</t>
  </si>
  <si>
    <t>Unappropriated</t>
  </si>
  <si>
    <t>Total</t>
  </si>
  <si>
    <t>Capital</t>
  </si>
  <si>
    <t>Consolidation</t>
  </si>
  <si>
    <t>CONDENSED CONSOLIDATED CASH FLOW STATEMENT</t>
  </si>
  <si>
    <t>Current</t>
  </si>
  <si>
    <t xml:space="preserve">Preceding Year </t>
  </si>
  <si>
    <t xml:space="preserve">Corresponding </t>
  </si>
  <si>
    <t>Interest paid</t>
  </si>
  <si>
    <t>Income tax paid</t>
  </si>
  <si>
    <t>CASH AND CASH EQUIVALENTS AS AT BEGINNING OF PERIOD</t>
  </si>
  <si>
    <t>EQUATOR LIFE SCIENCE BERHAD (640850-U)</t>
  </si>
  <si>
    <t>Selling expenses</t>
  </si>
  <si>
    <t>Plantation development expenditure</t>
  </si>
  <si>
    <t>Other investment</t>
  </si>
  <si>
    <t>Amount owing to directors</t>
  </si>
  <si>
    <t>Distributable</t>
  </si>
  <si>
    <t>Non-Distributable</t>
  </si>
  <si>
    <t>Share premium</t>
  </si>
  <si>
    <t>Cash and bank balances</t>
  </si>
  <si>
    <t>Other receivables and prepaid expenses</t>
  </si>
  <si>
    <t>Hire-purchase payables</t>
  </si>
  <si>
    <t>(The figures have not been audited)</t>
  </si>
  <si>
    <t xml:space="preserve">Fixed deposits </t>
  </si>
  <si>
    <t>Equity attributable to equity holders of the parent</t>
  </si>
  <si>
    <t xml:space="preserve">Minority interest </t>
  </si>
  <si>
    <t>Net Asset per share (RM)</t>
  </si>
  <si>
    <t>Balance as of 1 January 2006</t>
  </si>
  <si>
    <t xml:space="preserve">As Previously stated </t>
  </si>
  <si>
    <t>Minority</t>
  </si>
  <si>
    <t xml:space="preserve">Interest </t>
  </si>
  <si>
    <t xml:space="preserve">Prior year adjustment: </t>
  </si>
  <si>
    <t xml:space="preserve">   -effect of adopting FRS 3 </t>
  </si>
  <si>
    <t>At 1 January 2006 (restated)</t>
  </si>
  <si>
    <t>Cash Flows From Investing Activities</t>
  </si>
  <si>
    <t>Cash Flow From Financing Activities</t>
  </si>
  <si>
    <t>Cash Flows From Operating Activities</t>
  </si>
  <si>
    <t xml:space="preserve">Cost of sales </t>
  </si>
  <si>
    <t>Equity holders of the parent</t>
  </si>
  <si>
    <t xml:space="preserve">   to equity holders of the parent: </t>
  </si>
  <si>
    <t xml:space="preserve">   - Basic (sen)</t>
  </si>
  <si>
    <t xml:space="preserve">   - Diluted (sen)</t>
  </si>
  <si>
    <t>Year</t>
  </si>
  <si>
    <t>Adjustment for :-</t>
  </si>
  <si>
    <t>Non cash items</t>
  </si>
  <si>
    <t>Receivables</t>
  </si>
  <si>
    <t>Payables</t>
  </si>
  <si>
    <t>Acquisition of property, plant and equipment</t>
  </si>
  <si>
    <t>Net Cash Used in Investing Activities</t>
  </si>
  <si>
    <t xml:space="preserve">Repayment of hire-purchase </t>
  </si>
  <si>
    <t xml:space="preserve">Repayment of bank borrowings </t>
  </si>
  <si>
    <t>Administration expenses</t>
  </si>
  <si>
    <t>Net Cash Generated From Financing Activity</t>
  </si>
  <si>
    <t>31-Dec-06</t>
  </si>
  <si>
    <t>ASSETS</t>
  </si>
  <si>
    <t>Non-current assets</t>
  </si>
  <si>
    <t>TOTAL ASSETS</t>
  </si>
  <si>
    <t>EQUITY AND LIABILITIES</t>
  </si>
  <si>
    <t>Capital and reserves</t>
  </si>
  <si>
    <t>Total equity</t>
  </si>
  <si>
    <t>Non-current liabilities</t>
  </si>
  <si>
    <t>Total liabilities</t>
  </si>
  <si>
    <t>TOTAL EQUITY AND LIABILITIES</t>
  </si>
  <si>
    <t xml:space="preserve"> RM('000)</t>
  </si>
  <si>
    <t>Current tax assets</t>
  </si>
  <si>
    <t>Finance lease payables</t>
  </si>
  <si>
    <t>Amount owing to shareholders</t>
  </si>
  <si>
    <t>The Unaudited Condensed Consolidated Balance Sheets should be read in conjunction with the Annual Audited Financial Statements for the year ended 31 December 2006 and the accompanying explanatory notes attached to the interim financial report.</t>
  </si>
  <si>
    <t>Net profit during the period</t>
  </si>
  <si>
    <t>Balance as of 1 January 2007</t>
  </si>
  <si>
    <t>The Unaudited Condensed Consolidated Income Statements should be read in conjunction with the Annual Audited Financial Statements for the year ended 31 December 2006 and the accompanying explanatory notes attached to the interim financial report.</t>
  </si>
  <si>
    <t>Quarter</t>
  </si>
  <si>
    <t>The Unaudited Condensed Consolidated Cash Flow Statement should be read in conjunction with the Annual Audited Financial Statements for the year ended 31 December 2006 and the accompanying explanatory notes attached to the interim financial report.</t>
  </si>
  <si>
    <t>The Unaudited Condensed Consolidated Statement Of Changes In Equity should be read in conjunction with the Annual Audited Financial Statements for the year ended 31 December 2006 and the accompanying explanatory notes attached to the interim financial report.</t>
  </si>
  <si>
    <t>Prepaid land lease payment</t>
  </si>
  <si>
    <t>Net loss during the period</t>
  </si>
  <si>
    <t>Accumulated loss</t>
  </si>
  <si>
    <t>Investment revenue</t>
  </si>
  <si>
    <t>Shares addition during the year</t>
  </si>
  <si>
    <t>Dividend paid</t>
  </si>
  <si>
    <t>Increase in other investment</t>
  </si>
  <si>
    <t>NET DECREASE IN CASH AND CASH EQUIVALENTS</t>
  </si>
  <si>
    <t>Net Cash Used In Operating Activities</t>
  </si>
  <si>
    <t>Gross profit</t>
  </si>
  <si>
    <t>Cash Used In Operations</t>
  </si>
  <si>
    <t>Share</t>
  </si>
  <si>
    <t>Premium</t>
  </si>
  <si>
    <t>Exchange</t>
  </si>
  <si>
    <t>Equalisation</t>
  </si>
  <si>
    <t>Reserve</t>
  </si>
  <si>
    <t>As at 30 June 2007</t>
  </si>
  <si>
    <t xml:space="preserve">Fixed deposit pledged to bank </t>
  </si>
  <si>
    <t xml:space="preserve">Proceeds from bank borrowings </t>
  </si>
  <si>
    <t>Unrealised foreign exchange loss/(gain)</t>
  </si>
  <si>
    <t>(Decrease)/Increase in:</t>
  </si>
  <si>
    <t>Other operating income</t>
  </si>
  <si>
    <t>Loss from operations</t>
  </si>
  <si>
    <t>Loss before tax</t>
  </si>
  <si>
    <t>Loss for the period</t>
  </si>
  <si>
    <t xml:space="preserve">Loss for the period attributable to: </t>
  </si>
  <si>
    <t xml:space="preserve">Loss per share attributable </t>
  </si>
  <si>
    <t>Operating Profit/ (Loss) Before Working Capital Changes</t>
  </si>
  <si>
    <t>Increase in:</t>
  </si>
  <si>
    <t>CASH AND CASH EQUIVALENTS AS AT END OF PERIOD (NOTE A16)</t>
  </si>
  <si>
    <t>Profit /</t>
  </si>
  <si>
    <t xml:space="preserve">(Accumulated </t>
  </si>
  <si>
    <t>Loss)</t>
  </si>
  <si>
    <t>30-Sept-07</t>
  </si>
  <si>
    <t>Balance as of 30 September 2007</t>
  </si>
  <si>
    <t>30-Sep-06</t>
  </si>
  <si>
    <t xml:space="preserve"> RM'000</t>
  </si>
  <si>
    <t xml:space="preserve"> </t>
  </si>
  <si>
    <t>(RM'000)</t>
  </si>
  <si>
    <t>Research and development expenditure</t>
  </si>
  <si>
    <t xml:space="preserve">Proceeds from hire-purchase </t>
  </si>
  <si>
    <t>RM'000</t>
  </si>
  <si>
    <t>For The Third Quarter Ended 30 September 2007</t>
  </si>
  <si>
    <t>Balance as of 30 September 2006</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</si>
</sst>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General_)"/>
    <numFmt numFmtId="179" formatCode="[$-409]d\-mmm\-yy;@"/>
    <numFmt numFmtId="180" formatCode="_(* #,##0.00_);_(* \(#,##0.00\);_(* &quot;-&quot;?_);_(@_)"/>
    <numFmt numFmtId="181" formatCode="_(* #,##0.0_);_(* \(#,##0.0\);_(* &quot;-&quot;?_);_(@_)"/>
    <numFmt numFmtId="182" formatCode="_(* #,##0.000_);_(* \(#,##0.000\);_(* &quot;-&quot;?_);_(@_)"/>
    <numFmt numFmtId="183" formatCode="_(* #,##0.0000_);_(* \(#,##0.0000\);_(* &quot;-&quot;?_);_(@_)"/>
    <numFmt numFmtId="184" formatCode="_(* #,##0.0_);_(* \(#,##0.0\);_(* &quot;-&quot;??_);_(@_)"/>
    <numFmt numFmtId="185" formatCode="_(* #,##0_);_(* \(#,##0\);_(* &quot;-&quot;??_);_(@_)"/>
    <numFmt numFmtId="186" formatCode="_(* #,##0.000_);_(* \(#,##0.000\);_(* &quot;-&quot;??_);_(@_)"/>
    <numFmt numFmtId="187" formatCode="_(* #,##0.0000_);_(* \(#,##0.0000\);_(* &quot;-&quot;??_);_(@_)"/>
    <numFmt numFmtId="188" formatCode="_(* #,##0.00000_);_(* \(#,##0.00000\);_(* &quot;-&quot;??_);_(@_)"/>
    <numFmt numFmtId="189" formatCode="#,##0.0_);\(#,##0.0\)"/>
  </numFmts>
  <fonts count="12">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i/>
      <sz val="10"/>
      <color indexed="9"/>
      <name val="Arial"/>
      <family val="2"/>
    </font>
    <font>
      <b/>
      <sz val="12"/>
      <color indexed="9"/>
      <name val="Arial"/>
      <family val="2"/>
    </font>
  </fonts>
  <fills count="3">
    <fill>
      <patternFill/>
    </fill>
    <fill>
      <patternFill patternType="gray125"/>
    </fill>
    <fill>
      <patternFill patternType="solid">
        <fgColor indexed="8"/>
        <bgColor indexed="64"/>
      </patternFill>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169" fontId="0" fillId="0" borderId="0" xfId="0" applyNumberFormat="1" applyFont="1" applyFill="1" applyBorder="1" applyAlignment="1">
      <alignment/>
    </xf>
    <xf numFmtId="169" fontId="0" fillId="0" borderId="1"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7" fillId="0" borderId="0" xfId="0" applyFont="1" applyAlignment="1">
      <alignment/>
    </xf>
    <xf numFmtId="0" fontId="0" fillId="0" borderId="0" xfId="0" applyFont="1" applyAlignment="1" applyProtection="1">
      <alignment horizontal="justify" vertical="top" wrapText="1"/>
      <protection/>
    </xf>
    <xf numFmtId="37" fontId="6" fillId="0" borderId="0" xfId="0" applyNumberFormat="1" applyFont="1" applyFill="1" applyBorder="1" applyAlignment="1" applyProtection="1">
      <alignment horizontal="center"/>
      <protection/>
    </xf>
    <xf numFmtId="169" fontId="0" fillId="0" borderId="0" xfId="0" applyNumberFormat="1" applyFont="1" applyFill="1" applyBorder="1" applyAlignment="1">
      <alignment horizontal="right"/>
    </xf>
    <xf numFmtId="169" fontId="0" fillId="0" borderId="0" xfId="0" applyNumberFormat="1" applyFont="1" applyFill="1" applyBorder="1" applyAlignment="1">
      <alignment horizontal="left"/>
    </xf>
    <xf numFmtId="169" fontId="0" fillId="0" borderId="2" xfId="0" applyNumberFormat="1" applyFont="1" applyFill="1" applyBorder="1" applyAlignment="1">
      <alignment/>
    </xf>
    <xf numFmtId="37" fontId="2" fillId="0" borderId="0" xfId="0" applyNumberFormat="1" applyFont="1" applyAlignment="1">
      <alignment horizontal="right"/>
    </xf>
    <xf numFmtId="37" fontId="1" fillId="2" borderId="0" xfId="0" applyNumberFormat="1" applyFont="1" applyFill="1" applyAlignment="1">
      <alignment/>
    </xf>
    <xf numFmtId="37" fontId="1" fillId="0" borderId="0" xfId="0" applyNumberFormat="1" applyFont="1" applyFill="1" applyBorder="1" applyAlignment="1" applyProtection="1">
      <alignment horizontal="right"/>
      <protection/>
    </xf>
    <xf numFmtId="179"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0" fillId="0" borderId="0" xfId="0" applyNumberFormat="1" applyFont="1" applyFill="1" applyBorder="1" applyAlignment="1" applyProtection="1">
      <alignment horizontal="center"/>
      <protection/>
    </xf>
    <xf numFmtId="185" fontId="0" fillId="0" borderId="3" xfId="15" applyNumberFormat="1" applyFont="1" applyFill="1" applyBorder="1" applyAlignment="1" applyProtection="1">
      <alignment/>
      <protection/>
    </xf>
    <xf numFmtId="184" fontId="0" fillId="0" borderId="0" xfId="15" applyNumberFormat="1" applyFont="1" applyFill="1" applyBorder="1" applyAlignment="1" applyProtection="1">
      <alignment/>
      <protection/>
    </xf>
    <xf numFmtId="37" fontId="0" fillId="0" borderId="1" xfId="0" applyNumberFormat="1" applyFont="1" applyFill="1" applyBorder="1" applyAlignment="1" applyProtection="1">
      <alignment/>
      <protection/>
    </xf>
    <xf numFmtId="185" fontId="0" fillId="0" borderId="0" xfId="15"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39" fontId="0" fillId="0" borderId="0" xfId="0" applyNumberFormat="1" applyFont="1" applyFill="1" applyBorder="1" applyAlignment="1" applyProtection="1">
      <alignment/>
      <protection/>
    </xf>
    <xf numFmtId="185" fontId="0" fillId="0" borderId="0" xfId="15" applyNumberFormat="1" applyFont="1" applyFill="1" applyBorder="1" applyAlignment="1">
      <alignment/>
    </xf>
    <xf numFmtId="37" fontId="0" fillId="0" borderId="0" xfId="0" applyNumberFormat="1" applyFont="1" applyFill="1" applyBorder="1" applyAlignment="1" applyProtection="1">
      <alignment/>
      <protection/>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79" fontId="1" fillId="0" borderId="0" xfId="0" applyNumberFormat="1" applyFont="1" applyBorder="1" applyAlignment="1" applyProtection="1">
      <alignment horizontal="center"/>
      <protection/>
    </xf>
    <xf numFmtId="179" fontId="0" fillId="0" borderId="0" xfId="0" applyNumberFormat="1" applyFont="1" applyAlignment="1" applyProtection="1">
      <alignment/>
      <protection/>
    </xf>
    <xf numFmtId="37" fontId="1" fillId="0" borderId="0" xfId="0" applyNumberFormat="1" applyFont="1" applyBorder="1" applyAlignment="1" applyProtection="1" quotePrefix="1">
      <alignment horizontal="center"/>
      <protection/>
    </xf>
    <xf numFmtId="37" fontId="1" fillId="0" borderId="0" xfId="0" applyNumberFormat="1" applyFont="1" applyBorder="1" applyAlignment="1" applyProtection="1">
      <alignment horizontal="center"/>
      <protection/>
    </xf>
    <xf numFmtId="37" fontId="0" fillId="0" borderId="0" xfId="0" applyNumberFormat="1" applyFont="1" applyFill="1" applyAlignment="1" applyProtection="1">
      <alignment/>
      <protection/>
    </xf>
    <xf numFmtId="169" fontId="0" fillId="0" borderId="0" xfId="0" applyNumberFormat="1" applyFont="1" applyBorder="1" applyAlignment="1" applyProtection="1">
      <alignment horizontal="center"/>
      <protection/>
    </xf>
    <xf numFmtId="185" fontId="0" fillId="0" borderId="0" xfId="15" applyNumberFormat="1" applyFont="1" applyBorder="1" applyAlignment="1" applyProtection="1">
      <alignment/>
      <protection/>
    </xf>
    <xf numFmtId="169" fontId="0" fillId="0" borderId="0" xfId="0" applyNumberFormat="1" applyFont="1" applyBorder="1" applyAlignment="1" applyProtection="1">
      <alignment/>
      <protection/>
    </xf>
    <xf numFmtId="169" fontId="0" fillId="0" borderId="0" xfId="0" applyNumberFormat="1" applyFont="1" applyFill="1" applyAlignment="1" applyProtection="1">
      <alignment/>
      <protection/>
    </xf>
    <xf numFmtId="169" fontId="0" fillId="0" borderId="1" xfId="0" applyNumberFormat="1" applyFont="1" applyFill="1" applyBorder="1" applyAlignment="1" applyProtection="1">
      <alignment/>
      <protection/>
    </xf>
    <xf numFmtId="9" fontId="0" fillId="0" borderId="0" xfId="19" applyFont="1" applyFill="1" applyAlignment="1" applyProtection="1">
      <alignment/>
      <protection/>
    </xf>
    <xf numFmtId="169" fontId="0" fillId="0" borderId="1" xfId="0" applyNumberFormat="1" applyFont="1" applyBorder="1" applyAlignment="1" applyProtection="1">
      <alignment horizontal="center"/>
      <protection/>
    </xf>
    <xf numFmtId="169" fontId="0" fillId="0" borderId="2" xfId="0" applyNumberFormat="1" applyFont="1" applyBorder="1" applyAlignment="1" applyProtection="1">
      <alignment horizontal="center"/>
      <protection/>
    </xf>
    <xf numFmtId="169" fontId="0" fillId="0" borderId="0" xfId="0" applyNumberFormat="1" applyFont="1" applyBorder="1" applyAlignment="1" applyProtection="1" quotePrefix="1">
      <alignment/>
      <protection/>
    </xf>
    <xf numFmtId="169" fontId="0" fillId="0" borderId="4" xfId="0" applyNumberFormat="1" applyFont="1" applyBorder="1" applyAlignment="1" applyProtection="1">
      <alignment horizontal="center"/>
      <protection/>
    </xf>
    <xf numFmtId="169" fontId="0" fillId="0" borderId="0" xfId="0" applyNumberFormat="1" applyFont="1" applyAlignment="1" applyProtection="1">
      <alignment horizontal="center"/>
      <protection/>
    </xf>
    <xf numFmtId="180" fontId="0" fillId="0" borderId="0" xfId="0" applyNumberFormat="1" applyFont="1" applyFill="1" applyAlignment="1" applyProtection="1">
      <alignment horizontal="right" vertical="top"/>
      <protection/>
    </xf>
    <xf numFmtId="181" fontId="0" fillId="0" borderId="0" xfId="0" applyNumberFormat="1" applyFont="1" applyFill="1" applyAlignment="1" applyProtection="1">
      <alignment horizontal="right"/>
      <protection/>
    </xf>
    <xf numFmtId="169" fontId="0" fillId="0" borderId="0" xfId="0" applyNumberFormat="1" applyFont="1" applyBorder="1" applyAlignment="1" applyProtection="1">
      <alignment horizontal="right"/>
      <protection/>
    </xf>
    <xf numFmtId="181" fontId="0" fillId="0" borderId="0" xfId="0" applyNumberFormat="1" applyFont="1" applyFill="1" applyAlignment="1" applyProtection="1">
      <alignment/>
      <protection/>
    </xf>
    <xf numFmtId="181" fontId="0" fillId="0" borderId="0" xfId="0" applyNumberFormat="1" applyFont="1" applyFill="1" applyAlignment="1" applyProtection="1">
      <alignment/>
      <protection/>
    </xf>
    <xf numFmtId="37" fontId="2" fillId="0" borderId="0" xfId="0" applyNumberFormat="1" applyFont="1" applyFill="1" applyAlignment="1">
      <alignment/>
    </xf>
    <xf numFmtId="0" fontId="0" fillId="0" borderId="0" xfId="0" applyFont="1" applyFill="1" applyAlignment="1">
      <alignment/>
    </xf>
    <xf numFmtId="185" fontId="0" fillId="0" borderId="2" xfId="15" applyNumberFormat="1" applyFont="1" applyFill="1" applyBorder="1" applyAlignment="1" applyProtection="1">
      <alignment/>
      <protection/>
    </xf>
    <xf numFmtId="37" fontId="7" fillId="0" borderId="0" xfId="0" applyNumberFormat="1" applyFont="1" applyBorder="1" applyAlignment="1">
      <alignment/>
    </xf>
    <xf numFmtId="0" fontId="0" fillId="0" borderId="0" xfId="0" applyFont="1" applyBorder="1" applyAlignment="1">
      <alignment/>
    </xf>
    <xf numFmtId="37"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37" fontId="0" fillId="0" borderId="3" xfId="0" applyNumberFormat="1" applyFont="1" applyFill="1" applyBorder="1" applyAlignment="1">
      <alignment/>
    </xf>
    <xf numFmtId="185" fontId="0" fillId="0" borderId="3" xfId="15" applyNumberFormat="1" applyFont="1" applyFill="1" applyBorder="1" applyAlignment="1" applyProtection="1">
      <alignment horizontal="right"/>
      <protection/>
    </xf>
    <xf numFmtId="185" fontId="0" fillId="0" borderId="1" xfId="15" applyNumberFormat="1" applyFont="1" applyFill="1" applyBorder="1" applyAlignment="1" applyProtection="1">
      <alignment/>
      <protection/>
    </xf>
    <xf numFmtId="171" fontId="0" fillId="0" borderId="0" xfId="15" applyFont="1" applyFill="1" applyBorder="1" applyAlignment="1" applyProtection="1">
      <alignment horizontal="center"/>
      <protection/>
    </xf>
    <xf numFmtId="37" fontId="1" fillId="0" borderId="1" xfId="0" applyNumberFormat="1" applyFont="1" applyFill="1" applyBorder="1" applyAlignment="1">
      <alignment horizontal="center"/>
    </xf>
    <xf numFmtId="185" fontId="0" fillId="0" borderId="0" xfId="15" applyNumberFormat="1" applyFont="1" applyFill="1" applyBorder="1" applyAlignment="1">
      <alignment horizontal="center"/>
    </xf>
    <xf numFmtId="185" fontId="0" fillId="0" borderId="0" xfId="15" applyNumberFormat="1" applyFont="1" applyFill="1" applyBorder="1" applyAlignment="1">
      <alignment/>
    </xf>
    <xf numFmtId="185" fontId="0" fillId="0" borderId="1" xfId="15" applyNumberFormat="1" applyFont="1" applyFill="1" applyBorder="1" applyAlignment="1">
      <alignment/>
    </xf>
    <xf numFmtId="185" fontId="1" fillId="0" borderId="0" xfId="15" applyNumberFormat="1" applyFont="1" applyFill="1" applyBorder="1" applyAlignment="1">
      <alignment horizontal="center"/>
    </xf>
    <xf numFmtId="185" fontId="1" fillId="0" borderId="0" xfId="15" applyNumberFormat="1" applyFont="1" applyFill="1" applyBorder="1" applyAlignment="1">
      <alignment/>
    </xf>
    <xf numFmtId="185" fontId="1" fillId="0" borderId="3" xfId="15" applyNumberFormat="1" applyFont="1" applyFill="1" applyBorder="1" applyAlignment="1">
      <alignment horizontal="center"/>
    </xf>
    <xf numFmtId="185" fontId="1" fillId="0" borderId="0" xfId="15" applyNumberFormat="1" applyFont="1" applyFill="1" applyBorder="1" applyAlignment="1">
      <alignment horizontal="right"/>
    </xf>
    <xf numFmtId="185" fontId="1" fillId="0" borderId="4" xfId="15" applyNumberFormat="1" applyFont="1" applyFill="1" applyBorder="1" applyAlignment="1">
      <alignment horizontal="center"/>
    </xf>
    <xf numFmtId="37" fontId="1" fillId="0" borderId="0" xfId="0" applyNumberFormat="1" applyFont="1" applyAlignment="1">
      <alignment horizontal="center"/>
    </xf>
    <xf numFmtId="37" fontId="0"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horizontal="left" vertical="top" wrapText="1"/>
      <protection/>
    </xf>
    <xf numFmtId="37" fontId="0" fillId="0" borderId="0" xfId="0" applyNumberFormat="1" applyFont="1" applyFill="1" applyAlignment="1" applyProtection="1">
      <alignment horizontal="left"/>
      <protection/>
    </xf>
    <xf numFmtId="0" fontId="0" fillId="0" borderId="0" xfId="0" applyFont="1" applyFill="1" applyAlignment="1" applyProtection="1">
      <alignment horizontal="justify" vertical="top" wrapText="1"/>
      <protection/>
    </xf>
    <xf numFmtId="37" fontId="0" fillId="0" borderId="0" xfId="0" applyNumberFormat="1" applyFont="1" applyFill="1" applyAlignment="1">
      <alignment/>
    </xf>
    <xf numFmtId="37" fontId="0" fillId="0" borderId="0" xfId="0" applyNumberFormat="1" applyFont="1" applyFill="1" applyAlignment="1">
      <alignment/>
    </xf>
    <xf numFmtId="37" fontId="1" fillId="0" borderId="0" xfId="0" applyNumberFormat="1" applyFont="1" applyFill="1" applyAlignment="1">
      <alignment/>
    </xf>
    <xf numFmtId="169" fontId="0" fillId="0" borderId="1" xfId="0" applyNumberFormat="1" applyFont="1" applyFill="1" applyBorder="1" applyAlignment="1" applyProtection="1">
      <alignment horizontal="center"/>
      <protection/>
    </xf>
    <xf numFmtId="169" fontId="0" fillId="0" borderId="2" xfId="0" applyNumberFormat="1" applyFont="1" applyFill="1" applyBorder="1" applyAlignment="1" applyProtection="1">
      <alignment horizontal="center"/>
      <protection/>
    </xf>
    <xf numFmtId="169" fontId="0" fillId="0" borderId="0" xfId="0" applyNumberFormat="1" applyFont="1" applyFill="1" applyBorder="1" applyAlignment="1" applyProtection="1">
      <alignment horizontal="center"/>
      <protection/>
    </xf>
    <xf numFmtId="169" fontId="0" fillId="0" borderId="4" xfId="0" applyNumberFormat="1" applyFont="1" applyFill="1" applyBorder="1" applyAlignment="1" applyProtection="1">
      <alignment horizontal="center"/>
      <protection/>
    </xf>
    <xf numFmtId="37" fontId="0" fillId="0" borderId="3" xfId="0" applyNumberFormat="1" applyFont="1" applyFill="1" applyBorder="1" applyAlignment="1">
      <alignment/>
    </xf>
    <xf numFmtId="37" fontId="0" fillId="0" borderId="3" xfId="0" applyNumberFormat="1" applyFont="1" applyFill="1" applyBorder="1" applyAlignment="1" applyProtection="1">
      <alignment/>
      <protection/>
    </xf>
    <xf numFmtId="37" fontId="0" fillId="0" borderId="1" xfId="0" applyNumberFormat="1" applyFont="1" applyFill="1" applyBorder="1" applyAlignment="1">
      <alignment/>
    </xf>
    <xf numFmtId="37" fontId="0" fillId="0" borderId="1" xfId="0" applyNumberFormat="1" applyFont="1" applyBorder="1" applyAlignment="1" applyProtection="1">
      <alignment/>
      <protection/>
    </xf>
    <xf numFmtId="37" fontId="0" fillId="0" borderId="1" xfId="0" applyNumberFormat="1" applyFont="1" applyFill="1" applyBorder="1" applyAlignment="1" applyProtection="1">
      <alignment/>
      <protection/>
    </xf>
    <xf numFmtId="185" fontId="4" fillId="0" borderId="0" xfId="15" applyNumberFormat="1" applyFont="1" applyFill="1" applyBorder="1" applyAlignment="1">
      <alignment/>
    </xf>
    <xf numFmtId="169" fontId="0" fillId="0" borderId="0" xfId="0" applyNumberFormat="1" applyFont="1" applyFill="1" applyBorder="1" applyAlignment="1">
      <alignment horizontal="center"/>
    </xf>
    <xf numFmtId="185" fontId="0" fillId="0" borderId="1" xfId="15" applyNumberFormat="1" applyFont="1" applyBorder="1" applyAlignment="1" applyProtection="1">
      <alignment/>
      <protection/>
    </xf>
    <xf numFmtId="37" fontId="10"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11" fillId="0" borderId="0" xfId="0" applyNumberFormat="1" applyFont="1" applyFill="1" applyBorder="1" applyAlignment="1">
      <alignment/>
    </xf>
    <xf numFmtId="37" fontId="5"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1" fillId="0" borderId="0" xfId="0" applyFont="1" applyAlignment="1">
      <alignment wrapText="1"/>
    </xf>
    <xf numFmtId="37" fontId="1" fillId="0" borderId="0" xfId="0" applyNumberFormat="1" applyFont="1" applyAlignment="1" applyProtection="1">
      <alignment horizontal="center"/>
      <protection/>
    </xf>
    <xf numFmtId="0" fontId="0" fillId="0" borderId="0" xfId="0" applyFont="1" applyAlignment="1" applyProtection="1">
      <alignment horizontal="center"/>
      <protection/>
    </xf>
    <xf numFmtId="37" fontId="0" fillId="0" borderId="0" xfId="0" applyNumberFormat="1" applyFont="1" applyAlignment="1" applyProtection="1">
      <alignment horizontal="center"/>
      <protection/>
    </xf>
    <xf numFmtId="37" fontId="3" fillId="2" borderId="0" xfId="0" applyNumberFormat="1" applyFont="1" applyFill="1" applyAlignment="1" applyProtection="1">
      <alignment horizontal="center"/>
      <protection/>
    </xf>
    <xf numFmtId="0" fontId="4" fillId="2" borderId="0" xfId="0" applyFont="1" applyFill="1" applyAlignment="1" applyProtection="1">
      <alignment horizontal="center"/>
      <protection/>
    </xf>
    <xf numFmtId="37" fontId="9" fillId="0" borderId="0" xfId="0" applyNumberFormat="1" applyFont="1" applyAlignment="1" applyProtection="1">
      <alignment horizontal="center" wrapText="1"/>
      <protection/>
    </xf>
    <xf numFmtId="0" fontId="0" fillId="0" borderId="0" xfId="0" applyAlignment="1">
      <alignment wrapText="1"/>
    </xf>
    <xf numFmtId="0" fontId="0" fillId="0" borderId="0" xfId="0" applyFont="1" applyBorder="1" applyAlignment="1" applyProtection="1">
      <alignment horizontal="justify" vertical="top" wrapText="1"/>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 borderId="0" xfId="0" applyNumberFormat="1" applyFont="1" applyFill="1" applyAlignment="1">
      <alignment horizontal="center"/>
    </xf>
    <xf numFmtId="0" fontId="4" fillId="2"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46</xdr:row>
      <xdr:rowOff>0</xdr:rowOff>
    </xdr:from>
    <xdr:to>
      <xdr:col>9</xdr:col>
      <xdr:colOff>0</xdr:colOff>
      <xdr:row>46</xdr:row>
      <xdr:rowOff>0</xdr:rowOff>
    </xdr:to>
    <xdr:sp>
      <xdr:nvSpPr>
        <xdr:cNvPr id="1" name="TextBox 1"/>
        <xdr:cNvSpPr txBox="1">
          <a:spLocks noChangeArrowheads="1"/>
        </xdr:cNvSpPr>
      </xdr:nvSpPr>
      <xdr:spPr>
        <a:xfrm>
          <a:off x="57150" y="785812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The Equator Group completed its acquisition of operating subsidiaries on 24 March 2005 and accordingly, the cumulative period is from 25 March 2005 to 30 September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0</xdr:rowOff>
    </xdr:from>
    <xdr:to>
      <xdr:col>5</xdr:col>
      <xdr:colOff>123825</xdr:colOff>
      <xdr:row>62</xdr:row>
      <xdr:rowOff>0</xdr:rowOff>
    </xdr:to>
    <xdr:sp>
      <xdr:nvSpPr>
        <xdr:cNvPr id="1" name="TextBox 1"/>
        <xdr:cNvSpPr txBox="1">
          <a:spLocks noChangeArrowheads="1"/>
        </xdr:cNvSpPr>
      </xdr:nvSpPr>
      <xdr:spPr>
        <a:xfrm>
          <a:off x="9525" y="10172700"/>
          <a:ext cx="6762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59"/>
  <sheetViews>
    <sheetView zoomScaleSheetLayoutView="100" workbookViewId="0" topLeftCell="A1">
      <selection activeCell="L17" sqref="L17"/>
    </sheetView>
  </sheetViews>
  <sheetFormatPr defaultColWidth="8.28125" defaultRowHeight="12.75"/>
  <cols>
    <col min="1" max="1" width="29.421875" style="95" customWidth="1"/>
    <col min="2" max="2" width="1.7109375" style="46" customWidth="1"/>
    <col min="3" max="3" width="14.28125" style="49" customWidth="1"/>
    <col min="4" max="4" width="1.7109375" style="49" customWidth="1"/>
    <col min="5" max="5" width="14.28125" style="47" customWidth="1"/>
    <col min="6" max="6" width="1.7109375" style="46" customWidth="1"/>
    <col min="7" max="7" width="14.28125" style="46" customWidth="1"/>
    <col min="8" max="8" width="1.7109375" style="46" customWidth="1"/>
    <col min="9" max="9" width="14.28125" style="46" customWidth="1"/>
    <col min="10" max="10" width="1.7109375" style="45" customWidth="1"/>
    <col min="11" max="11" width="13.28125" style="45" customWidth="1"/>
    <col min="12" max="12" width="12.8515625" style="45" customWidth="1"/>
    <col min="13" max="13" width="13.28125" style="45" customWidth="1"/>
    <col min="14" max="14" width="9.7109375" style="45" customWidth="1"/>
    <col min="15" max="20" width="8.28125" style="45" customWidth="1"/>
    <col min="21" max="16384" width="8.28125" style="46" customWidth="1"/>
  </cols>
  <sheetData>
    <row r="1" spans="1:9" ht="15" customHeight="1">
      <c r="A1" s="122" t="s">
        <v>34</v>
      </c>
      <c r="B1" s="123"/>
      <c r="C1" s="123"/>
      <c r="D1" s="123"/>
      <c r="E1" s="123"/>
      <c r="F1" s="123"/>
      <c r="G1" s="123"/>
      <c r="H1" s="123"/>
      <c r="I1" s="123"/>
    </row>
    <row r="2" spans="1:9" ht="12" customHeight="1">
      <c r="A2" s="124" t="s">
        <v>0</v>
      </c>
      <c r="B2" s="123"/>
      <c r="C2" s="123"/>
      <c r="D2" s="123"/>
      <c r="E2" s="123"/>
      <c r="F2" s="123"/>
      <c r="G2" s="123"/>
      <c r="H2" s="123"/>
      <c r="I2" s="123"/>
    </row>
    <row r="3" ht="12" customHeight="1">
      <c r="A3" s="51"/>
    </row>
    <row r="4" spans="1:20" s="48" customFormat="1" ht="12.75">
      <c r="A4" s="125" t="s">
        <v>1</v>
      </c>
      <c r="B4" s="126"/>
      <c r="C4" s="126"/>
      <c r="D4" s="126"/>
      <c r="E4" s="126"/>
      <c r="F4" s="126"/>
      <c r="G4" s="126"/>
      <c r="H4" s="126"/>
      <c r="I4" s="126"/>
      <c r="J4" s="50"/>
      <c r="K4" s="50"/>
      <c r="L4" s="50"/>
      <c r="M4" s="50"/>
      <c r="N4" s="50"/>
      <c r="O4" s="50"/>
      <c r="P4" s="50"/>
      <c r="Q4" s="50"/>
      <c r="R4" s="50"/>
      <c r="S4" s="50"/>
      <c r="T4" s="50"/>
    </row>
    <row r="5" spans="1:20" s="51" customFormat="1" ht="12.75">
      <c r="A5" s="122" t="s">
        <v>139</v>
      </c>
      <c r="B5" s="123"/>
      <c r="C5" s="123"/>
      <c r="D5" s="123"/>
      <c r="E5" s="123"/>
      <c r="F5" s="123"/>
      <c r="G5" s="123"/>
      <c r="H5" s="123"/>
      <c r="I5" s="123"/>
      <c r="J5" s="33"/>
      <c r="K5" s="33"/>
      <c r="L5" s="33"/>
      <c r="M5" s="33"/>
      <c r="N5" s="33"/>
      <c r="O5" s="33"/>
      <c r="P5" s="33"/>
      <c r="Q5" s="33"/>
      <c r="R5" s="33"/>
      <c r="S5" s="33"/>
      <c r="T5" s="33"/>
    </row>
    <row r="6" spans="1:9" ht="12.75">
      <c r="A6" s="119" t="s">
        <v>45</v>
      </c>
      <c r="B6" s="119"/>
      <c r="C6" s="119"/>
      <c r="D6" s="119"/>
      <c r="E6" s="119"/>
      <c r="F6" s="119"/>
      <c r="G6" s="119"/>
      <c r="H6" s="119"/>
      <c r="I6" s="119"/>
    </row>
    <row r="9" spans="3:9" ht="29.25" customHeight="1">
      <c r="C9" s="121" t="s">
        <v>2</v>
      </c>
      <c r="D9" s="121"/>
      <c r="E9" s="121"/>
      <c r="G9" s="127" t="s">
        <v>3</v>
      </c>
      <c r="H9" s="128"/>
      <c r="I9" s="128"/>
    </row>
    <row r="10" spans="3:13" ht="12.75">
      <c r="C10" s="31" t="s">
        <v>130</v>
      </c>
      <c r="D10" s="52"/>
      <c r="E10" s="31" t="s">
        <v>132</v>
      </c>
      <c r="F10" s="53"/>
      <c r="G10" s="31" t="s">
        <v>130</v>
      </c>
      <c r="H10" s="52"/>
      <c r="I10" s="31" t="s">
        <v>132</v>
      </c>
      <c r="K10" s="54"/>
      <c r="L10" s="55"/>
      <c r="M10" s="55"/>
    </row>
    <row r="11" spans="3:13" ht="12.75">
      <c r="C11" s="55" t="s">
        <v>86</v>
      </c>
      <c r="D11" s="55"/>
      <c r="E11" s="55" t="s">
        <v>133</v>
      </c>
      <c r="G11" s="55" t="s">
        <v>86</v>
      </c>
      <c r="I11" s="55" t="s">
        <v>138</v>
      </c>
      <c r="K11" s="55"/>
      <c r="L11" s="55"/>
      <c r="M11" s="55"/>
    </row>
    <row r="12" ht="12.75">
      <c r="C12" s="46"/>
    </row>
    <row r="13" spans="1:11" ht="12.75">
      <c r="A13" s="96" t="s">
        <v>4</v>
      </c>
      <c r="C13" s="46">
        <v>4416</v>
      </c>
      <c r="D13" s="56"/>
      <c r="E13" s="40">
        <v>2504</v>
      </c>
      <c r="G13" s="46">
        <v>12347</v>
      </c>
      <c r="I13" s="58">
        <v>12677</v>
      </c>
      <c r="K13" s="59"/>
    </row>
    <row r="14" spans="3:11" ht="12.75">
      <c r="C14" s="46"/>
      <c r="D14" s="56"/>
      <c r="E14" s="60"/>
      <c r="K14" s="59"/>
    </row>
    <row r="15" spans="1:11" ht="12.75">
      <c r="A15" s="95" t="s">
        <v>60</v>
      </c>
      <c r="C15" s="46">
        <v>-3732</v>
      </c>
      <c r="D15" s="56"/>
      <c r="E15" s="60">
        <v>-2644</v>
      </c>
      <c r="G15" s="46">
        <v>-8608</v>
      </c>
      <c r="I15" s="58">
        <v>-9339</v>
      </c>
      <c r="K15" s="59"/>
    </row>
    <row r="16" spans="3:11" ht="12.75">
      <c r="C16" s="61"/>
      <c r="D16" s="56"/>
      <c r="E16" s="61"/>
      <c r="G16" s="110"/>
      <c r="I16" s="110"/>
      <c r="K16" s="59"/>
    </row>
    <row r="17" spans="1:11" ht="12.75">
      <c r="A17" s="51" t="s">
        <v>106</v>
      </c>
      <c r="C17" s="60">
        <f>C13+C15</f>
        <v>684</v>
      </c>
      <c r="D17" s="56"/>
      <c r="E17" s="60">
        <f>E13+E15</f>
        <v>-140</v>
      </c>
      <c r="G17" s="60">
        <f>G13+G15</f>
        <v>3739</v>
      </c>
      <c r="I17" s="60">
        <f>I13+I15</f>
        <v>3338</v>
      </c>
      <c r="K17" s="59"/>
    </row>
    <row r="18" spans="3:11" ht="12.75">
      <c r="C18" s="46"/>
      <c r="D18" s="62"/>
      <c r="E18" s="62"/>
      <c r="K18" s="59"/>
    </row>
    <row r="19" spans="1:11" ht="12.75">
      <c r="A19" s="95" t="s">
        <v>100</v>
      </c>
      <c r="C19" s="46">
        <v>10</v>
      </c>
      <c r="D19" s="56"/>
      <c r="E19" s="95">
        <v>14</v>
      </c>
      <c r="F19" s="95"/>
      <c r="G19" s="95">
        <v>29</v>
      </c>
      <c r="H19" s="95"/>
      <c r="I19" s="95">
        <v>106</v>
      </c>
      <c r="K19" s="59"/>
    </row>
    <row r="20" spans="1:11" ht="12.75">
      <c r="A20" s="95" t="s">
        <v>118</v>
      </c>
      <c r="C20" s="46">
        <v>65</v>
      </c>
      <c r="D20" s="56"/>
      <c r="E20" s="40">
        <v>34</v>
      </c>
      <c r="F20" s="95"/>
      <c r="G20" s="95">
        <v>67</v>
      </c>
      <c r="H20" s="95"/>
      <c r="I20" s="39">
        <v>50</v>
      </c>
      <c r="K20" s="59"/>
    </row>
    <row r="21" spans="1:11" ht="12" customHeight="1">
      <c r="A21" s="95" t="s">
        <v>35</v>
      </c>
      <c r="C21" s="46">
        <v>-991</v>
      </c>
      <c r="D21" s="56"/>
      <c r="E21" s="40">
        <v>-709</v>
      </c>
      <c r="G21" s="46">
        <v>-2306</v>
      </c>
      <c r="I21" s="58">
        <v>-2504</v>
      </c>
      <c r="K21" s="59"/>
    </row>
    <row r="22" spans="1:11" ht="12.75">
      <c r="A22" s="95" t="s">
        <v>74</v>
      </c>
      <c r="C22" s="46">
        <v>-1606</v>
      </c>
      <c r="D22" s="56"/>
      <c r="E22" s="40">
        <v>-1327</v>
      </c>
      <c r="G22" s="46">
        <v>-4338</v>
      </c>
      <c r="I22" s="58">
        <v>-4159</v>
      </c>
      <c r="K22" s="59"/>
    </row>
    <row r="23" spans="3:14" ht="12.75">
      <c r="C23" s="110"/>
      <c r="D23" s="56"/>
      <c r="E23" s="61"/>
      <c r="G23" s="61"/>
      <c r="I23" s="61"/>
      <c r="K23" s="59"/>
      <c r="L23" s="59"/>
      <c r="M23" s="59"/>
      <c r="N23" s="59"/>
    </row>
    <row r="24" spans="1:14" ht="12.75">
      <c r="A24" s="51" t="s">
        <v>119</v>
      </c>
      <c r="C24" s="57">
        <f>SUM(C17:C22)</f>
        <v>-1838</v>
      </c>
      <c r="D24" s="56"/>
      <c r="E24" s="57">
        <f>SUM(E17:E22)</f>
        <v>-2128</v>
      </c>
      <c r="F24" s="45"/>
      <c r="G24" s="57">
        <f>SUM(G17:G22)</f>
        <v>-2809</v>
      </c>
      <c r="H24" s="45"/>
      <c r="I24" s="57">
        <f>SUM(I17:I22)</f>
        <v>-3169</v>
      </c>
      <c r="K24" s="59"/>
      <c r="L24" s="59"/>
      <c r="M24" s="59"/>
      <c r="N24" s="59"/>
    </row>
    <row r="25" spans="1:11" ht="12.75" customHeight="1">
      <c r="A25" s="97"/>
      <c r="C25" s="46"/>
      <c r="D25" s="13"/>
      <c r="E25" s="59"/>
      <c r="F25" s="45"/>
      <c r="G25" s="45"/>
      <c r="H25" s="45"/>
      <c r="I25" s="45"/>
      <c r="K25" s="59"/>
    </row>
    <row r="26" spans="1:11" ht="12.75" customHeight="1">
      <c r="A26" s="97" t="s">
        <v>6</v>
      </c>
      <c r="C26" s="110">
        <v>-377</v>
      </c>
      <c r="D26" s="13"/>
      <c r="E26" s="61">
        <v>-136</v>
      </c>
      <c r="F26" s="45"/>
      <c r="G26" s="110">
        <v>-1037</v>
      </c>
      <c r="H26" s="45"/>
      <c r="I26" s="114">
        <v>-343</v>
      </c>
      <c r="K26" s="59"/>
    </row>
    <row r="27" spans="1:13" ht="12.75">
      <c r="A27" s="98"/>
      <c r="C27" s="46"/>
      <c r="D27" s="13"/>
      <c r="E27" s="59"/>
      <c r="F27" s="45"/>
      <c r="G27" s="45"/>
      <c r="H27" s="45"/>
      <c r="I27" s="45"/>
      <c r="K27" s="59"/>
      <c r="L27" s="59"/>
      <c r="M27" s="59"/>
    </row>
    <row r="28" spans="1:14" ht="12.75">
      <c r="A28" s="51" t="s">
        <v>120</v>
      </c>
      <c r="C28" s="57">
        <f>SUM(C24:C26)</f>
        <v>-2215</v>
      </c>
      <c r="D28" s="13"/>
      <c r="E28" s="57">
        <f>SUM(E24:E26)</f>
        <v>-2264</v>
      </c>
      <c r="F28" s="45"/>
      <c r="G28" s="57">
        <f>SUM(G24:G26)</f>
        <v>-3846</v>
      </c>
      <c r="H28" s="45"/>
      <c r="I28" s="57">
        <f>SUM(I24:I26)</f>
        <v>-3512</v>
      </c>
      <c r="K28" s="59"/>
      <c r="L28" s="59"/>
      <c r="M28" s="59"/>
      <c r="N28" s="59"/>
    </row>
    <row r="29" spans="3:11" ht="12.75">
      <c r="C29" s="46"/>
      <c r="D29" s="13"/>
      <c r="E29" s="59"/>
      <c r="F29" s="45"/>
      <c r="G29" s="45"/>
      <c r="H29" s="45"/>
      <c r="I29" s="45"/>
      <c r="K29" s="59"/>
    </row>
    <row r="30" spans="1:11" ht="12.75">
      <c r="A30" s="98" t="s">
        <v>7</v>
      </c>
      <c r="C30" s="110">
        <v>0</v>
      </c>
      <c r="D30" s="13"/>
      <c r="E30" s="61">
        <v>33</v>
      </c>
      <c r="F30" s="43"/>
      <c r="G30" s="111">
        <v>-88</v>
      </c>
      <c r="H30" s="45"/>
      <c r="I30" s="114">
        <v>8</v>
      </c>
      <c r="K30" s="59"/>
    </row>
    <row r="31" spans="1:13" ht="12.75">
      <c r="A31" s="98"/>
      <c r="C31" s="46"/>
      <c r="D31" s="13"/>
      <c r="E31" s="40"/>
      <c r="F31" s="43"/>
      <c r="G31" s="43"/>
      <c r="H31" s="45"/>
      <c r="I31" s="45"/>
      <c r="K31" s="59"/>
      <c r="L31" s="59"/>
      <c r="M31" s="59"/>
    </row>
    <row r="32" spans="1:14" ht="13.5" thickBot="1">
      <c r="A32" s="96" t="s">
        <v>121</v>
      </c>
      <c r="C32" s="104">
        <f>SUM(C28:C30)</f>
        <v>-2215</v>
      </c>
      <c r="D32" s="56"/>
      <c r="E32" s="104">
        <f>SUM(E28:E30)</f>
        <v>-2231</v>
      </c>
      <c r="F32" s="95"/>
      <c r="G32" s="104">
        <f>SUM(G28:G30)</f>
        <v>-3934</v>
      </c>
      <c r="I32" s="64">
        <f>SUM(I28:I30)</f>
        <v>-3504</v>
      </c>
      <c r="K32" s="59"/>
      <c r="L32" s="59"/>
      <c r="M32" s="59"/>
      <c r="N32" s="59"/>
    </row>
    <row r="33" spans="1:11" ht="13.5" thickTop="1">
      <c r="A33" s="96"/>
      <c r="C33" s="46"/>
      <c r="D33" s="56"/>
      <c r="E33" s="105"/>
      <c r="F33" s="95"/>
      <c r="G33" s="95"/>
      <c r="K33" s="59"/>
    </row>
    <row r="34" spans="1:11" ht="18" customHeight="1">
      <c r="A34" s="98" t="s">
        <v>122</v>
      </c>
      <c r="C34" s="46"/>
      <c r="D34" s="56"/>
      <c r="E34" s="105"/>
      <c r="F34" s="95"/>
      <c r="G34" s="95"/>
      <c r="K34" s="59"/>
    </row>
    <row r="35" spans="1:11" ht="18" customHeight="1">
      <c r="A35" s="98" t="s">
        <v>61</v>
      </c>
      <c r="C35" s="105">
        <v>-2151</v>
      </c>
      <c r="D35" s="56"/>
      <c r="E35" s="57">
        <f>E32</f>
        <v>-2231</v>
      </c>
      <c r="F35" s="95"/>
      <c r="G35" s="95">
        <f>G32-G36</f>
        <v>-3750</v>
      </c>
      <c r="I35" s="57">
        <v>-3502</v>
      </c>
      <c r="K35" s="59"/>
    </row>
    <row r="36" spans="1:11" ht="12.75">
      <c r="A36" s="98" t="s">
        <v>48</v>
      </c>
      <c r="C36" s="46">
        <v>-64</v>
      </c>
      <c r="D36" s="56"/>
      <c r="E36" s="103">
        <v>0</v>
      </c>
      <c r="F36" s="95"/>
      <c r="G36" s="95">
        <v>-184</v>
      </c>
      <c r="I36" s="63">
        <v>-2</v>
      </c>
      <c r="K36" s="59"/>
    </row>
    <row r="37" spans="1:14" ht="15.75" customHeight="1" thickBot="1">
      <c r="A37" s="96"/>
      <c r="C37" s="106">
        <f>SUM(C35:C36)</f>
        <v>-2215</v>
      </c>
      <c r="D37" s="56"/>
      <c r="E37" s="106">
        <f>SUM(E35:E36)</f>
        <v>-2231</v>
      </c>
      <c r="F37" s="95"/>
      <c r="G37" s="106">
        <f>SUM(G35:G36)</f>
        <v>-3934</v>
      </c>
      <c r="I37" s="66">
        <f>SUM(I35:I36)</f>
        <v>-3504</v>
      </c>
      <c r="K37" s="59"/>
      <c r="L37" s="65"/>
      <c r="M37" s="65"/>
      <c r="N37" s="65"/>
    </row>
    <row r="38" spans="1:14" ht="13.5" thickTop="1">
      <c r="A38" s="96"/>
      <c r="C38" s="46"/>
      <c r="D38" s="56"/>
      <c r="E38" s="65"/>
      <c r="K38" s="65"/>
      <c r="L38" s="65"/>
      <c r="M38" s="65"/>
      <c r="N38" s="65"/>
    </row>
    <row r="39" spans="1:5" ht="12.75">
      <c r="A39" s="95" t="s">
        <v>123</v>
      </c>
      <c r="C39" s="46"/>
      <c r="D39" s="56"/>
      <c r="E39" s="67"/>
    </row>
    <row r="40" spans="1:5" ht="12.75">
      <c r="A40" s="95" t="s">
        <v>62</v>
      </c>
      <c r="C40" s="46"/>
      <c r="D40" s="56"/>
      <c r="E40" s="67"/>
    </row>
    <row r="41" spans="1:9" ht="12.75">
      <c r="A41" s="56" t="s">
        <v>63</v>
      </c>
      <c r="B41" s="44"/>
      <c r="C41" s="68">
        <f>(C35/235008)*100</f>
        <v>-0.9152879901960784</v>
      </c>
      <c r="D41" s="69"/>
      <c r="E41" s="68">
        <f>(E35/235008)*100</f>
        <v>-0.9493293845315904</v>
      </c>
      <c r="F41" s="69"/>
      <c r="G41" s="68">
        <f>(G35/235008)*100</f>
        <v>-1.5956903594771241</v>
      </c>
      <c r="H41" s="69"/>
      <c r="I41" s="68">
        <f>(I35/235008)*100</f>
        <v>-1.490162037037037</v>
      </c>
    </row>
    <row r="42" spans="1:9" ht="12.75">
      <c r="A42" s="56" t="s">
        <v>64</v>
      </c>
      <c r="B42" s="44"/>
      <c r="C42" s="70" t="s">
        <v>5</v>
      </c>
      <c r="D42" s="69"/>
      <c r="E42" s="70" t="s">
        <v>5</v>
      </c>
      <c r="F42" s="69"/>
      <c r="G42" s="70" t="s">
        <v>5</v>
      </c>
      <c r="H42" s="69"/>
      <c r="I42" s="70" t="s">
        <v>5</v>
      </c>
    </row>
    <row r="47" spans="1:9" ht="12.75" customHeight="1">
      <c r="A47" s="99"/>
      <c r="B47" s="23"/>
      <c r="C47" s="23"/>
      <c r="D47" s="23"/>
      <c r="E47" s="23"/>
      <c r="F47" s="23"/>
      <c r="G47" s="23"/>
      <c r="H47" s="23"/>
      <c r="I47" s="23"/>
    </row>
    <row r="48" spans="1:9" ht="12.75" customHeight="1">
      <c r="A48" s="99"/>
      <c r="B48" s="23"/>
      <c r="C48" s="23"/>
      <c r="D48" s="23"/>
      <c r="E48" s="23"/>
      <c r="F48" s="23"/>
      <c r="G48" s="23"/>
      <c r="H48" s="23"/>
      <c r="I48" s="23"/>
    </row>
    <row r="49" spans="1:9" ht="12.75" customHeight="1">
      <c r="A49" s="120" t="s">
        <v>93</v>
      </c>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2:9" ht="12.75" customHeight="1">
      <c r="B52" s="44"/>
      <c r="C52" s="69"/>
      <c r="D52" s="71"/>
      <c r="E52" s="60"/>
      <c r="F52" s="72"/>
      <c r="G52" s="72"/>
      <c r="H52" s="72"/>
      <c r="I52" s="72"/>
    </row>
    <row r="53" spans="2:9" ht="12.75">
      <c r="B53" s="44"/>
      <c r="C53" s="69"/>
      <c r="D53" s="71"/>
      <c r="E53" s="60"/>
      <c r="F53" s="72"/>
      <c r="G53" s="72"/>
      <c r="H53" s="72"/>
      <c r="I53" s="72"/>
    </row>
    <row r="54" spans="2:9" ht="12.75">
      <c r="B54" s="44"/>
      <c r="C54" s="69"/>
      <c r="D54" s="71"/>
      <c r="E54" s="60"/>
      <c r="F54" s="72"/>
      <c r="G54" s="72"/>
      <c r="H54" s="72"/>
      <c r="I54" s="72"/>
    </row>
    <row r="55" spans="2:9" ht="12.75">
      <c r="B55" s="44"/>
      <c r="C55" s="69"/>
      <c r="D55" s="71"/>
      <c r="E55" s="60"/>
      <c r="F55" s="72"/>
      <c r="G55" s="72"/>
      <c r="H55" s="72"/>
      <c r="I55" s="72"/>
    </row>
    <row r="56" spans="2:9" ht="12.75">
      <c r="B56" s="44"/>
      <c r="C56" s="69"/>
      <c r="D56" s="71"/>
      <c r="E56" s="60"/>
      <c r="F56" s="72"/>
      <c r="G56" s="72"/>
      <c r="H56" s="72"/>
      <c r="I56" s="72"/>
    </row>
    <row r="57" spans="2:9" ht="12.75">
      <c r="B57" s="44"/>
      <c r="C57" s="69"/>
      <c r="D57" s="71"/>
      <c r="E57" s="60"/>
      <c r="F57" s="72"/>
      <c r="G57" s="72"/>
      <c r="H57" s="72"/>
      <c r="I57" s="72"/>
    </row>
    <row r="59" spans="3:5" ht="17.25" customHeight="1">
      <c r="C59" s="46"/>
      <c r="D59" s="46"/>
      <c r="E59" s="46"/>
    </row>
  </sheetData>
  <mergeCells count="8">
    <mergeCell ref="A6:I6"/>
    <mergeCell ref="A49:I51"/>
    <mergeCell ref="C9:E9"/>
    <mergeCell ref="A1:I1"/>
    <mergeCell ref="A2:I2"/>
    <mergeCell ref="A4:I4"/>
    <mergeCell ref="A5:I5"/>
    <mergeCell ref="G9:I9"/>
  </mergeCells>
  <printOptions/>
  <pageMargins left="0.75" right="0.52" top="1" bottom="1" header="0.5" footer="0.5"/>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G87"/>
  <sheetViews>
    <sheetView zoomScaleSheetLayoutView="100" workbookViewId="0" topLeftCell="A1">
      <selection activeCell="C15" sqref="C15"/>
    </sheetView>
  </sheetViews>
  <sheetFormatPr defaultColWidth="8.28125" defaultRowHeight="12.75"/>
  <cols>
    <col min="1" max="1" width="48.7109375" style="16" customWidth="1"/>
    <col min="2" max="2" width="1.1484375" style="16" customWidth="1"/>
    <col min="3" max="3" width="11.00390625" style="16" customWidth="1"/>
    <col min="4" max="4" width="1.421875" style="16" customWidth="1"/>
    <col min="5" max="5" width="13.28125" style="34" customWidth="1"/>
    <col min="6" max="6" width="1.28515625" style="6" customWidth="1"/>
    <col min="7" max="16384" width="8.28125" style="6" customWidth="1"/>
  </cols>
  <sheetData>
    <row r="1" spans="1:5" s="4" customFormat="1" ht="15" customHeight="1">
      <c r="A1" s="132" t="s">
        <v>34</v>
      </c>
      <c r="B1" s="132"/>
      <c r="C1" s="132"/>
      <c r="D1" s="132"/>
      <c r="E1" s="133"/>
    </row>
    <row r="2" spans="1:5" s="4" customFormat="1" ht="12" customHeight="1">
      <c r="A2" s="132" t="s">
        <v>0</v>
      </c>
      <c r="B2" s="132"/>
      <c r="C2" s="132"/>
      <c r="D2" s="132"/>
      <c r="E2" s="132"/>
    </row>
    <row r="3" spans="1:5" s="4" customFormat="1" ht="12" customHeight="1">
      <c r="A3" s="3"/>
      <c r="B3" s="3"/>
      <c r="C3" s="3"/>
      <c r="D3" s="3"/>
      <c r="E3" s="28"/>
    </row>
    <row r="4" spans="1:6" s="1" customFormat="1" ht="12.75">
      <c r="A4" s="134" t="s">
        <v>8</v>
      </c>
      <c r="B4" s="134"/>
      <c r="C4" s="134"/>
      <c r="D4" s="134"/>
      <c r="E4" s="135"/>
      <c r="F4" s="29"/>
    </row>
    <row r="5" spans="1:5" s="4" customFormat="1" ht="12.75">
      <c r="A5" s="132" t="s">
        <v>113</v>
      </c>
      <c r="B5" s="132"/>
      <c r="C5" s="132"/>
      <c r="D5" s="132"/>
      <c r="E5" s="133"/>
    </row>
    <row r="6" spans="1:5" s="4" customFormat="1" ht="12.75">
      <c r="A6" s="130" t="s">
        <v>45</v>
      </c>
      <c r="B6" s="130"/>
      <c r="C6" s="130"/>
      <c r="D6" s="130"/>
      <c r="E6" s="131"/>
    </row>
    <row r="7" spans="5:6" ht="12.75">
      <c r="E7" s="30"/>
      <c r="F7" s="19"/>
    </row>
    <row r="8" spans="1:6" ht="12.75">
      <c r="A8" s="13"/>
      <c r="B8" s="13"/>
      <c r="C8" s="31" t="s">
        <v>130</v>
      </c>
      <c r="D8" s="31"/>
      <c r="E8" s="31" t="s">
        <v>76</v>
      </c>
      <c r="F8" s="32"/>
    </row>
    <row r="9" spans="1:6" ht="12.75">
      <c r="A9" s="13"/>
      <c r="B9" s="13"/>
      <c r="C9" s="8" t="s">
        <v>86</v>
      </c>
      <c r="D9" s="8"/>
      <c r="E9" s="55" t="s">
        <v>86</v>
      </c>
      <c r="F9" s="32"/>
    </row>
    <row r="10" spans="1:6" ht="12.75">
      <c r="A10" s="13"/>
      <c r="B10" s="13"/>
      <c r="C10" s="8" t="s">
        <v>9</v>
      </c>
      <c r="D10" s="8"/>
      <c r="E10" s="8" t="s">
        <v>10</v>
      </c>
      <c r="F10" s="32"/>
    </row>
    <row r="11" spans="1:6" ht="12.75">
      <c r="A11" s="33" t="s">
        <v>77</v>
      </c>
      <c r="B11" s="33"/>
      <c r="C11" s="33"/>
      <c r="D11" s="33"/>
      <c r="E11" s="16"/>
      <c r="F11" s="32"/>
    </row>
    <row r="12" spans="1:6" ht="12.75">
      <c r="A12" s="33"/>
      <c r="B12" s="33"/>
      <c r="C12" s="33"/>
      <c r="D12" s="33"/>
      <c r="E12" s="16"/>
      <c r="F12" s="32"/>
    </row>
    <row r="13" spans="1:6" ht="12.75">
      <c r="A13" s="33" t="s">
        <v>78</v>
      </c>
      <c r="B13" s="33"/>
      <c r="C13" s="33"/>
      <c r="D13" s="33"/>
      <c r="E13" s="16" t="s">
        <v>134</v>
      </c>
      <c r="F13" s="32"/>
    </row>
    <row r="14" spans="1:6" ht="6" customHeight="1">
      <c r="A14" s="33"/>
      <c r="B14" s="33"/>
      <c r="C14" s="33"/>
      <c r="D14" s="33"/>
      <c r="E14" s="16"/>
      <c r="F14" s="32"/>
    </row>
    <row r="15" spans="1:6" ht="12.75">
      <c r="A15" s="6" t="s">
        <v>11</v>
      </c>
      <c r="B15" s="6"/>
      <c r="C15" s="6">
        <v>16701</v>
      </c>
      <c r="D15" s="6"/>
      <c r="E15" s="16">
        <f>24062-6880-117</f>
        <v>17065</v>
      </c>
      <c r="F15" s="34"/>
    </row>
    <row r="16" spans="1:6" ht="12.75">
      <c r="A16" s="6" t="s">
        <v>36</v>
      </c>
      <c r="B16" s="6"/>
      <c r="C16" s="6">
        <v>5416</v>
      </c>
      <c r="D16" s="6"/>
      <c r="E16" s="16">
        <v>5935</v>
      </c>
      <c r="F16" s="34"/>
    </row>
    <row r="17" spans="1:6" ht="12.75">
      <c r="A17" s="6" t="s">
        <v>97</v>
      </c>
      <c r="B17" s="6"/>
      <c r="C17" s="6">
        <v>6793</v>
      </c>
      <c r="D17" s="6"/>
      <c r="E17" s="16">
        <v>6880</v>
      </c>
      <c r="F17" s="34"/>
    </row>
    <row r="18" spans="1:6" ht="12.75">
      <c r="A18" s="6" t="s">
        <v>37</v>
      </c>
      <c r="B18" s="6"/>
      <c r="C18" s="6">
        <v>503</v>
      </c>
      <c r="D18" s="6"/>
      <c r="E18" s="16">
        <v>409</v>
      </c>
      <c r="F18" s="34"/>
    </row>
    <row r="19" spans="1:6" ht="12.75">
      <c r="A19" s="6"/>
      <c r="B19" s="6"/>
      <c r="C19" s="107">
        <f>SUM(C15:C18)</f>
        <v>29413</v>
      </c>
      <c r="D19" s="107"/>
      <c r="E19" s="81">
        <f>SUM(E15:E18)</f>
        <v>30289</v>
      </c>
      <c r="F19" s="34"/>
    </row>
    <row r="20" spans="1:6" ht="12.75">
      <c r="A20" s="6"/>
      <c r="B20" s="6"/>
      <c r="C20" s="6"/>
      <c r="D20" s="6"/>
      <c r="E20" s="16"/>
      <c r="F20" s="34"/>
    </row>
    <row r="21" spans="1:6" ht="12.75">
      <c r="A21" s="33" t="s">
        <v>12</v>
      </c>
      <c r="B21" s="33"/>
      <c r="C21" s="33"/>
      <c r="D21" s="33"/>
      <c r="E21" s="13"/>
      <c r="F21" s="32"/>
    </row>
    <row r="22" spans="1:6" ht="6" customHeight="1">
      <c r="A22" s="33"/>
      <c r="B22" s="33"/>
      <c r="C22" s="33"/>
      <c r="D22" s="33"/>
      <c r="E22" s="13"/>
      <c r="F22" s="32"/>
    </row>
    <row r="23" spans="1:6" ht="12.75">
      <c r="A23" s="13" t="s">
        <v>13</v>
      </c>
      <c r="B23" s="13"/>
      <c r="C23" s="13">
        <v>18681</v>
      </c>
      <c r="D23" s="13"/>
      <c r="E23" s="13">
        <v>19259</v>
      </c>
      <c r="F23" s="32"/>
    </row>
    <row r="24" spans="1:6" ht="12.75">
      <c r="A24" s="13" t="s">
        <v>14</v>
      </c>
      <c r="B24" s="13"/>
      <c r="C24" s="13">
        <v>5881</v>
      </c>
      <c r="D24" s="13"/>
      <c r="E24" s="13">
        <v>5954</v>
      </c>
      <c r="F24" s="32"/>
    </row>
    <row r="25" spans="1:6" ht="12.75">
      <c r="A25" s="13" t="s">
        <v>43</v>
      </c>
      <c r="B25" s="13"/>
      <c r="C25" s="13">
        <f>3773+9</f>
        <v>3782</v>
      </c>
      <c r="D25" s="13"/>
      <c r="E25" s="13">
        <v>2535</v>
      </c>
      <c r="F25" s="32"/>
    </row>
    <row r="26" spans="1:6" ht="12.75">
      <c r="A26" s="13" t="s">
        <v>97</v>
      </c>
      <c r="B26" s="13"/>
      <c r="C26" s="13">
        <v>117</v>
      </c>
      <c r="D26" s="13"/>
      <c r="E26" s="13">
        <v>117</v>
      </c>
      <c r="F26" s="32"/>
    </row>
    <row r="27" spans="1:6" ht="12.75">
      <c r="A27" s="13" t="s">
        <v>87</v>
      </c>
      <c r="B27" s="13"/>
      <c r="C27" s="13">
        <v>43</v>
      </c>
      <c r="D27" s="13"/>
      <c r="E27" s="13">
        <v>113</v>
      </c>
      <c r="F27" s="32"/>
    </row>
    <row r="28" spans="1:6" ht="12.75">
      <c r="A28" s="13" t="s">
        <v>46</v>
      </c>
      <c r="B28" s="13"/>
      <c r="C28" s="13">
        <v>3110</v>
      </c>
      <c r="D28" s="13"/>
      <c r="E28" s="13">
        <v>3778</v>
      </c>
      <c r="F28" s="32"/>
    </row>
    <row r="29" spans="1:6" ht="12.75">
      <c r="A29" s="13" t="s">
        <v>42</v>
      </c>
      <c r="B29" s="13"/>
      <c r="C29" s="13">
        <v>1214</v>
      </c>
      <c r="D29" s="13"/>
      <c r="E29" s="13">
        <v>3437</v>
      </c>
      <c r="F29" s="32"/>
    </row>
    <row r="30" spans="1:6" ht="12.75">
      <c r="A30" s="13"/>
      <c r="B30" s="13"/>
      <c r="C30" s="108">
        <f>SUM(C23:C29)</f>
        <v>32828</v>
      </c>
      <c r="D30" s="108"/>
      <c r="E30" s="36">
        <f>SUM(E23:E29)</f>
        <v>35193</v>
      </c>
      <c r="F30" s="32"/>
    </row>
    <row r="31" spans="1:6" ht="12.75">
      <c r="A31" s="13"/>
      <c r="B31" s="13"/>
      <c r="C31" s="13"/>
      <c r="D31" s="13"/>
      <c r="E31" s="39"/>
      <c r="F31" s="32"/>
    </row>
    <row r="32" spans="1:6" ht="13.5" thickBot="1">
      <c r="A32" s="7" t="s">
        <v>79</v>
      </c>
      <c r="B32" s="13"/>
      <c r="C32" s="75">
        <f>C19+C30</f>
        <v>62241</v>
      </c>
      <c r="D32" s="75"/>
      <c r="E32" s="75">
        <f>E19+E30</f>
        <v>65482</v>
      </c>
      <c r="F32" s="32"/>
    </row>
    <row r="33" spans="5:6" ht="13.5" thickTop="1">
      <c r="E33" s="16"/>
      <c r="F33" s="14"/>
    </row>
    <row r="34" spans="1:6" ht="12.75">
      <c r="A34" s="15" t="s">
        <v>80</v>
      </c>
      <c r="E34" s="16"/>
      <c r="F34" s="14"/>
    </row>
    <row r="35" spans="5:6" ht="12.75">
      <c r="E35" s="16"/>
      <c r="F35" s="14"/>
    </row>
    <row r="36" spans="1:6" ht="12.75">
      <c r="A36" s="15" t="s">
        <v>81</v>
      </c>
      <c r="E36" s="16"/>
      <c r="F36" s="14"/>
    </row>
    <row r="37" spans="5:6" ht="6" customHeight="1">
      <c r="E37" s="16"/>
      <c r="F37" s="14"/>
    </row>
    <row r="38" spans="1:6" ht="12.75">
      <c r="A38" s="13" t="s">
        <v>19</v>
      </c>
      <c r="B38" s="13"/>
      <c r="C38" s="13">
        <v>23501</v>
      </c>
      <c r="D38" s="13"/>
      <c r="E38" s="13">
        <v>23501</v>
      </c>
      <c r="F38" s="35"/>
    </row>
    <row r="39" spans="1:6" ht="12.75">
      <c r="A39" s="13" t="s">
        <v>41</v>
      </c>
      <c r="B39" s="13"/>
      <c r="C39" s="13">
        <v>22027</v>
      </c>
      <c r="D39" s="13"/>
      <c r="E39" s="13">
        <v>22027</v>
      </c>
      <c r="F39" s="35"/>
    </row>
    <row r="40" spans="1:6" ht="12.75">
      <c r="A40" s="6" t="s">
        <v>99</v>
      </c>
      <c r="B40" s="6"/>
      <c r="C40" s="109">
        <v>-10641</v>
      </c>
      <c r="D40" s="109"/>
      <c r="E40" s="38">
        <f>-6834-57</f>
        <v>-6891</v>
      </c>
      <c r="F40" s="35"/>
    </row>
    <row r="41" spans="1:6" ht="4.5" customHeight="1">
      <c r="A41" s="6"/>
      <c r="B41" s="6"/>
      <c r="C41" s="6"/>
      <c r="D41" s="6"/>
      <c r="E41" s="13"/>
      <c r="F41" s="35"/>
    </row>
    <row r="42" spans="1:6" ht="15.75" customHeight="1">
      <c r="A42" s="6" t="s">
        <v>47</v>
      </c>
      <c r="B42" s="19"/>
      <c r="C42" s="39">
        <f>SUM(C38:C40)</f>
        <v>34887</v>
      </c>
      <c r="D42" s="39"/>
      <c r="E42" s="39">
        <f>SUM(E38:E40)</f>
        <v>38637</v>
      </c>
      <c r="F42" s="35"/>
    </row>
    <row r="43" spans="1:6" ht="12.75">
      <c r="A43" s="13"/>
      <c r="B43" s="13"/>
      <c r="C43" s="13"/>
      <c r="D43" s="13"/>
      <c r="E43" s="41"/>
      <c r="F43" s="35"/>
    </row>
    <row r="44" spans="1:6" ht="12.75">
      <c r="A44" s="13" t="s">
        <v>48</v>
      </c>
      <c r="B44" s="13"/>
      <c r="C44" s="13">
        <v>6</v>
      </c>
      <c r="D44" s="13"/>
      <c r="E44" s="42">
        <v>79</v>
      </c>
      <c r="F44" s="35"/>
    </row>
    <row r="45" spans="1:6" ht="15.75" customHeight="1">
      <c r="A45" s="13" t="s">
        <v>82</v>
      </c>
      <c r="B45" s="13"/>
      <c r="C45" s="82">
        <f>SUM(C42:C44)</f>
        <v>34893</v>
      </c>
      <c r="D45" s="82"/>
      <c r="E45" s="82">
        <f>SUM(E42:E44)</f>
        <v>38716</v>
      </c>
      <c r="F45" s="35"/>
    </row>
    <row r="46" spans="5:6" ht="12.75">
      <c r="E46" s="16"/>
      <c r="F46" s="14"/>
    </row>
    <row r="47" spans="1:6" ht="12.75">
      <c r="A47" s="15" t="s">
        <v>83</v>
      </c>
      <c r="E47" s="16"/>
      <c r="F47" s="14"/>
    </row>
    <row r="48" spans="5:6" ht="6" customHeight="1">
      <c r="E48" s="16"/>
      <c r="F48" s="14"/>
    </row>
    <row r="49" spans="1:6" ht="12.75">
      <c r="A49" s="13" t="s">
        <v>88</v>
      </c>
      <c r="B49" s="13"/>
      <c r="C49" s="13">
        <v>82</v>
      </c>
      <c r="D49" s="13"/>
      <c r="E49" s="13">
        <v>139</v>
      </c>
      <c r="F49" s="14"/>
    </row>
    <row r="50" spans="1:6" ht="12.75">
      <c r="A50" s="13" t="s">
        <v>44</v>
      </c>
      <c r="B50" s="13"/>
      <c r="C50" s="13">
        <v>1014</v>
      </c>
      <c r="D50" s="13"/>
      <c r="E50" s="13">
        <v>1401</v>
      </c>
      <c r="F50" s="14"/>
    </row>
    <row r="51" spans="1:6" ht="12.75">
      <c r="A51" s="13" t="s">
        <v>18</v>
      </c>
      <c r="B51" s="13"/>
      <c r="C51" s="13">
        <v>7173</v>
      </c>
      <c r="D51" s="13"/>
      <c r="E51" s="13">
        <v>5079</v>
      </c>
      <c r="F51" s="14"/>
    </row>
    <row r="52" spans="3:6" ht="12.75">
      <c r="C52" s="81">
        <f>SUM(C49:C51)</f>
        <v>8269</v>
      </c>
      <c r="D52" s="81"/>
      <c r="E52" s="81">
        <f>SUM(E49:E51)</f>
        <v>6619</v>
      </c>
      <c r="F52" s="14"/>
    </row>
    <row r="53" spans="5:6" ht="12.75">
      <c r="E53" s="16"/>
      <c r="F53" s="14"/>
    </row>
    <row r="54" spans="1:6" ht="12.75">
      <c r="A54" s="33" t="s">
        <v>15</v>
      </c>
      <c r="E54" s="16"/>
      <c r="F54" s="14"/>
    </row>
    <row r="55" spans="5:6" ht="6" customHeight="1">
      <c r="E55" s="16"/>
      <c r="F55" s="14"/>
    </row>
    <row r="56" spans="1:6" ht="12.75">
      <c r="A56" s="16" t="s">
        <v>16</v>
      </c>
      <c r="C56" s="16">
        <v>4370</v>
      </c>
      <c r="E56" s="13">
        <v>3342</v>
      </c>
      <c r="F56" s="14"/>
    </row>
    <row r="57" spans="1:6" ht="12.75">
      <c r="A57" s="13" t="s">
        <v>17</v>
      </c>
      <c r="B57" s="13"/>
      <c r="C57" s="13">
        <v>3584</v>
      </c>
      <c r="D57" s="13"/>
      <c r="E57" s="13">
        <v>5648</v>
      </c>
      <c r="F57" s="35"/>
    </row>
    <row r="58" spans="1:6" ht="12.75">
      <c r="A58" s="13" t="s">
        <v>38</v>
      </c>
      <c r="B58" s="13"/>
      <c r="C58" s="13">
        <v>27</v>
      </c>
      <c r="D58" s="13"/>
      <c r="E58" s="13">
        <v>15</v>
      </c>
      <c r="F58" s="35"/>
    </row>
    <row r="59" spans="1:6" ht="12.75">
      <c r="A59" s="13" t="s">
        <v>89</v>
      </c>
      <c r="B59" s="13"/>
      <c r="C59" s="13">
        <v>17</v>
      </c>
      <c r="D59" s="13"/>
      <c r="E59" s="39">
        <v>33</v>
      </c>
      <c r="F59" s="35"/>
    </row>
    <row r="60" spans="1:6" ht="12.75">
      <c r="A60" s="13" t="s">
        <v>88</v>
      </c>
      <c r="B60" s="13"/>
      <c r="C60" s="13">
        <v>70</v>
      </c>
      <c r="D60" s="13"/>
      <c r="E60" s="39">
        <v>70</v>
      </c>
      <c r="F60" s="35"/>
    </row>
    <row r="61" spans="1:6" ht="12.75">
      <c r="A61" s="13" t="s">
        <v>44</v>
      </c>
      <c r="B61" s="13"/>
      <c r="C61" s="13">
        <v>515</v>
      </c>
      <c r="D61" s="13"/>
      <c r="E61" s="13">
        <v>518</v>
      </c>
      <c r="F61" s="35"/>
    </row>
    <row r="62" spans="1:6" ht="12.75">
      <c r="A62" s="13" t="s">
        <v>18</v>
      </c>
      <c r="B62" s="13"/>
      <c r="C62" s="13">
        <v>10496</v>
      </c>
      <c r="D62" s="13"/>
      <c r="E62" s="13">
        <f>13203-2682</f>
        <v>10521</v>
      </c>
      <c r="F62" s="35"/>
    </row>
    <row r="63" spans="3:6" ht="12.75">
      <c r="C63" s="81">
        <f>SUM(C56:C62)</f>
        <v>19079</v>
      </c>
      <c r="D63" s="81"/>
      <c r="E63" s="36">
        <f>SUM(E56:E62)</f>
        <v>20147</v>
      </c>
      <c r="F63" s="35"/>
    </row>
    <row r="64" spans="5:6" ht="12.75">
      <c r="E64" s="37"/>
      <c r="F64" s="35"/>
    </row>
    <row r="65" spans="1:6" ht="12.75">
      <c r="A65" s="16" t="s">
        <v>84</v>
      </c>
      <c r="C65" s="83">
        <f>C63+C52</f>
        <v>27348</v>
      </c>
      <c r="D65" s="83"/>
      <c r="E65" s="83">
        <f>E63+E52</f>
        <v>26766</v>
      </c>
      <c r="F65" s="35"/>
    </row>
    <row r="66" spans="5:6" ht="12.75">
      <c r="E66" s="37"/>
      <c r="F66" s="35"/>
    </row>
    <row r="67" spans="1:6" ht="13.5" thickBot="1">
      <c r="A67" s="15" t="s">
        <v>85</v>
      </c>
      <c r="C67" s="75">
        <f>C45+C65</f>
        <v>62241</v>
      </c>
      <c r="D67" s="75"/>
      <c r="E67" s="75">
        <f>E45+E65</f>
        <v>65482</v>
      </c>
      <c r="F67" s="35"/>
    </row>
    <row r="68" spans="5:6" ht="13.5" thickTop="1">
      <c r="E68" s="37"/>
      <c r="F68" s="35"/>
    </row>
    <row r="69" spans="1:6" ht="12.75">
      <c r="A69" s="13" t="s">
        <v>49</v>
      </c>
      <c r="B69" s="13"/>
      <c r="C69" s="84">
        <f>(C32-C65)/C38/10</f>
        <v>0.1484745329985958</v>
      </c>
      <c r="D69" s="84"/>
      <c r="E69" s="84">
        <f>(E32-E65)/E38/10</f>
        <v>0.16474192587549466</v>
      </c>
      <c r="F69" s="35"/>
    </row>
    <row r="70" spans="3:5" ht="12.75">
      <c r="C70" s="117"/>
      <c r="E70" s="16"/>
    </row>
    <row r="71" spans="3:5" ht="12.75">
      <c r="C71" s="117">
        <f>C32-C67</f>
        <v>0</v>
      </c>
      <c r="D71" s="117"/>
      <c r="E71" s="16"/>
    </row>
    <row r="72" spans="1:6" ht="15.75">
      <c r="A72" s="76"/>
      <c r="B72" s="76"/>
      <c r="C72" s="118"/>
      <c r="D72" s="76"/>
      <c r="E72" s="77"/>
      <c r="F72" s="35"/>
    </row>
    <row r="73" spans="1:6" ht="12.75">
      <c r="A73" s="13"/>
      <c r="B73" s="13"/>
      <c r="C73" s="13"/>
      <c r="D73" s="13"/>
      <c r="E73" s="32"/>
      <c r="F73" s="35"/>
    </row>
    <row r="74" spans="1:6" ht="12.75">
      <c r="A74" s="129" t="s">
        <v>90</v>
      </c>
      <c r="B74" s="129"/>
      <c r="C74" s="129"/>
      <c r="D74" s="129"/>
      <c r="E74" s="129"/>
      <c r="F74" s="129"/>
    </row>
    <row r="75" spans="1:6" ht="12.75">
      <c r="A75" s="129"/>
      <c r="B75" s="129"/>
      <c r="C75" s="129"/>
      <c r="D75" s="129"/>
      <c r="E75" s="129"/>
      <c r="F75" s="129"/>
    </row>
    <row r="76" spans="1:6" ht="12.75">
      <c r="A76" s="129"/>
      <c r="B76" s="129"/>
      <c r="C76" s="129"/>
      <c r="D76" s="129"/>
      <c r="E76" s="129"/>
      <c r="F76" s="129"/>
    </row>
    <row r="77" spans="1:6" ht="12.75">
      <c r="A77" s="13"/>
      <c r="B77" s="13"/>
      <c r="C77" s="13"/>
      <c r="D77" s="13"/>
      <c r="E77" s="32"/>
      <c r="F77" s="43"/>
    </row>
    <row r="78" spans="2:7" ht="12.75">
      <c r="B78" s="78"/>
      <c r="C78" s="78"/>
      <c r="D78" s="78"/>
      <c r="E78" s="80"/>
      <c r="F78" s="79"/>
      <c r="G78" s="79"/>
    </row>
    <row r="79" spans="1:6" ht="12.75">
      <c r="A79" s="13"/>
      <c r="B79" s="13"/>
      <c r="C79" s="13"/>
      <c r="D79" s="13"/>
      <c r="E79" s="32"/>
      <c r="F79" s="43"/>
    </row>
    <row r="80" spans="1:6" ht="12.75">
      <c r="A80" s="13"/>
      <c r="B80" s="13"/>
      <c r="C80" s="13"/>
      <c r="D80" s="13"/>
      <c r="E80" s="32"/>
      <c r="F80" s="43"/>
    </row>
    <row r="81" spans="1:6" ht="12.75">
      <c r="A81" s="13"/>
      <c r="B81" s="13"/>
      <c r="C81" s="13"/>
      <c r="D81" s="13"/>
      <c r="E81" s="32"/>
      <c r="F81" s="43"/>
    </row>
    <row r="82" spans="1:6" ht="12.75">
      <c r="A82" s="13"/>
      <c r="B82" s="13"/>
      <c r="C82" s="13"/>
      <c r="D82" s="13"/>
      <c r="E82" s="32"/>
      <c r="F82" s="43"/>
    </row>
    <row r="83" spans="1:6" ht="12.75">
      <c r="A83" s="13"/>
      <c r="B83" s="13"/>
      <c r="C83" s="13"/>
      <c r="D83" s="13"/>
      <c r="E83" s="32"/>
      <c r="F83" s="43"/>
    </row>
    <row r="84" spans="1:6" ht="12.75">
      <c r="A84" s="13"/>
      <c r="B84" s="13"/>
      <c r="C84" s="13"/>
      <c r="D84" s="13"/>
      <c r="E84" s="32"/>
      <c r="F84" s="43"/>
    </row>
    <row r="85" spans="1:6" ht="12.75">
      <c r="A85" s="13"/>
      <c r="B85" s="13"/>
      <c r="C85" s="13"/>
      <c r="D85" s="13"/>
      <c r="E85" s="32"/>
      <c r="F85" s="43"/>
    </row>
    <row r="86" spans="1:6" ht="12.75">
      <c r="A86" s="13"/>
      <c r="B86" s="13"/>
      <c r="C86" s="13"/>
      <c r="D86" s="13"/>
      <c r="E86" s="32"/>
      <c r="F86" s="43"/>
    </row>
    <row r="87" spans="1:6" ht="12.75">
      <c r="A87" s="13"/>
      <c r="B87" s="13"/>
      <c r="C87" s="13"/>
      <c r="D87" s="13"/>
      <c r="E87" s="32"/>
      <c r="F87" s="43"/>
    </row>
  </sheetData>
  <mergeCells count="6">
    <mergeCell ref="A74:F76"/>
    <mergeCell ref="A6:E6"/>
    <mergeCell ref="A1:E1"/>
    <mergeCell ref="A2:E2"/>
    <mergeCell ref="A4:E4"/>
    <mergeCell ref="A5:E5"/>
  </mergeCells>
  <printOptions horizontalCentered="1"/>
  <pageMargins left="0.75" right="0.27" top="0.5" bottom="0.28" header="0.23" footer="0.17"/>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zoomScaleSheetLayoutView="100" workbookViewId="0" topLeftCell="B19">
      <selection activeCell="P26" sqref="P26"/>
    </sheetView>
  </sheetViews>
  <sheetFormatPr defaultColWidth="8.28125" defaultRowHeight="12.75"/>
  <cols>
    <col min="1" max="1" width="33.7109375" style="16" customWidth="1"/>
    <col min="2" max="2" width="11.28125" style="6" customWidth="1"/>
    <col min="3" max="3" width="1.7109375" style="6" customWidth="1"/>
    <col min="4" max="4" width="13.7109375" style="6" customWidth="1"/>
    <col min="5" max="5" width="1.7109375" style="6" customWidth="1"/>
    <col min="6" max="6" width="11.57421875" style="6" customWidth="1"/>
    <col min="7" max="7" width="1.7109375" style="6" customWidth="1"/>
    <col min="8" max="8" width="11.57421875" style="6" customWidth="1"/>
    <col min="9" max="9" width="1.7109375" style="6" customWidth="1"/>
    <col min="10" max="10" width="14.57421875" style="6" customWidth="1"/>
    <col min="11" max="11" width="1.7109375" style="6" customWidth="1"/>
    <col min="12" max="12" width="10.8515625" style="6" customWidth="1"/>
    <col min="13" max="13" width="1.7109375" style="6" customWidth="1"/>
    <col min="14" max="14" width="11.28125" style="6" customWidth="1"/>
    <col min="15" max="15" width="1.7109375" style="6" customWidth="1"/>
    <col min="16" max="16" width="12.28125" style="6" customWidth="1"/>
    <col min="17" max="17" width="3.00390625" style="6" customWidth="1"/>
    <col min="18" max="16384" width="8.28125" style="6" customWidth="1"/>
  </cols>
  <sheetData>
    <row r="1" spans="1:16" s="4" customFormat="1" ht="15" customHeight="1">
      <c r="A1" s="132" t="s">
        <v>34</v>
      </c>
      <c r="B1" s="133"/>
      <c r="C1" s="133"/>
      <c r="D1" s="133"/>
      <c r="E1" s="133"/>
      <c r="F1" s="133"/>
      <c r="G1" s="133"/>
      <c r="H1" s="133"/>
      <c r="I1" s="133"/>
      <c r="J1" s="133"/>
      <c r="K1" s="133"/>
      <c r="L1" s="133"/>
      <c r="M1" s="133"/>
      <c r="N1" s="133"/>
      <c r="O1" s="133"/>
      <c r="P1" s="133"/>
    </row>
    <row r="2" spans="1:16" s="4" customFormat="1" ht="12" customHeight="1">
      <c r="A2" s="137" t="s">
        <v>0</v>
      </c>
      <c r="B2" s="133"/>
      <c r="C2" s="133"/>
      <c r="D2" s="133"/>
      <c r="E2" s="133"/>
      <c r="F2" s="133"/>
      <c r="G2" s="133"/>
      <c r="H2" s="133"/>
      <c r="I2" s="133"/>
      <c r="J2" s="133"/>
      <c r="K2" s="133"/>
      <c r="L2" s="133"/>
      <c r="M2" s="133"/>
      <c r="N2" s="133"/>
      <c r="O2" s="133"/>
      <c r="P2" s="133"/>
    </row>
    <row r="3" spans="1:16" s="4" customFormat="1" ht="12" customHeight="1">
      <c r="A3" s="3"/>
      <c r="P3" s="5"/>
    </row>
    <row r="4" spans="1:16" s="1" customFormat="1" ht="12.75">
      <c r="A4" s="134" t="s">
        <v>20</v>
      </c>
      <c r="B4" s="135"/>
      <c r="C4" s="135"/>
      <c r="D4" s="135"/>
      <c r="E4" s="135"/>
      <c r="F4" s="135"/>
      <c r="G4" s="135"/>
      <c r="H4" s="135"/>
      <c r="I4" s="135"/>
      <c r="J4" s="135"/>
      <c r="K4" s="135"/>
      <c r="L4" s="135"/>
      <c r="M4" s="135"/>
      <c r="N4" s="135"/>
      <c r="O4" s="135"/>
      <c r="P4" s="135"/>
    </row>
    <row r="5" spans="1:16" s="4" customFormat="1" ht="12.75">
      <c r="A5" s="132" t="str">
        <f>+'Income Statement'!A5</f>
        <v>For The Third Quarter Ended 30 September 2007</v>
      </c>
      <c r="B5" s="133"/>
      <c r="C5" s="133"/>
      <c r="D5" s="133"/>
      <c r="E5" s="133"/>
      <c r="F5" s="133"/>
      <c r="G5" s="133"/>
      <c r="H5" s="133"/>
      <c r="I5" s="133"/>
      <c r="J5" s="133"/>
      <c r="K5" s="133"/>
      <c r="L5" s="133"/>
      <c r="M5" s="133"/>
      <c r="N5" s="133"/>
      <c r="O5" s="133"/>
      <c r="P5" s="133"/>
    </row>
    <row r="6" spans="1:16" s="4" customFormat="1" ht="12.75">
      <c r="A6" s="130" t="s">
        <v>45</v>
      </c>
      <c r="B6" s="131"/>
      <c r="C6" s="131"/>
      <c r="D6" s="131"/>
      <c r="E6" s="131"/>
      <c r="F6" s="131"/>
      <c r="G6" s="131"/>
      <c r="H6" s="131"/>
      <c r="I6" s="131"/>
      <c r="J6" s="131"/>
      <c r="K6" s="131"/>
      <c r="L6" s="131"/>
      <c r="M6" s="131"/>
      <c r="N6" s="131"/>
      <c r="O6" s="131"/>
      <c r="P6" s="131"/>
    </row>
    <row r="7" spans="2:3" ht="12.75">
      <c r="B7" s="8"/>
      <c r="C7" s="9"/>
    </row>
    <row r="8" spans="2:10" ht="12.75">
      <c r="B8" s="8"/>
      <c r="C8" s="9"/>
      <c r="D8" s="138" t="s">
        <v>40</v>
      </c>
      <c r="E8" s="138"/>
      <c r="F8" s="138"/>
      <c r="G8" s="138"/>
      <c r="H8" s="138"/>
      <c r="J8" s="85" t="s">
        <v>39</v>
      </c>
    </row>
    <row r="9" spans="2:10" ht="12.75">
      <c r="B9" s="8"/>
      <c r="C9" s="9"/>
      <c r="D9" s="11"/>
      <c r="E9" s="11"/>
      <c r="F9" s="11"/>
      <c r="G9" s="11"/>
      <c r="H9" s="11"/>
      <c r="J9" s="11" t="s">
        <v>23</v>
      </c>
    </row>
    <row r="10" spans="2:10" ht="12.75">
      <c r="B10" s="8"/>
      <c r="C10" s="9"/>
      <c r="D10" s="11"/>
      <c r="E10" s="11"/>
      <c r="F10" s="11"/>
      <c r="G10" s="11"/>
      <c r="H10" s="11" t="s">
        <v>110</v>
      </c>
      <c r="J10" s="11" t="s">
        <v>127</v>
      </c>
    </row>
    <row r="11" spans="1:16" s="4" customFormat="1" ht="12.75">
      <c r="A11" s="10"/>
      <c r="B11" s="8" t="s">
        <v>21</v>
      </c>
      <c r="C11" s="1"/>
      <c r="D11" s="11" t="s">
        <v>22</v>
      </c>
      <c r="E11" s="11"/>
      <c r="F11" s="11" t="s">
        <v>108</v>
      </c>
      <c r="G11" s="11"/>
      <c r="H11" s="94" t="s">
        <v>111</v>
      </c>
      <c r="I11" s="11"/>
      <c r="J11" s="11" t="s">
        <v>128</v>
      </c>
      <c r="K11" s="1"/>
      <c r="L11" s="11" t="s">
        <v>24</v>
      </c>
      <c r="M11" s="11"/>
      <c r="N11" s="11" t="s">
        <v>52</v>
      </c>
      <c r="O11" s="11"/>
      <c r="P11" s="11" t="s">
        <v>24</v>
      </c>
    </row>
    <row r="12" spans="1:16" ht="12.75">
      <c r="A12" s="13"/>
      <c r="B12" s="8" t="s">
        <v>25</v>
      </c>
      <c r="C12" s="24"/>
      <c r="D12" s="11" t="s">
        <v>26</v>
      </c>
      <c r="E12" s="11"/>
      <c r="F12" s="11" t="s">
        <v>109</v>
      </c>
      <c r="G12" s="11"/>
      <c r="H12" s="11" t="s">
        <v>112</v>
      </c>
      <c r="I12" s="11"/>
      <c r="J12" s="11" t="s">
        <v>129</v>
      </c>
      <c r="K12" s="19"/>
      <c r="L12" s="19"/>
      <c r="M12" s="19"/>
      <c r="N12" s="11" t="s">
        <v>53</v>
      </c>
      <c r="O12" s="19"/>
      <c r="P12" s="19"/>
    </row>
    <row r="13" spans="1:16" ht="12.75">
      <c r="A13" s="13"/>
      <c r="B13" s="55" t="s">
        <v>86</v>
      </c>
      <c r="C13" s="24"/>
      <c r="D13" s="55" t="s">
        <v>86</v>
      </c>
      <c r="E13" s="11"/>
      <c r="F13" s="55" t="s">
        <v>86</v>
      </c>
      <c r="G13" s="55"/>
      <c r="H13" s="55" t="s">
        <v>86</v>
      </c>
      <c r="I13" s="11"/>
      <c r="J13" s="55" t="s">
        <v>86</v>
      </c>
      <c r="K13" s="19"/>
      <c r="L13" s="55" t="s">
        <v>86</v>
      </c>
      <c r="M13" s="11"/>
      <c r="N13" s="55" t="s">
        <v>86</v>
      </c>
      <c r="O13" s="11"/>
      <c r="P13" s="55" t="s">
        <v>86</v>
      </c>
    </row>
    <row r="14" spans="1:3" ht="12.75">
      <c r="A14" s="13"/>
      <c r="C14" s="12"/>
    </row>
    <row r="15" spans="1:16" ht="12.75">
      <c r="A15" s="15" t="s">
        <v>50</v>
      </c>
      <c r="B15" s="17"/>
      <c r="C15" s="17"/>
      <c r="D15" s="17"/>
      <c r="E15" s="17"/>
      <c r="F15" s="17"/>
      <c r="G15" s="17"/>
      <c r="H15" s="17"/>
      <c r="I15" s="17"/>
      <c r="J15" s="17"/>
      <c r="K15" s="17"/>
      <c r="L15" s="17"/>
      <c r="M15" s="17"/>
      <c r="N15" s="17"/>
      <c r="O15" s="17"/>
      <c r="P15" s="17"/>
    </row>
    <row r="16" spans="1:16" ht="12.75">
      <c r="A16" s="15"/>
      <c r="B16" s="17"/>
      <c r="C16" s="17"/>
      <c r="D16" s="17"/>
      <c r="E16" s="17"/>
      <c r="F16" s="17"/>
      <c r="G16" s="17"/>
      <c r="H16" s="17"/>
      <c r="I16" s="17"/>
      <c r="J16" s="17"/>
      <c r="K16" s="17"/>
      <c r="L16" s="17"/>
      <c r="M16" s="17"/>
      <c r="N16" s="17"/>
      <c r="O16" s="17"/>
      <c r="P16" s="17"/>
    </row>
    <row r="17" spans="1:16" ht="12.75">
      <c r="A17" s="16" t="s">
        <v>51</v>
      </c>
      <c r="B17" s="25">
        <v>23501</v>
      </c>
      <c r="C17" s="26"/>
      <c r="D17" s="17">
        <v>9087</v>
      </c>
      <c r="E17" s="17"/>
      <c r="F17" s="17">
        <v>22027</v>
      </c>
      <c r="G17" s="17"/>
      <c r="H17" s="17">
        <v>0</v>
      </c>
      <c r="I17" s="17"/>
      <c r="J17" s="17">
        <v>-2449</v>
      </c>
      <c r="K17" s="17"/>
      <c r="L17" s="17">
        <f>SUM(B17:J17)</f>
        <v>52166</v>
      </c>
      <c r="M17" s="17"/>
      <c r="N17" s="17">
        <v>67</v>
      </c>
      <c r="O17" s="17"/>
      <c r="P17" s="17">
        <f>SUM(L17:N17)</f>
        <v>52233</v>
      </c>
    </row>
    <row r="18" spans="2:16" ht="12.75">
      <c r="B18" s="17"/>
      <c r="C18" s="17"/>
      <c r="D18" s="17"/>
      <c r="E18" s="17"/>
      <c r="F18" s="17"/>
      <c r="G18" s="17"/>
      <c r="H18" s="17"/>
      <c r="I18" s="17"/>
      <c r="J18" s="17"/>
      <c r="K18" s="17"/>
      <c r="L18" s="17"/>
      <c r="M18" s="17"/>
      <c r="N18" s="17"/>
      <c r="O18" s="17"/>
      <c r="P18" s="17"/>
    </row>
    <row r="19" spans="1:16" ht="12.75">
      <c r="A19" s="16" t="s">
        <v>54</v>
      </c>
      <c r="B19" s="17"/>
      <c r="C19" s="17"/>
      <c r="D19" s="17"/>
      <c r="E19" s="17"/>
      <c r="F19" s="17"/>
      <c r="G19" s="17"/>
      <c r="H19" s="17"/>
      <c r="I19" s="17"/>
      <c r="J19" s="17"/>
      <c r="K19" s="17"/>
      <c r="L19" s="17"/>
      <c r="M19" s="17"/>
      <c r="N19" s="17"/>
      <c r="O19" s="17"/>
      <c r="P19" s="17"/>
    </row>
    <row r="20" spans="1:16" ht="12.75">
      <c r="A20" s="16" t="s">
        <v>55</v>
      </c>
      <c r="B20" s="18">
        <v>0</v>
      </c>
      <c r="C20" s="17"/>
      <c r="D20" s="18">
        <v>-9087</v>
      </c>
      <c r="E20" s="17"/>
      <c r="F20" s="18">
        <v>0</v>
      </c>
      <c r="G20" s="17"/>
      <c r="H20" s="18">
        <v>0</v>
      </c>
      <c r="I20" s="17"/>
      <c r="J20" s="18">
        <v>9087</v>
      </c>
      <c r="K20" s="17"/>
      <c r="L20" s="18">
        <f>SUM(B20:J20)</f>
        <v>0</v>
      </c>
      <c r="M20" s="17"/>
      <c r="N20" s="18">
        <v>0</v>
      </c>
      <c r="O20" s="17"/>
      <c r="P20" s="18">
        <f>SUM(L20:N20)</f>
        <v>0</v>
      </c>
    </row>
    <row r="21" spans="2:16" ht="12.75">
      <c r="B21" s="17"/>
      <c r="C21" s="17"/>
      <c r="D21" s="17"/>
      <c r="E21" s="17"/>
      <c r="F21" s="17"/>
      <c r="G21" s="17"/>
      <c r="H21" s="17"/>
      <c r="I21" s="17"/>
      <c r="J21" s="17"/>
      <c r="K21" s="17"/>
      <c r="L21" s="17"/>
      <c r="M21" s="17"/>
      <c r="N21" s="17"/>
      <c r="O21" s="17"/>
      <c r="P21" s="17"/>
    </row>
    <row r="22" spans="1:16" ht="12.75">
      <c r="A22" s="15" t="s">
        <v>56</v>
      </c>
      <c r="B22" s="17">
        <f>SUM(B17:B20)</f>
        <v>23501</v>
      </c>
      <c r="C22" s="17"/>
      <c r="D22" s="17">
        <f>SUM(D17:D20)</f>
        <v>0</v>
      </c>
      <c r="E22" s="17"/>
      <c r="F22" s="17">
        <f>SUM(F17:F20)</f>
        <v>22027</v>
      </c>
      <c r="G22" s="17"/>
      <c r="H22" s="17">
        <f>SUM(H17:H20)</f>
        <v>0</v>
      </c>
      <c r="I22" s="17"/>
      <c r="J22" s="17">
        <f>SUM(J17:J20)</f>
        <v>6638</v>
      </c>
      <c r="K22" s="17"/>
      <c r="L22" s="17">
        <f>SUM(L17:L20)</f>
        <v>52166</v>
      </c>
      <c r="M22" s="17"/>
      <c r="N22" s="17">
        <f>SUM(N17:N20)</f>
        <v>67</v>
      </c>
      <c r="O22" s="17"/>
      <c r="P22" s="17">
        <f>SUM(P17:P20)</f>
        <v>52233</v>
      </c>
    </row>
    <row r="23" spans="2:16" ht="12.75">
      <c r="B23" s="17"/>
      <c r="C23" s="17"/>
      <c r="D23" s="17"/>
      <c r="E23" s="17"/>
      <c r="F23" s="17"/>
      <c r="G23" s="17"/>
      <c r="H23" s="17"/>
      <c r="I23" s="17"/>
      <c r="J23" s="17"/>
      <c r="K23" s="17"/>
      <c r="L23" s="17"/>
      <c r="M23" s="17"/>
      <c r="N23" s="17"/>
      <c r="O23" s="17"/>
      <c r="P23" s="17"/>
    </row>
    <row r="24" spans="1:16" ht="12.75">
      <c r="A24" s="16" t="s">
        <v>91</v>
      </c>
      <c r="B24" s="18">
        <v>0</v>
      </c>
      <c r="C24" s="17"/>
      <c r="D24" s="18">
        <v>0</v>
      </c>
      <c r="E24" s="17"/>
      <c r="F24" s="18">
        <v>0</v>
      </c>
      <c r="G24" s="17"/>
      <c r="H24" s="18">
        <v>0</v>
      </c>
      <c r="I24" s="17"/>
      <c r="J24" s="18">
        <v>-3502</v>
      </c>
      <c r="K24" s="17"/>
      <c r="L24" s="18">
        <v>-3502</v>
      </c>
      <c r="M24" s="17"/>
      <c r="N24" s="18">
        <v>-2</v>
      </c>
      <c r="O24" s="17"/>
      <c r="P24" s="18">
        <f>SUM(L24:N24)</f>
        <v>-3504</v>
      </c>
    </row>
    <row r="25" spans="2:16" ht="12.75">
      <c r="B25" s="17"/>
      <c r="C25" s="17"/>
      <c r="D25" s="17"/>
      <c r="E25" s="17"/>
      <c r="F25" s="17"/>
      <c r="G25" s="17"/>
      <c r="H25" s="17"/>
      <c r="I25" s="17"/>
      <c r="J25" s="17"/>
      <c r="K25" s="17"/>
      <c r="L25" s="17"/>
      <c r="M25" s="17"/>
      <c r="N25" s="17"/>
      <c r="O25" s="17"/>
      <c r="P25" s="17"/>
    </row>
    <row r="26" spans="1:16" ht="13.5" thickBot="1">
      <c r="A26" s="15" t="s">
        <v>140</v>
      </c>
      <c r="B26" s="27">
        <f>SUM(B22:B24)</f>
        <v>23501</v>
      </c>
      <c r="C26" s="17"/>
      <c r="D26" s="27">
        <f>SUM(D22:D24)</f>
        <v>0</v>
      </c>
      <c r="E26" s="17"/>
      <c r="F26" s="27">
        <f>SUM(F22:F24)</f>
        <v>22027</v>
      </c>
      <c r="G26" s="17"/>
      <c r="H26" s="27">
        <f>SUM(H22:H24)</f>
        <v>0</v>
      </c>
      <c r="I26" s="17"/>
      <c r="J26" s="27">
        <f>SUM(J22:J24)</f>
        <v>3136</v>
      </c>
      <c r="K26" s="17"/>
      <c r="L26" s="27">
        <f>SUM(L22:L24)</f>
        <v>48664</v>
      </c>
      <c r="M26" s="17"/>
      <c r="N26" s="27">
        <f>SUM(N22:N24)</f>
        <v>65</v>
      </c>
      <c r="O26" s="17"/>
      <c r="P26" s="27">
        <f>SUM(P22:P24)</f>
        <v>48729</v>
      </c>
    </row>
    <row r="27" spans="1:16" ht="13.5" thickTop="1">
      <c r="A27" s="19"/>
      <c r="B27" s="17"/>
      <c r="C27" s="17"/>
      <c r="D27" s="17"/>
      <c r="E27" s="17"/>
      <c r="F27" s="17"/>
      <c r="G27" s="17"/>
      <c r="H27" s="17"/>
      <c r="I27" s="17"/>
      <c r="J27" s="17"/>
      <c r="K27" s="17"/>
      <c r="L27" s="17"/>
      <c r="M27" s="17"/>
      <c r="N27" s="17"/>
      <c r="O27" s="17"/>
      <c r="P27" s="17"/>
    </row>
    <row r="28" spans="1:16" ht="12.75">
      <c r="A28" s="15" t="s">
        <v>92</v>
      </c>
      <c r="B28" s="17"/>
      <c r="C28" s="17"/>
      <c r="D28" s="17"/>
      <c r="E28" s="17"/>
      <c r="F28" s="17"/>
      <c r="G28" s="17"/>
      <c r="H28" s="17"/>
      <c r="I28" s="17"/>
      <c r="J28" s="17"/>
      <c r="K28" s="17"/>
      <c r="L28" s="17"/>
      <c r="M28" s="17"/>
      <c r="N28" s="17"/>
      <c r="O28" s="17"/>
      <c r="P28" s="17"/>
    </row>
    <row r="29" spans="1:16" ht="12.75">
      <c r="A29" s="15"/>
      <c r="B29" s="17"/>
      <c r="C29" s="17"/>
      <c r="D29" s="17"/>
      <c r="E29" s="17"/>
      <c r="F29" s="17"/>
      <c r="G29" s="17"/>
      <c r="H29" s="17"/>
      <c r="I29" s="17"/>
      <c r="J29" s="17"/>
      <c r="K29" s="17"/>
      <c r="L29" s="17"/>
      <c r="M29" s="17"/>
      <c r="N29" s="17"/>
      <c r="O29" s="17"/>
      <c r="P29" s="17"/>
    </row>
    <row r="30" spans="1:16" ht="12.75">
      <c r="A30" s="16" t="s">
        <v>51</v>
      </c>
      <c r="B30" s="25">
        <v>23501</v>
      </c>
      <c r="C30" s="26"/>
      <c r="D30" s="17">
        <v>0</v>
      </c>
      <c r="E30" s="17"/>
      <c r="F30" s="17">
        <v>22027</v>
      </c>
      <c r="G30" s="17"/>
      <c r="H30" s="17">
        <v>-57</v>
      </c>
      <c r="I30" s="17"/>
      <c r="J30" s="17">
        <f>-6834</f>
        <v>-6834</v>
      </c>
      <c r="K30" s="17"/>
      <c r="L30" s="17">
        <f>SUM(B30:J30)</f>
        <v>38637</v>
      </c>
      <c r="M30" s="17"/>
      <c r="N30" s="17">
        <v>79</v>
      </c>
      <c r="O30" s="17"/>
      <c r="P30" s="17">
        <f>SUM(L30:N30)</f>
        <v>38716</v>
      </c>
    </row>
    <row r="31" spans="2:16" ht="12.75">
      <c r="B31" s="17"/>
      <c r="C31" s="17"/>
      <c r="D31" s="17"/>
      <c r="E31" s="17"/>
      <c r="F31" s="17"/>
      <c r="G31" s="17"/>
      <c r="H31" s="17"/>
      <c r="I31" s="17"/>
      <c r="J31" s="17"/>
      <c r="K31" s="17"/>
      <c r="L31" s="17"/>
      <c r="M31" s="17"/>
      <c r="N31" s="17"/>
      <c r="O31" s="17"/>
      <c r="P31" s="17"/>
    </row>
    <row r="32" spans="1:16" ht="12.75">
      <c r="A32" s="16" t="s">
        <v>101</v>
      </c>
      <c r="B32" s="25">
        <v>0</v>
      </c>
      <c r="C32" s="26"/>
      <c r="D32" s="17">
        <v>0</v>
      </c>
      <c r="E32" s="17"/>
      <c r="F32" s="17">
        <v>0</v>
      </c>
      <c r="G32" s="17"/>
      <c r="H32" s="17">
        <v>0</v>
      </c>
      <c r="I32" s="17"/>
      <c r="J32" s="17">
        <v>0</v>
      </c>
      <c r="K32" s="17"/>
      <c r="L32" s="17">
        <f>SUM(B32:J32)</f>
        <v>0</v>
      </c>
      <c r="M32" s="17"/>
      <c r="N32" s="17">
        <v>111</v>
      </c>
      <c r="O32" s="17"/>
      <c r="P32" s="17">
        <f>SUM(L32:N32)</f>
        <v>111</v>
      </c>
    </row>
    <row r="33" spans="1:16" ht="12.75">
      <c r="A33" s="16" t="s">
        <v>98</v>
      </c>
      <c r="B33" s="18">
        <v>0</v>
      </c>
      <c r="C33" s="17"/>
      <c r="D33" s="18">
        <v>0</v>
      </c>
      <c r="E33" s="17"/>
      <c r="F33" s="18">
        <v>0</v>
      </c>
      <c r="G33" s="17"/>
      <c r="H33" s="18">
        <v>0</v>
      </c>
      <c r="I33" s="17"/>
      <c r="J33" s="18">
        <v>-3750</v>
      </c>
      <c r="K33" s="17"/>
      <c r="L33" s="18">
        <f>SUM(B33:J33)</f>
        <v>-3750</v>
      </c>
      <c r="M33" s="17"/>
      <c r="N33" s="18">
        <v>-184</v>
      </c>
      <c r="O33" s="17"/>
      <c r="P33" s="18">
        <f>SUM(L33:N33)</f>
        <v>-3934</v>
      </c>
    </row>
    <row r="34" spans="2:16" ht="12.75">
      <c r="B34" s="17"/>
      <c r="C34" s="17"/>
      <c r="D34" s="17"/>
      <c r="E34" s="17"/>
      <c r="F34" s="17"/>
      <c r="G34" s="17"/>
      <c r="H34" s="17"/>
      <c r="I34" s="17"/>
      <c r="J34" s="17"/>
      <c r="K34" s="17"/>
      <c r="L34" s="17"/>
      <c r="M34" s="17"/>
      <c r="N34" s="17"/>
      <c r="O34" s="17"/>
      <c r="P34" s="17"/>
    </row>
    <row r="35" spans="1:16" ht="13.5" thickBot="1">
      <c r="A35" s="15" t="s">
        <v>131</v>
      </c>
      <c r="B35" s="27">
        <f>SUM(B30:B34)</f>
        <v>23501</v>
      </c>
      <c r="C35" s="17"/>
      <c r="D35" s="27">
        <f>SUM(D30:D34)</f>
        <v>0</v>
      </c>
      <c r="E35" s="17"/>
      <c r="F35" s="27">
        <f>SUM(F30:F34)</f>
        <v>22027</v>
      </c>
      <c r="G35" s="17"/>
      <c r="H35" s="27">
        <f>SUM(H30:H34)</f>
        <v>-57</v>
      </c>
      <c r="I35" s="17"/>
      <c r="J35" s="27">
        <f>SUM(J30:J34)</f>
        <v>-10584</v>
      </c>
      <c r="K35" s="17"/>
      <c r="L35" s="27">
        <f>SUM(L30:L34)</f>
        <v>34887</v>
      </c>
      <c r="M35" s="17"/>
      <c r="N35" s="27">
        <f>SUM(N30:N34)</f>
        <v>6</v>
      </c>
      <c r="O35" s="17"/>
      <c r="P35" s="27">
        <f>SUM(P30:P34)</f>
        <v>34893</v>
      </c>
    </row>
    <row r="36" spans="1:16" ht="13.5" thickTop="1">
      <c r="A36" s="19"/>
      <c r="B36" s="17"/>
      <c r="C36" s="17"/>
      <c r="D36" s="17"/>
      <c r="E36" s="17"/>
      <c r="F36" s="17"/>
      <c r="G36" s="17"/>
      <c r="H36" s="17"/>
      <c r="I36" s="17"/>
      <c r="J36" s="17"/>
      <c r="K36" s="17"/>
      <c r="L36" s="17"/>
      <c r="M36" s="17"/>
      <c r="N36" s="17"/>
      <c r="O36" s="17"/>
      <c r="P36" s="17"/>
    </row>
    <row r="37" spans="1:16" ht="12.75">
      <c r="A37" s="19"/>
      <c r="B37" s="17"/>
      <c r="C37" s="17"/>
      <c r="D37" s="17"/>
      <c r="E37" s="17"/>
      <c r="F37" s="17"/>
      <c r="G37" s="17"/>
      <c r="H37" s="17"/>
      <c r="I37" s="17"/>
      <c r="J37" s="17"/>
      <c r="K37" s="17"/>
      <c r="L37" s="17"/>
      <c r="M37" s="17"/>
      <c r="N37" s="17"/>
      <c r="O37" s="17"/>
      <c r="P37" s="17"/>
    </row>
    <row r="38" spans="1:16" ht="12.75">
      <c r="A38" s="19"/>
      <c r="B38" s="17"/>
      <c r="C38" s="17"/>
      <c r="D38" s="17"/>
      <c r="E38" s="17"/>
      <c r="F38" s="17"/>
      <c r="G38" s="17"/>
      <c r="H38" s="17"/>
      <c r="I38" s="17"/>
      <c r="J38" s="17"/>
      <c r="K38" s="17"/>
      <c r="L38" s="17"/>
      <c r="M38" s="17"/>
      <c r="N38" s="17"/>
      <c r="O38" s="17"/>
      <c r="P38" s="17"/>
    </row>
    <row r="39" spans="1:16" ht="12.75">
      <c r="A39" s="19"/>
      <c r="B39" s="17"/>
      <c r="C39" s="17"/>
      <c r="D39" s="17"/>
      <c r="E39" s="17"/>
      <c r="F39" s="17"/>
      <c r="G39" s="17"/>
      <c r="H39" s="17"/>
      <c r="I39" s="17"/>
      <c r="J39" s="17"/>
      <c r="K39" s="17"/>
      <c r="L39" s="17"/>
      <c r="M39" s="17"/>
      <c r="N39" s="17"/>
      <c r="O39" s="17"/>
      <c r="P39" s="17"/>
    </row>
    <row r="45" spans="1:16" ht="12.75" customHeight="1">
      <c r="A45" s="136" t="s">
        <v>96</v>
      </c>
      <c r="B45" s="136"/>
      <c r="C45" s="136"/>
      <c r="D45" s="136"/>
      <c r="E45" s="136"/>
      <c r="F45" s="136"/>
      <c r="G45" s="136"/>
      <c r="H45" s="136"/>
      <c r="I45" s="136"/>
      <c r="J45" s="136"/>
      <c r="K45" s="136"/>
      <c r="L45" s="136"/>
      <c r="M45" s="136"/>
      <c r="N45" s="136"/>
      <c r="O45" s="136"/>
      <c r="P45" s="136"/>
    </row>
    <row r="46" spans="1:16" ht="12.75">
      <c r="A46" s="136"/>
      <c r="B46" s="136"/>
      <c r="C46" s="136"/>
      <c r="D46" s="136"/>
      <c r="E46" s="136"/>
      <c r="F46" s="136"/>
      <c r="G46" s="136"/>
      <c r="H46" s="136"/>
      <c r="I46" s="136"/>
      <c r="J46" s="136"/>
      <c r="K46" s="136"/>
      <c r="L46" s="136"/>
      <c r="M46" s="136"/>
      <c r="N46" s="136"/>
      <c r="O46" s="136"/>
      <c r="P46" s="136"/>
    </row>
  </sheetData>
  <mergeCells count="7">
    <mergeCell ref="A45:P46"/>
    <mergeCell ref="A6:P6"/>
    <mergeCell ref="A1:P1"/>
    <mergeCell ref="A2:P2"/>
    <mergeCell ref="A4:P4"/>
    <mergeCell ref="A5:P5"/>
    <mergeCell ref="D8:H8"/>
  </mergeCells>
  <printOptions/>
  <pageMargins left="0.75" right="0.5" top="0.78" bottom="1" header="0.38" footer="0.5"/>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L66"/>
  <sheetViews>
    <sheetView tabSelected="1" workbookViewId="0" topLeftCell="A1">
      <selection activeCell="B50" sqref="B50"/>
    </sheetView>
  </sheetViews>
  <sheetFormatPr defaultColWidth="8.28125" defaultRowHeight="12.75"/>
  <cols>
    <col min="1" max="1" width="3.28125" style="6" customWidth="1"/>
    <col min="2" max="2" width="60.28125" style="16" customWidth="1"/>
    <col min="3" max="3" width="15.57421875" style="6" customWidth="1"/>
    <col min="4" max="4" width="5.00390625" style="6" customWidth="1"/>
    <col min="5" max="5" width="15.57421875" style="6" customWidth="1"/>
    <col min="6" max="6" width="3.140625" style="6" customWidth="1"/>
    <col min="7" max="9" width="8.28125" style="6" customWidth="1"/>
    <col min="10" max="10" width="8.421875" style="6" bestFit="1" customWidth="1"/>
    <col min="11" max="16384" width="8.28125" style="6" customWidth="1"/>
  </cols>
  <sheetData>
    <row r="1" spans="1:6" s="2" customFormat="1" ht="15" customHeight="1">
      <c r="A1" s="132" t="s">
        <v>34</v>
      </c>
      <c r="B1" s="133"/>
      <c r="C1" s="133"/>
      <c r="D1" s="133"/>
      <c r="E1" s="133"/>
      <c r="F1" s="133"/>
    </row>
    <row r="2" spans="1:6" s="2" customFormat="1" ht="12" customHeight="1">
      <c r="A2" s="137" t="s">
        <v>0</v>
      </c>
      <c r="B2" s="133"/>
      <c r="C2" s="133"/>
      <c r="D2" s="133"/>
      <c r="E2" s="133"/>
      <c r="F2" s="133"/>
    </row>
    <row r="3" spans="1:5" s="4" customFormat="1" ht="12" customHeight="1">
      <c r="A3" s="102"/>
      <c r="B3" s="100"/>
      <c r="E3" s="73"/>
    </row>
    <row r="4" spans="1:6" s="1" customFormat="1" ht="12.75">
      <c r="A4" s="134" t="s">
        <v>27</v>
      </c>
      <c r="B4" s="135"/>
      <c r="C4" s="135"/>
      <c r="D4" s="135"/>
      <c r="E4" s="135"/>
      <c r="F4" s="135"/>
    </row>
    <row r="5" spans="1:6" s="4" customFormat="1" ht="12.75">
      <c r="A5" s="132" t="str">
        <f>+Equity!A5</f>
        <v>For The Third Quarter Ended 30 September 2007</v>
      </c>
      <c r="B5" s="133"/>
      <c r="C5" s="133"/>
      <c r="D5" s="133"/>
      <c r="E5" s="133"/>
      <c r="F5" s="133"/>
    </row>
    <row r="6" spans="1:6" s="4" customFormat="1" ht="12.75">
      <c r="A6" s="130" t="s">
        <v>45</v>
      </c>
      <c r="B6" s="131"/>
      <c r="C6" s="131"/>
      <c r="D6" s="131"/>
      <c r="E6" s="131"/>
      <c r="F6" s="131"/>
    </row>
    <row r="7" spans="2:4" ht="12.75">
      <c r="B7" s="7"/>
      <c r="C7" s="8"/>
      <c r="D7" s="9"/>
    </row>
    <row r="8" spans="1:5" s="4" customFormat="1" ht="12.75">
      <c r="A8" s="100"/>
      <c r="B8" s="101"/>
      <c r="C8" s="11" t="s">
        <v>28</v>
      </c>
      <c r="D8" s="12"/>
      <c r="E8" s="11" t="s">
        <v>29</v>
      </c>
    </row>
    <row r="9" spans="2:5" ht="12.75">
      <c r="B9" s="13"/>
      <c r="C9" s="11" t="s">
        <v>65</v>
      </c>
      <c r="D9" s="12"/>
      <c r="E9" s="11" t="s">
        <v>30</v>
      </c>
    </row>
    <row r="10" spans="2:5" ht="12.75">
      <c r="B10" s="13"/>
      <c r="C10" s="11" t="s">
        <v>94</v>
      </c>
      <c r="D10" s="12"/>
      <c r="E10" s="11" t="s">
        <v>94</v>
      </c>
    </row>
    <row r="11" spans="2:5" ht="12.75">
      <c r="B11" s="13"/>
      <c r="C11" s="31" t="s">
        <v>130</v>
      </c>
      <c r="D11" s="12"/>
      <c r="E11" s="31" t="s">
        <v>132</v>
      </c>
    </row>
    <row r="12" spans="2:5" ht="12.75">
      <c r="B12" s="13"/>
      <c r="C12" s="55" t="s">
        <v>86</v>
      </c>
      <c r="D12" s="12"/>
      <c r="E12" s="11" t="s">
        <v>135</v>
      </c>
    </row>
    <row r="13" spans="2:5" ht="12.75">
      <c r="B13" s="13"/>
      <c r="C13" s="11"/>
      <c r="D13" s="12"/>
      <c r="E13" s="14"/>
    </row>
    <row r="14" ht="12.75">
      <c r="A14" s="15" t="s">
        <v>59</v>
      </c>
    </row>
    <row r="15" ht="12.75">
      <c r="A15" s="15"/>
    </row>
    <row r="16" spans="1:5" ht="12.75">
      <c r="A16" s="16" t="s">
        <v>120</v>
      </c>
      <c r="B16" s="6"/>
      <c r="C16" s="87">
        <v>-3846</v>
      </c>
      <c r="D16" s="87"/>
      <c r="E16" s="17">
        <v>-3512</v>
      </c>
    </row>
    <row r="17" spans="2:5" ht="12.75">
      <c r="B17" s="16" t="s">
        <v>66</v>
      </c>
      <c r="C17" s="87"/>
      <c r="D17" s="87"/>
      <c r="E17" s="17"/>
    </row>
    <row r="18" spans="1:5" ht="12.75">
      <c r="A18" s="16"/>
      <c r="B18" s="16" t="s">
        <v>67</v>
      </c>
      <c r="C18" s="87">
        <f>998+499-210+35+39+13</f>
        <v>1374</v>
      </c>
      <c r="D18" s="87"/>
      <c r="E18" s="17">
        <v>1133</v>
      </c>
    </row>
    <row r="19" spans="1:5" ht="12.75">
      <c r="A19" s="16"/>
      <c r="B19" s="16" t="s">
        <v>6</v>
      </c>
      <c r="C19" s="87">
        <v>1037</v>
      </c>
      <c r="D19" s="87"/>
      <c r="E19" s="17">
        <v>343</v>
      </c>
    </row>
    <row r="20" spans="1:5" ht="12.75">
      <c r="A20" s="16"/>
      <c r="B20" s="16" t="s">
        <v>116</v>
      </c>
      <c r="C20" s="88">
        <v>46</v>
      </c>
      <c r="D20" s="87"/>
      <c r="E20" s="18">
        <v>168</v>
      </c>
    </row>
    <row r="21" spans="1:5" ht="12.75">
      <c r="A21" s="16" t="s">
        <v>124</v>
      </c>
      <c r="C21" s="89">
        <f>SUM(C16:C20)</f>
        <v>-1389</v>
      </c>
      <c r="D21" s="90"/>
      <c r="E21" s="89">
        <f>SUM(E16:E20)</f>
        <v>-1868</v>
      </c>
    </row>
    <row r="22" spans="3:5" ht="12.75">
      <c r="C22" s="87"/>
      <c r="D22" s="87"/>
      <c r="E22" s="86"/>
    </row>
    <row r="23" spans="1:5" ht="12.75">
      <c r="A23" s="6" t="s">
        <v>125</v>
      </c>
      <c r="C23" s="87"/>
      <c r="D23" s="87"/>
      <c r="E23" s="86"/>
    </row>
    <row r="24" spans="2:5" ht="12.75">
      <c r="B24" s="6" t="s">
        <v>13</v>
      </c>
      <c r="C24" s="87">
        <v>578</v>
      </c>
      <c r="D24" s="87"/>
      <c r="E24" s="17">
        <v>-194</v>
      </c>
    </row>
    <row r="25" spans="2:5" ht="12.75">
      <c r="B25" s="6" t="s">
        <v>68</v>
      </c>
      <c r="C25" s="87">
        <v>-1204</v>
      </c>
      <c r="D25" s="87"/>
      <c r="E25" s="17">
        <v>-2734</v>
      </c>
    </row>
    <row r="26" spans="2:5" ht="12.75">
      <c r="B26" s="6" t="s">
        <v>114</v>
      </c>
      <c r="C26" s="87">
        <v>0</v>
      </c>
      <c r="D26" s="87"/>
      <c r="E26" s="17">
        <v>-2000</v>
      </c>
    </row>
    <row r="27" spans="3:5" ht="12.75">
      <c r="C27" s="87"/>
      <c r="D27" s="87"/>
      <c r="E27" s="17"/>
    </row>
    <row r="28" spans="1:5" ht="12.75">
      <c r="A28" s="6" t="s">
        <v>117</v>
      </c>
      <c r="C28" s="87"/>
      <c r="D28" s="87"/>
      <c r="E28" s="17"/>
    </row>
    <row r="29" spans="2:5" ht="12.75">
      <c r="B29" s="6" t="s">
        <v>69</v>
      </c>
      <c r="C29" s="88">
        <v>-1394</v>
      </c>
      <c r="D29" s="87"/>
      <c r="E29" s="18">
        <v>1335</v>
      </c>
    </row>
    <row r="30" spans="1:5" ht="12.75">
      <c r="A30" s="6" t="s">
        <v>107</v>
      </c>
      <c r="C30" s="89">
        <f>SUM(C21:C29)</f>
        <v>-3409</v>
      </c>
      <c r="D30" s="90"/>
      <c r="E30" s="89">
        <f>SUM(E21:E29)</f>
        <v>-5461</v>
      </c>
    </row>
    <row r="31" spans="3:5" ht="12.75">
      <c r="C31" s="87"/>
      <c r="D31" s="87"/>
      <c r="E31" s="86"/>
    </row>
    <row r="32" spans="2:5" ht="12.75">
      <c r="B32" s="6" t="s">
        <v>31</v>
      </c>
      <c r="C32" s="87">
        <f>-C19</f>
        <v>-1037</v>
      </c>
      <c r="D32" s="87"/>
      <c r="E32" s="17">
        <v>-343</v>
      </c>
    </row>
    <row r="33" spans="2:5" ht="12.75">
      <c r="B33" s="6" t="s">
        <v>32</v>
      </c>
      <c r="C33" s="88">
        <v>-40</v>
      </c>
      <c r="D33" s="87"/>
      <c r="E33" s="18">
        <v>-465</v>
      </c>
    </row>
    <row r="34" spans="1:5" s="19" customFormat="1" ht="15.75" customHeight="1">
      <c r="A34" s="19" t="s">
        <v>105</v>
      </c>
      <c r="C34" s="91">
        <f>SUM(C30:C33)</f>
        <v>-4486</v>
      </c>
      <c r="D34" s="90"/>
      <c r="E34" s="91">
        <f>SUM(E30:E33)</f>
        <v>-6269</v>
      </c>
    </row>
    <row r="35" spans="3:5" ht="12.75">
      <c r="C35" s="87"/>
      <c r="D35" s="87"/>
      <c r="E35" s="86"/>
    </row>
    <row r="36" spans="1:5" ht="12.75">
      <c r="A36" s="15" t="s">
        <v>57</v>
      </c>
      <c r="C36" s="87"/>
      <c r="D36" s="87"/>
      <c r="E36" s="86"/>
    </row>
    <row r="37" spans="1:5" ht="12.75">
      <c r="A37" s="15"/>
      <c r="C37" s="87"/>
      <c r="D37" s="87"/>
      <c r="E37" s="86"/>
    </row>
    <row r="38" spans="1:5" ht="12.75">
      <c r="A38" s="6" t="s">
        <v>103</v>
      </c>
      <c r="C38" s="87">
        <v>-94</v>
      </c>
      <c r="D38" s="87"/>
      <c r="E38" s="17">
        <v>-59</v>
      </c>
    </row>
    <row r="39" spans="1:5" ht="12.75">
      <c r="A39" s="6" t="s">
        <v>70</v>
      </c>
      <c r="C39" s="87">
        <f>-48-321</f>
        <v>-369</v>
      </c>
      <c r="D39" s="87"/>
      <c r="E39" s="17">
        <v>-1328</v>
      </c>
    </row>
    <row r="40" spans="1:5" ht="12.75">
      <c r="A40" s="6" t="s">
        <v>36</v>
      </c>
      <c r="C40" s="87">
        <v>0</v>
      </c>
      <c r="D40" s="87"/>
      <c r="E40" s="17">
        <v>-531</v>
      </c>
    </row>
    <row r="41" spans="1:5" ht="12.75">
      <c r="A41" s="6" t="s">
        <v>136</v>
      </c>
      <c r="C41" s="87">
        <v>0</v>
      </c>
      <c r="D41" s="87"/>
      <c r="E41" s="18">
        <v>-52</v>
      </c>
    </row>
    <row r="42" spans="1:5" s="19" customFormat="1" ht="12.75">
      <c r="A42" s="19" t="s">
        <v>71</v>
      </c>
      <c r="B42" s="15"/>
      <c r="C42" s="91">
        <f>SUM(C38:C41)</f>
        <v>-463</v>
      </c>
      <c r="D42" s="90"/>
      <c r="E42" s="91">
        <f>SUM(E38:E41)</f>
        <v>-1970</v>
      </c>
    </row>
    <row r="43" spans="3:5" ht="12.75">
      <c r="C43" s="87"/>
      <c r="D43" s="87"/>
      <c r="E43" s="86"/>
    </row>
    <row r="44" spans="1:5" ht="12.75">
      <c r="A44" s="15" t="s">
        <v>58</v>
      </c>
      <c r="C44" s="87"/>
      <c r="D44" s="87"/>
      <c r="E44" s="86"/>
    </row>
    <row r="45" spans="1:5" ht="12.75">
      <c r="A45" s="15"/>
      <c r="C45" s="87"/>
      <c r="D45" s="87"/>
      <c r="E45" s="86"/>
    </row>
    <row r="46" spans="1:5" ht="12.75">
      <c r="A46" s="16" t="s">
        <v>115</v>
      </c>
      <c r="C46" s="87">
        <v>500</v>
      </c>
      <c r="D46" s="87"/>
      <c r="E46" s="86">
        <v>1900</v>
      </c>
    </row>
    <row r="47" spans="1:5" ht="12.75">
      <c r="A47" s="6" t="s">
        <v>73</v>
      </c>
      <c r="C47" s="86">
        <f>-371-135-55</f>
        <v>-561</v>
      </c>
      <c r="D47" s="86"/>
      <c r="E47" s="86">
        <v>0</v>
      </c>
    </row>
    <row r="48" spans="1:5" ht="12.75">
      <c r="A48" s="16" t="s">
        <v>137</v>
      </c>
      <c r="C48" s="86">
        <v>0</v>
      </c>
      <c r="D48" s="86"/>
      <c r="E48" s="113">
        <v>1663</v>
      </c>
    </row>
    <row r="49" spans="1:5" ht="12.75">
      <c r="A49" s="6" t="s">
        <v>72</v>
      </c>
      <c r="C49" s="86">
        <f>-246-171-40</f>
        <v>-457</v>
      </c>
      <c r="D49" s="86"/>
      <c r="E49" s="113">
        <v>-111</v>
      </c>
    </row>
    <row r="50" spans="1:5" ht="12.75">
      <c r="A50" s="6" t="s">
        <v>102</v>
      </c>
      <c r="C50" s="86">
        <v>0</v>
      </c>
      <c r="D50" s="86"/>
      <c r="E50" s="86">
        <v>-2350</v>
      </c>
    </row>
    <row r="51" spans="1:5" s="19" customFormat="1" ht="12.75">
      <c r="A51" s="19" t="s">
        <v>75</v>
      </c>
      <c r="B51" s="15"/>
      <c r="C51" s="91">
        <f>SUM(C46:C50)</f>
        <v>-518</v>
      </c>
      <c r="D51" s="90"/>
      <c r="E51" s="91">
        <f>SUM(E46:E50)</f>
        <v>1102</v>
      </c>
    </row>
    <row r="52" spans="3:5" ht="12.75">
      <c r="C52" s="87"/>
      <c r="D52" s="87"/>
      <c r="E52" s="86"/>
    </row>
    <row r="53" spans="1:5" ht="12.75">
      <c r="A53" s="19" t="s">
        <v>104</v>
      </c>
      <c r="C53" s="89">
        <f>C34+C42+C51</f>
        <v>-5467</v>
      </c>
      <c r="D53" s="90"/>
      <c r="E53" s="89">
        <f>E34+E42+E51</f>
        <v>-7137</v>
      </c>
    </row>
    <row r="54" spans="3:5" ht="12.75">
      <c r="C54" s="87"/>
      <c r="D54" s="87"/>
      <c r="E54" s="86"/>
    </row>
    <row r="55" spans="1:5" ht="12.75">
      <c r="A55" s="19" t="s">
        <v>33</v>
      </c>
      <c r="C55" s="92">
        <v>4073</v>
      </c>
      <c r="D55" s="87"/>
      <c r="E55" s="92">
        <v>11742</v>
      </c>
    </row>
    <row r="56" spans="3:5" ht="12.75">
      <c r="C56" s="87"/>
      <c r="D56" s="87"/>
      <c r="E56" s="86"/>
    </row>
    <row r="57" spans="1:5" ht="13.5" thickBot="1">
      <c r="A57" s="19" t="s">
        <v>126</v>
      </c>
      <c r="C57" s="93">
        <f>SUM(C53:C56)</f>
        <v>-1394</v>
      </c>
      <c r="D57" s="87"/>
      <c r="E57" s="93">
        <f>SUM(E53:E56)</f>
        <v>4605</v>
      </c>
    </row>
    <row r="58" spans="3:5" ht="13.5" thickTop="1">
      <c r="C58" s="87"/>
      <c r="D58" s="87"/>
      <c r="E58" s="86"/>
    </row>
    <row r="59" spans="3:5" ht="15" customHeight="1">
      <c r="C59" s="112">
        <v>-1394</v>
      </c>
      <c r="D59" s="87"/>
      <c r="E59" s="87"/>
    </row>
    <row r="60" spans="1:8" ht="15.75">
      <c r="A60" s="20"/>
      <c r="B60" s="74"/>
      <c r="C60" s="115"/>
      <c r="D60" s="21"/>
      <c r="E60" s="74"/>
      <c r="F60" s="21"/>
      <c r="G60" s="22"/>
      <c r="H60" s="21"/>
    </row>
    <row r="61" ht="12.75">
      <c r="C61" s="116">
        <f>C57-C59</f>
        <v>0</v>
      </c>
    </row>
    <row r="64" spans="1:6" ht="12.75" customHeight="1">
      <c r="A64" s="136" t="s">
        <v>95</v>
      </c>
      <c r="B64" s="136"/>
      <c r="C64" s="136"/>
      <c r="D64" s="136"/>
      <c r="E64" s="136"/>
      <c r="F64" s="136"/>
    </row>
    <row r="65" spans="1:6" ht="12.75">
      <c r="A65" s="136"/>
      <c r="B65" s="136"/>
      <c r="C65" s="136"/>
      <c r="D65" s="136"/>
      <c r="E65" s="136"/>
      <c r="F65" s="136"/>
    </row>
    <row r="66" spans="1:12" ht="12.75">
      <c r="A66" s="136"/>
      <c r="B66" s="136"/>
      <c r="C66" s="136"/>
      <c r="D66" s="136"/>
      <c r="E66" s="136"/>
      <c r="F66" s="136"/>
      <c r="G66" s="21"/>
      <c r="H66" s="21"/>
      <c r="I66" s="21"/>
      <c r="J66" s="21"/>
      <c r="K66" s="21"/>
      <c r="L66" s="21"/>
    </row>
  </sheetData>
  <mergeCells count="6">
    <mergeCell ref="A64:F66"/>
    <mergeCell ref="A6:F6"/>
    <mergeCell ref="A1:F1"/>
    <mergeCell ref="A2:F2"/>
    <mergeCell ref="A4:F4"/>
    <mergeCell ref="A5:F5"/>
  </mergeCells>
  <printOptions horizontalCentered="1"/>
  <pageMargins left="0.15748031496063" right="0.15748031496063" top="0.5" bottom="0.36" header="0.5" footer="0.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Symphony Incorporations Sdn Bhd</cp:lastModifiedBy>
  <cp:lastPrinted>2007-11-30T07:55:12Z</cp:lastPrinted>
  <dcterms:created xsi:type="dcterms:W3CDTF">2005-05-18T07:01:25Z</dcterms:created>
  <dcterms:modified xsi:type="dcterms:W3CDTF">2007-11-30T08:41:42Z</dcterms:modified>
  <cp:category/>
  <cp:version/>
  <cp:contentType/>
  <cp:contentStatus/>
</cp:coreProperties>
</file>