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3"/>
  </bookViews>
  <sheets>
    <sheet name="IS" sheetId="1" r:id="rId1"/>
    <sheet name="BS" sheetId="2" r:id="rId2"/>
    <sheet name="SE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<sst xmlns="http://schemas.openxmlformats.org/spreadsheetml/2006/main" count="158" uniqueCount="99">
  <si>
    <t>(Unaudited)</t>
  </si>
  <si>
    <t>RM'000</t>
  </si>
  <si>
    <t>As at</t>
  </si>
  <si>
    <t>Property, plant and equipment</t>
  </si>
  <si>
    <t>Other investments</t>
  </si>
  <si>
    <t>Current assets</t>
  </si>
  <si>
    <t>Trade and other receivables</t>
  </si>
  <si>
    <t>Share capital</t>
  </si>
  <si>
    <t>Reserves</t>
  </si>
  <si>
    <t>Shareholders' funds</t>
  </si>
  <si>
    <t>Taxation</t>
  </si>
  <si>
    <t>Cash and cash equivalents</t>
  </si>
  <si>
    <t>Current liabilities</t>
  </si>
  <si>
    <t>Trade and other payables</t>
  </si>
  <si>
    <t>Net current assets</t>
  </si>
  <si>
    <t>Net tangible assets per share (sen)</t>
  </si>
  <si>
    <t>(Incorporated in Malaysia)</t>
  </si>
  <si>
    <t>Current Year</t>
  </si>
  <si>
    <t>Quarter</t>
  </si>
  <si>
    <t>To date</t>
  </si>
  <si>
    <t>Year</t>
  </si>
  <si>
    <t>Preceding</t>
  </si>
  <si>
    <t>Corresponding</t>
  </si>
  <si>
    <t>CUMULATIVE QUARTERS</t>
  </si>
  <si>
    <t>Revenue</t>
  </si>
  <si>
    <t>Operating profit</t>
  </si>
  <si>
    <t>Finance costs</t>
  </si>
  <si>
    <t>Tax expense</t>
  </si>
  <si>
    <t>- Basic</t>
  </si>
  <si>
    <t>CONDENSED CONSOLIDATED STATEMENT OF CHANGES IN EQUITY</t>
  </si>
  <si>
    <t>Share</t>
  </si>
  <si>
    <t>capital</t>
  </si>
  <si>
    <t>Retained</t>
  </si>
  <si>
    <t>Total</t>
  </si>
  <si>
    <t>Non-distributable</t>
  </si>
  <si>
    <t>Distributable</t>
  </si>
  <si>
    <t>CONDENSED CONSOLIDATED CASH FLOW STATEMENT</t>
  </si>
  <si>
    <t>(and its subsidiaries)</t>
  </si>
  <si>
    <t>Cash flows from operating activities</t>
  </si>
  <si>
    <t>Adjustments for:</t>
  </si>
  <si>
    <t>Non-cash items</t>
  </si>
  <si>
    <t>Non-operating items</t>
  </si>
  <si>
    <t>Operating profit before working capital changes</t>
  </si>
  <si>
    <t>Cash flows from investing activities</t>
  </si>
  <si>
    <t>Equity investments</t>
  </si>
  <si>
    <t>Cash flows from financing activities</t>
  </si>
  <si>
    <t>Cash and cash equivalents at end of period</t>
  </si>
  <si>
    <t>Cash and cash equivalents at beginning of period</t>
  </si>
  <si>
    <t>Cash and cash equivalents consist of:</t>
  </si>
  <si>
    <t>Bank overdrafts</t>
  </si>
  <si>
    <t>Deferred taxation</t>
  </si>
  <si>
    <t>INDIVIDUAL QUARTER</t>
  </si>
  <si>
    <t>AT SYSTEMATIZATION BERHAD</t>
  </si>
  <si>
    <t>(Company no. 644800-X)</t>
  </si>
  <si>
    <t>Inventories</t>
  </si>
  <si>
    <t>The condensed consolidated balance sheet should be read in conjunction with the accompanying explanatory notes.</t>
  </si>
  <si>
    <t>N/A</t>
  </si>
  <si>
    <t>Other operating income</t>
  </si>
  <si>
    <t>Operating expenses</t>
  </si>
  <si>
    <t>Profit before tax</t>
  </si>
  <si>
    <t>Profit after tax</t>
  </si>
  <si>
    <t>reserve</t>
  </si>
  <si>
    <t>profits</t>
  </si>
  <si>
    <t>premium</t>
  </si>
  <si>
    <t>The condensed consolidated statement of changes in equity  should be read in conjunction with the accompanying explanatory notes.</t>
  </si>
  <si>
    <t>The condensed consolidated income statement should be read in conjunction with the accompanying explanatory notes.</t>
  </si>
  <si>
    <t>The condensed consolidated cash flow statement should be read in conjunction with the accompanying explanatory notes.</t>
  </si>
  <si>
    <t>Cash used in operations</t>
  </si>
  <si>
    <t>Interest paid</t>
  </si>
  <si>
    <t>Effect of foreign exchange translation</t>
  </si>
  <si>
    <t>Short term funds</t>
  </si>
  <si>
    <t>Transactions with owners</t>
  </si>
  <si>
    <t>Income tax paid</t>
  </si>
  <si>
    <t>Earnings per share (Sen)</t>
  </si>
  <si>
    <t>Borrowings</t>
  </si>
  <si>
    <t>Currency</t>
  </si>
  <si>
    <t>translation</t>
  </si>
  <si>
    <t>Net cash used in operating activities</t>
  </si>
  <si>
    <t>Net cash used in investing activities</t>
  </si>
  <si>
    <t>CONDENSED CONSOLIDATED INCOME STATEMENT</t>
  </si>
  <si>
    <t>(The figures have not been audited)</t>
  </si>
  <si>
    <t>Net profit for the period</t>
  </si>
  <si>
    <t>Net changes in receivables and inventories</t>
  </si>
  <si>
    <t>Net changes in payables</t>
  </si>
  <si>
    <t>Cash and bank balances</t>
  </si>
  <si>
    <t>Current</t>
  </si>
  <si>
    <t>FOR THE PERIOD ENDED 31 MAY 2005</t>
  </si>
  <si>
    <t>There were no comparative figures presented as AT Systematization Berhad was in its first year of listing on the MESDAQ Market of Bursa Malaysia Securities Berhad.</t>
  </si>
  <si>
    <t>Net gain not recognised in income statement</t>
  </si>
  <si>
    <t>At 1 March 2005</t>
  </si>
  <si>
    <t>At 31 May 2005</t>
  </si>
  <si>
    <t>(Audited)</t>
  </si>
  <si>
    <t>Minority interest</t>
  </si>
  <si>
    <t>Non-current liabilities</t>
  </si>
  <si>
    <t>CONDENSED CONSOLIDATED BALANCE SHEET AT 31 MAY 2005</t>
  </si>
  <si>
    <t>FOR THE FIRST QUARTER ENDED 31 MAY 2005</t>
  </si>
  <si>
    <t>Translation difference on net equity of foreign subsidiaries</t>
  </si>
  <si>
    <t>Net cash (used in)/from financing activities</t>
  </si>
  <si>
    <t>Net (decrease)/increase in cash and cash equivalents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</si>
</sst>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[$-409]dddd\,\ mmmm\ dd\,\ yyyy"/>
    <numFmt numFmtId="171" formatCode="[$-409]d\-mmm\-yy;@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0" fontId="1" fillId="0" borderId="0" xfId="0" applyFont="1" applyAlignment="1">
      <alignment/>
    </xf>
    <xf numFmtId="173" fontId="1" fillId="0" borderId="3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173" fontId="1" fillId="0" borderId="1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43" fontId="1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43" fontId="1" fillId="0" borderId="7" xfId="15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173" fontId="1" fillId="0" borderId="0" xfId="15" applyNumberFormat="1" applyFon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0" xfId="15" applyNumberFormat="1" applyFont="1" applyBorder="1" applyAlignment="1">
      <alignment/>
    </xf>
    <xf numFmtId="173" fontId="0" fillId="0" borderId="0" xfId="15" applyNumberFormat="1" applyBorder="1" applyAlignment="1">
      <alignment/>
    </xf>
    <xf numFmtId="43" fontId="1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 quotePrefix="1">
      <alignment/>
    </xf>
    <xf numFmtId="0" fontId="0" fillId="0" borderId="0" xfId="0" applyAlignment="1">
      <alignment vertical="top"/>
    </xf>
    <xf numFmtId="173" fontId="1" fillId="0" borderId="3" xfId="15" applyNumberFormat="1" applyFont="1" applyFill="1" applyBorder="1" applyAlignment="1">
      <alignment/>
    </xf>
    <xf numFmtId="173" fontId="0" fillId="0" borderId="0" xfId="15" applyNumberFormat="1" applyFill="1" applyBorder="1" applyAlignment="1">
      <alignment/>
    </xf>
    <xf numFmtId="173" fontId="1" fillId="0" borderId="4" xfId="15" applyNumberFormat="1" applyFont="1" applyFill="1" applyBorder="1" applyAlignment="1">
      <alignment/>
    </xf>
    <xf numFmtId="173" fontId="1" fillId="0" borderId="5" xfId="15" applyNumberFormat="1" applyFont="1" applyFill="1" applyBorder="1" applyAlignment="1">
      <alignment/>
    </xf>
    <xf numFmtId="173" fontId="0" fillId="0" borderId="5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1" fillId="0" borderId="2" xfId="15" applyNumberFormat="1" applyFon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top"/>
    </xf>
    <xf numFmtId="173" fontId="0" fillId="0" borderId="0" xfId="15" applyNumberFormat="1" applyFont="1" applyBorder="1" applyAlignment="1">
      <alignment horizontal="right"/>
    </xf>
    <xf numFmtId="173" fontId="0" fillId="0" borderId="0" xfId="15" applyNumberFormat="1" applyBorder="1" applyAlignment="1">
      <alignment horizontal="right"/>
    </xf>
    <xf numFmtId="0" fontId="4" fillId="0" borderId="0" xfId="0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0" fillId="0" borderId="0" xfId="15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43" fontId="0" fillId="0" borderId="7" xfId="15" applyFont="1" applyBorder="1" applyAlignment="1">
      <alignment horizontal="right"/>
    </xf>
    <xf numFmtId="0" fontId="0" fillId="0" borderId="0" xfId="0" applyFont="1" applyFill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9" xfId="15" applyNumberFormat="1" applyBorder="1" applyAlignment="1">
      <alignment/>
    </xf>
    <xf numFmtId="173" fontId="0" fillId="0" borderId="10" xfId="15" applyNumberFormat="1" applyBorder="1" applyAlignment="1">
      <alignment/>
    </xf>
    <xf numFmtId="173" fontId="0" fillId="0" borderId="11" xfId="15" applyNumberFormat="1" applyBorder="1" applyAlignment="1">
      <alignment/>
    </xf>
    <xf numFmtId="173" fontId="0" fillId="0" borderId="0" xfId="15" applyNumberFormat="1" applyFont="1" applyBorder="1" applyAlignment="1">
      <alignment horizontal="center"/>
    </xf>
    <xf numFmtId="0" fontId="0" fillId="0" borderId="0" xfId="0" applyBorder="1" applyAlignment="1">
      <alignment horizontal="justify" vertical="top"/>
    </xf>
    <xf numFmtId="173" fontId="0" fillId="0" borderId="2" xfId="15" applyNumberFormat="1" applyFont="1" applyBorder="1" applyAlignment="1">
      <alignment horizontal="right"/>
    </xf>
    <xf numFmtId="173" fontId="1" fillId="0" borderId="12" xfId="15" applyNumberFormat="1" applyFont="1" applyBorder="1" applyAlignment="1">
      <alignment/>
    </xf>
    <xf numFmtId="173" fontId="1" fillId="0" borderId="13" xfId="15" applyNumberFormat="1" applyFont="1" applyBorder="1" applyAlignment="1">
      <alignment/>
    </xf>
    <xf numFmtId="173" fontId="1" fillId="0" borderId="14" xfId="15" applyNumberFormat="1" applyFont="1" applyBorder="1" applyAlignment="1">
      <alignment/>
    </xf>
    <xf numFmtId="173" fontId="0" fillId="0" borderId="2" xfId="15" applyNumberFormat="1" applyFont="1" applyBorder="1" applyAlignment="1">
      <alignment/>
    </xf>
    <xf numFmtId="173" fontId="0" fillId="0" borderId="1" xfId="15" applyNumberFormat="1" applyFont="1" applyBorder="1" applyAlignment="1">
      <alignment/>
    </xf>
    <xf numFmtId="173" fontId="1" fillId="0" borderId="9" xfId="15" applyNumberFormat="1" applyFont="1" applyBorder="1" applyAlignment="1">
      <alignment/>
    </xf>
    <xf numFmtId="173" fontId="0" fillId="0" borderId="3" xfId="15" applyNumberFormat="1" applyFont="1" applyFill="1" applyBorder="1" applyAlignment="1">
      <alignment/>
    </xf>
    <xf numFmtId="173" fontId="0" fillId="0" borderId="4" xfId="15" applyNumberFormat="1" applyFont="1" applyFill="1" applyBorder="1" applyAlignment="1">
      <alignment/>
    </xf>
    <xf numFmtId="173" fontId="0" fillId="0" borderId="3" xfId="15" applyNumberFormat="1" applyFont="1" applyBorder="1" applyAlignment="1">
      <alignment/>
    </xf>
    <xf numFmtId="173" fontId="0" fillId="0" borderId="4" xfId="15" applyNumberFormat="1" applyFont="1" applyBorder="1" applyAlignment="1">
      <alignment/>
    </xf>
    <xf numFmtId="173" fontId="0" fillId="0" borderId="5" xfId="15" applyNumberFormat="1" applyFont="1" applyBorder="1" applyAlignment="1">
      <alignment/>
    </xf>
    <xf numFmtId="173" fontId="0" fillId="0" borderId="6" xfId="15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43" fontId="0" fillId="0" borderId="7" xfId="0" applyNumberFormat="1" applyFont="1" applyBorder="1" applyAlignment="1">
      <alignment/>
    </xf>
    <xf numFmtId="173" fontId="0" fillId="0" borderId="0" xfId="15" applyNumberFormat="1" applyFill="1" applyBorder="1" applyAlignment="1">
      <alignment/>
    </xf>
    <xf numFmtId="0" fontId="0" fillId="0" borderId="0" xfId="0" applyFill="1" applyAlignment="1">
      <alignment/>
    </xf>
    <xf numFmtId="173" fontId="0" fillId="0" borderId="9" xfId="15" applyNumberFormat="1" applyFont="1" applyBorder="1" applyAlignment="1">
      <alignment horizontal="right"/>
    </xf>
    <xf numFmtId="173" fontId="0" fillId="0" borderId="1" xfId="15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11</xdr:row>
      <xdr:rowOff>76200</xdr:rowOff>
    </xdr:from>
    <xdr:to>
      <xdr:col>3</xdr:col>
      <xdr:colOff>304800</xdr:colOff>
      <xdr:row>11</xdr:row>
      <xdr:rowOff>76200</xdr:rowOff>
    </xdr:to>
    <xdr:sp>
      <xdr:nvSpPr>
        <xdr:cNvPr id="1" name="Line 2"/>
        <xdr:cNvSpPr>
          <a:spLocks/>
        </xdr:cNvSpPr>
      </xdr:nvSpPr>
      <xdr:spPr>
        <a:xfrm flipH="1">
          <a:off x="2562225" y="18954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11</xdr:row>
      <xdr:rowOff>76200</xdr:rowOff>
    </xdr:from>
    <xdr:to>
      <xdr:col>4</xdr:col>
      <xdr:colOff>828675</xdr:colOff>
      <xdr:row>11</xdr:row>
      <xdr:rowOff>76200</xdr:rowOff>
    </xdr:to>
    <xdr:sp>
      <xdr:nvSpPr>
        <xdr:cNvPr id="2" name="Line 3"/>
        <xdr:cNvSpPr>
          <a:spLocks/>
        </xdr:cNvSpPr>
      </xdr:nvSpPr>
      <xdr:spPr>
        <a:xfrm>
          <a:off x="3943350" y="18954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45">
      <selection activeCell="A3" sqref="A3:I61"/>
    </sheetView>
  </sheetViews>
  <sheetFormatPr defaultColWidth="9.140625" defaultRowHeight="12.75"/>
  <cols>
    <col min="1" max="1" width="1.7109375" style="0" customWidth="1"/>
    <col min="2" max="2" width="30.7109375" style="0" customWidth="1"/>
    <col min="3" max="3" width="12.7109375" style="0" customWidth="1"/>
    <col min="4" max="4" width="1.7109375" style="0" customWidth="1"/>
    <col min="5" max="5" width="12.7109375" style="0" customWidth="1"/>
    <col min="6" max="6" width="1.7109375" style="0" customWidth="1"/>
    <col min="7" max="7" width="12.7109375" style="3" customWidth="1"/>
    <col min="8" max="8" width="1.7109375" style="0" customWidth="1"/>
    <col min="9" max="9" width="12.7109375" style="11" customWidth="1"/>
    <col min="10" max="10" width="1.7109375" style="0" customWidth="1"/>
    <col min="15" max="15" width="0" style="0" hidden="1" customWidth="1"/>
    <col min="16" max="16" width="10.28125" style="0" hidden="1" customWidth="1"/>
  </cols>
  <sheetData>
    <row r="1" spans="1:10" ht="12.75">
      <c r="A1" s="14"/>
      <c r="B1" s="14"/>
      <c r="C1" s="14"/>
      <c r="D1" s="14"/>
      <c r="E1" s="14"/>
      <c r="F1" s="14"/>
      <c r="G1" s="13"/>
      <c r="H1" s="14"/>
      <c r="I1" s="15"/>
      <c r="J1" s="14"/>
    </row>
    <row r="2" spans="1:10" ht="12.75">
      <c r="A2" s="14"/>
      <c r="B2" s="14"/>
      <c r="C2" s="14"/>
      <c r="D2" s="14"/>
      <c r="E2" s="14"/>
      <c r="F2" s="14"/>
      <c r="G2" s="13"/>
      <c r="H2" s="14"/>
      <c r="I2" s="15"/>
      <c r="J2" s="14"/>
    </row>
    <row r="3" spans="1:10" ht="15.75">
      <c r="A3" s="14"/>
      <c r="B3" s="81" t="s">
        <v>52</v>
      </c>
      <c r="C3" s="81"/>
      <c r="D3" s="81"/>
      <c r="E3" s="81"/>
      <c r="F3" s="81"/>
      <c r="G3" s="81"/>
      <c r="H3" s="81"/>
      <c r="I3" s="81"/>
      <c r="J3" s="14"/>
    </row>
    <row r="4" spans="1:10" ht="12.75">
      <c r="A4" s="14"/>
      <c r="B4" s="78" t="s">
        <v>53</v>
      </c>
      <c r="C4" s="78"/>
      <c r="D4" s="78"/>
      <c r="E4" s="78"/>
      <c r="F4" s="78"/>
      <c r="G4" s="78"/>
      <c r="H4" s="78"/>
      <c r="I4" s="78"/>
      <c r="J4" s="14"/>
    </row>
    <row r="5" spans="1:10" ht="12.75">
      <c r="A5" s="14"/>
      <c r="B5" s="78" t="s">
        <v>37</v>
      </c>
      <c r="C5" s="78"/>
      <c r="D5" s="78"/>
      <c r="E5" s="78"/>
      <c r="F5" s="78"/>
      <c r="G5" s="78"/>
      <c r="H5" s="78"/>
      <c r="I5" s="78"/>
      <c r="J5" s="14"/>
    </row>
    <row r="6" spans="1:10" ht="12.75">
      <c r="A6" s="14"/>
      <c r="B6" s="78" t="s">
        <v>16</v>
      </c>
      <c r="C6" s="78"/>
      <c r="D6" s="78"/>
      <c r="E6" s="78"/>
      <c r="F6" s="78"/>
      <c r="G6" s="78"/>
      <c r="H6" s="78"/>
      <c r="I6" s="78"/>
      <c r="J6" s="14"/>
    </row>
    <row r="7" spans="1:10" ht="12.75">
      <c r="A7" s="14"/>
      <c r="B7" s="16"/>
      <c r="C7" s="16"/>
      <c r="D7" s="16"/>
      <c r="E7" s="16"/>
      <c r="F7" s="16"/>
      <c r="G7" s="16"/>
      <c r="H7" s="16"/>
      <c r="I7" s="16"/>
      <c r="J7" s="14"/>
    </row>
    <row r="8" spans="1:10" ht="12.75">
      <c r="A8" s="14"/>
      <c r="B8" s="14"/>
      <c r="C8" s="14"/>
      <c r="D8" s="14"/>
      <c r="E8" s="14"/>
      <c r="F8" s="14"/>
      <c r="G8" s="13"/>
      <c r="H8" s="14"/>
      <c r="I8" s="15"/>
      <c r="J8" s="14"/>
    </row>
    <row r="9" spans="1:10" ht="12.75">
      <c r="A9" s="14"/>
      <c r="B9" s="78" t="s">
        <v>79</v>
      </c>
      <c r="C9" s="78"/>
      <c r="D9" s="78"/>
      <c r="E9" s="78"/>
      <c r="F9" s="78"/>
      <c r="G9" s="78"/>
      <c r="H9" s="78"/>
      <c r="I9" s="78"/>
      <c r="J9" s="14"/>
    </row>
    <row r="10" spans="1:10" ht="12.75">
      <c r="A10" s="14"/>
      <c r="B10" s="78" t="s">
        <v>95</v>
      </c>
      <c r="C10" s="78"/>
      <c r="D10" s="78"/>
      <c r="E10" s="78"/>
      <c r="F10" s="78"/>
      <c r="G10" s="78"/>
      <c r="H10" s="78"/>
      <c r="I10" s="78"/>
      <c r="J10" s="14"/>
    </row>
    <row r="11" spans="1:10" ht="12.75">
      <c r="A11" s="14"/>
      <c r="B11" s="80" t="s">
        <v>80</v>
      </c>
      <c r="C11" s="80"/>
      <c r="D11" s="80"/>
      <c r="E11" s="80"/>
      <c r="F11" s="80"/>
      <c r="G11" s="80"/>
      <c r="H11" s="80"/>
      <c r="I11" s="80"/>
      <c r="J11" s="14"/>
    </row>
    <row r="12" spans="1:10" ht="12.75">
      <c r="A12" s="14"/>
      <c r="B12" s="27"/>
      <c r="C12" s="14"/>
      <c r="D12" s="14"/>
      <c r="E12" s="14"/>
      <c r="F12" s="14"/>
      <c r="G12" s="13"/>
      <c r="H12" s="14"/>
      <c r="I12" s="15"/>
      <c r="J12" s="14"/>
    </row>
    <row r="13" spans="1:10" ht="12.75">
      <c r="A13" s="14"/>
      <c r="B13" s="13"/>
      <c r="C13" s="14"/>
      <c r="D13" s="14"/>
      <c r="E13" s="14"/>
      <c r="F13" s="14"/>
      <c r="G13" s="13"/>
      <c r="H13" s="14"/>
      <c r="I13" s="15"/>
      <c r="J13" s="14"/>
    </row>
    <row r="14" spans="1:10" ht="12.75">
      <c r="A14" s="14"/>
      <c r="B14" s="14"/>
      <c r="C14" s="78" t="s">
        <v>51</v>
      </c>
      <c r="D14" s="78"/>
      <c r="E14" s="78"/>
      <c r="F14" s="14"/>
      <c r="G14" s="78" t="s">
        <v>23</v>
      </c>
      <c r="H14" s="78"/>
      <c r="I14" s="78"/>
      <c r="J14" s="14"/>
    </row>
    <row r="15" spans="1:10" ht="12.75">
      <c r="A15" s="14"/>
      <c r="B15" s="14"/>
      <c r="C15" s="14"/>
      <c r="D15" s="14"/>
      <c r="E15" s="18" t="s">
        <v>21</v>
      </c>
      <c r="F15" s="14"/>
      <c r="G15" s="28"/>
      <c r="H15" s="17"/>
      <c r="I15" s="15"/>
      <c r="J15" s="14"/>
    </row>
    <row r="16" spans="1:10" ht="12.75">
      <c r="A16" s="14"/>
      <c r="B16" s="14"/>
      <c r="C16" s="14"/>
      <c r="D16" s="14"/>
      <c r="E16" s="18" t="s">
        <v>20</v>
      </c>
      <c r="F16" s="14"/>
      <c r="G16" s="28"/>
      <c r="H16" s="17"/>
      <c r="I16" s="18" t="s">
        <v>21</v>
      </c>
      <c r="J16" s="14"/>
    </row>
    <row r="17" spans="1:10" ht="12.75">
      <c r="A17" s="14"/>
      <c r="B17" s="14"/>
      <c r="C17" s="16" t="s">
        <v>85</v>
      </c>
      <c r="D17" s="14"/>
      <c r="E17" s="18" t="s">
        <v>22</v>
      </c>
      <c r="F17" s="14"/>
      <c r="G17" s="16" t="s">
        <v>17</v>
      </c>
      <c r="H17" s="17"/>
      <c r="I17" s="18" t="s">
        <v>20</v>
      </c>
      <c r="J17" s="14"/>
    </row>
    <row r="18" spans="1:10" ht="12.75">
      <c r="A18" s="14"/>
      <c r="B18" s="14"/>
      <c r="C18" s="16" t="s">
        <v>18</v>
      </c>
      <c r="D18" s="14"/>
      <c r="E18" s="17" t="s">
        <v>18</v>
      </c>
      <c r="F18" s="14"/>
      <c r="G18" s="16" t="s">
        <v>19</v>
      </c>
      <c r="H18" s="17"/>
      <c r="I18" s="18" t="s">
        <v>19</v>
      </c>
      <c r="J18" s="14"/>
    </row>
    <row r="19" spans="1:10" ht="12.75">
      <c r="A19" s="14"/>
      <c r="B19" s="14"/>
      <c r="C19" s="19">
        <v>38503</v>
      </c>
      <c r="D19" s="17"/>
      <c r="E19" s="20">
        <v>38138</v>
      </c>
      <c r="F19" s="14"/>
      <c r="G19" s="19">
        <v>38503</v>
      </c>
      <c r="H19" s="17"/>
      <c r="I19" s="20">
        <v>38138</v>
      </c>
      <c r="J19" s="14"/>
    </row>
    <row r="20" spans="1:10" ht="12.75">
      <c r="A20" s="14"/>
      <c r="B20" s="14"/>
      <c r="C20" s="16" t="s">
        <v>1</v>
      </c>
      <c r="D20" s="17"/>
      <c r="E20" s="18" t="s">
        <v>1</v>
      </c>
      <c r="F20" s="14"/>
      <c r="G20" s="16" t="s">
        <v>1</v>
      </c>
      <c r="H20" s="17"/>
      <c r="I20" s="18" t="s">
        <v>1</v>
      </c>
      <c r="J20" s="14"/>
    </row>
    <row r="21" spans="1:10" ht="12.75">
      <c r="A21" s="14"/>
      <c r="B21" s="14"/>
      <c r="C21" s="13"/>
      <c r="D21" s="14"/>
      <c r="E21" s="14"/>
      <c r="F21" s="14"/>
      <c r="G21" s="13"/>
      <c r="H21" s="14"/>
      <c r="I21" s="15"/>
      <c r="J21" s="14"/>
    </row>
    <row r="22" spans="1:16" ht="12.75">
      <c r="A22" s="14"/>
      <c r="B22" s="15" t="s">
        <v>24</v>
      </c>
      <c r="C22" s="21">
        <f>+G22</f>
        <v>4826</v>
      </c>
      <c r="D22" s="14"/>
      <c r="E22" s="45" t="s">
        <v>56</v>
      </c>
      <c r="F22" s="14"/>
      <c r="G22" s="21">
        <v>4826</v>
      </c>
      <c r="H22" s="24"/>
      <c r="I22" s="45" t="s">
        <v>56</v>
      </c>
      <c r="J22" s="14"/>
      <c r="P22" s="21">
        <v>22204</v>
      </c>
    </row>
    <row r="23" spans="1:16" ht="12.75">
      <c r="A23" s="14"/>
      <c r="B23" s="15"/>
      <c r="C23" s="13"/>
      <c r="D23" s="14"/>
      <c r="E23" s="14"/>
      <c r="F23" s="14"/>
      <c r="G23" s="21"/>
      <c r="H23" s="24"/>
      <c r="I23" s="14"/>
      <c r="J23" s="14"/>
      <c r="P23" s="21"/>
    </row>
    <row r="24" spans="1:16" ht="12.75">
      <c r="A24" s="14"/>
      <c r="B24" s="15" t="s">
        <v>57</v>
      </c>
      <c r="C24" s="21">
        <f>+G24</f>
        <v>269</v>
      </c>
      <c r="D24" s="14"/>
      <c r="E24" s="45" t="s">
        <v>56</v>
      </c>
      <c r="F24" s="14"/>
      <c r="G24" s="21">
        <v>269</v>
      </c>
      <c r="H24" s="24"/>
      <c r="I24" s="45" t="s">
        <v>56</v>
      </c>
      <c r="J24" s="14"/>
      <c r="P24" s="21">
        <v>48</v>
      </c>
    </row>
    <row r="25" spans="1:16" ht="12.75">
      <c r="A25" s="14"/>
      <c r="B25" s="15"/>
      <c r="C25" s="13"/>
      <c r="D25" s="14"/>
      <c r="E25" s="14"/>
      <c r="F25" s="14"/>
      <c r="G25" s="21"/>
      <c r="H25" s="24"/>
      <c r="I25" s="14"/>
      <c r="J25" s="14"/>
      <c r="P25" s="21"/>
    </row>
    <row r="26" spans="1:16" ht="12.75">
      <c r="A26" s="14"/>
      <c r="B26" s="15" t="s">
        <v>58</v>
      </c>
      <c r="C26" s="21">
        <f>+G26</f>
        <v>-4880</v>
      </c>
      <c r="D26" s="14"/>
      <c r="E26" s="45" t="s">
        <v>56</v>
      </c>
      <c r="F26" s="14"/>
      <c r="G26" s="21">
        <f>215-G24-G22</f>
        <v>-4880</v>
      </c>
      <c r="H26" s="24"/>
      <c r="I26" s="45" t="s">
        <v>56</v>
      </c>
      <c r="J26" s="14"/>
      <c r="P26" s="21">
        <f>5091-P24-P22</f>
        <v>-17161</v>
      </c>
    </row>
    <row r="27" spans="1:16" ht="12.75">
      <c r="A27" s="14"/>
      <c r="B27" s="15"/>
      <c r="C27" s="50"/>
      <c r="D27" s="14"/>
      <c r="E27" s="50"/>
      <c r="F27" s="14"/>
      <c r="G27" s="50"/>
      <c r="H27" s="24"/>
      <c r="I27" s="50"/>
      <c r="J27" s="14"/>
      <c r="P27" s="50"/>
    </row>
    <row r="28" spans="1:16" ht="12.75">
      <c r="A28" s="14"/>
      <c r="B28" s="15" t="s">
        <v>25</v>
      </c>
      <c r="C28" s="21">
        <f>SUM(C22:C27)</f>
        <v>215</v>
      </c>
      <c r="D28" s="22"/>
      <c r="E28" s="45" t="s">
        <v>56</v>
      </c>
      <c r="F28" s="22"/>
      <c r="G28" s="21">
        <f>SUM(G22:G27)</f>
        <v>215</v>
      </c>
      <c r="H28" s="24"/>
      <c r="I28" s="45" t="s">
        <v>56</v>
      </c>
      <c r="J28" s="14"/>
      <c r="P28" s="21">
        <f>SUM(P22:P27)</f>
        <v>5091</v>
      </c>
    </row>
    <row r="29" spans="1:16" ht="12.75">
      <c r="A29" s="14"/>
      <c r="B29" s="15"/>
      <c r="C29" s="21"/>
      <c r="D29" s="22"/>
      <c r="E29" s="45"/>
      <c r="F29" s="22"/>
      <c r="G29" s="21"/>
      <c r="H29" s="24"/>
      <c r="I29" s="45"/>
      <c r="J29" s="14"/>
      <c r="P29" s="21"/>
    </row>
    <row r="30" spans="1:16" ht="12.75">
      <c r="A30" s="14"/>
      <c r="B30" s="15" t="s">
        <v>26</v>
      </c>
      <c r="C30" s="21">
        <f>+G30</f>
        <v>-34</v>
      </c>
      <c r="D30" s="22"/>
      <c r="E30" s="45" t="s">
        <v>56</v>
      </c>
      <c r="F30" s="22"/>
      <c r="G30" s="21">
        <v>-34</v>
      </c>
      <c r="H30" s="24"/>
      <c r="I30" s="45" t="s">
        <v>56</v>
      </c>
      <c r="J30" s="14"/>
      <c r="P30" s="21">
        <v>-144</v>
      </c>
    </row>
    <row r="31" spans="1:16" ht="12.75">
      <c r="A31" s="14"/>
      <c r="B31" s="15"/>
      <c r="C31" s="9"/>
      <c r="D31" s="22"/>
      <c r="E31" s="59"/>
      <c r="F31" s="22"/>
      <c r="G31" s="9"/>
      <c r="H31" s="24"/>
      <c r="I31" s="59"/>
      <c r="J31" s="14"/>
      <c r="P31" s="9"/>
    </row>
    <row r="32" spans="1:16" ht="12.75">
      <c r="A32" s="14"/>
      <c r="B32" s="15" t="s">
        <v>59</v>
      </c>
      <c r="C32" s="21">
        <f>SUM(C28:C31)</f>
        <v>181</v>
      </c>
      <c r="D32" s="22"/>
      <c r="E32" s="45" t="s">
        <v>56</v>
      </c>
      <c r="F32" s="22"/>
      <c r="G32" s="21">
        <f>SUM(G28:G31)</f>
        <v>181</v>
      </c>
      <c r="H32" s="24"/>
      <c r="I32" s="45" t="s">
        <v>56</v>
      </c>
      <c r="J32" s="14"/>
      <c r="P32" s="21">
        <f>SUM(P28:P31)</f>
        <v>4947</v>
      </c>
    </row>
    <row r="33" spans="1:16" ht="12.75">
      <c r="A33" s="14"/>
      <c r="B33" s="15"/>
      <c r="C33" s="21"/>
      <c r="D33" s="22"/>
      <c r="E33" s="46"/>
      <c r="F33" s="22"/>
      <c r="G33" s="21"/>
      <c r="H33" s="24"/>
      <c r="I33" s="46"/>
      <c r="J33" s="14"/>
      <c r="P33" s="21"/>
    </row>
    <row r="34" spans="1:16" ht="12.75">
      <c r="A34" s="14"/>
      <c r="B34" s="15" t="s">
        <v>27</v>
      </c>
      <c r="C34" s="21">
        <f>+G34</f>
        <v>-42</v>
      </c>
      <c r="D34" s="22"/>
      <c r="E34" s="45" t="s">
        <v>56</v>
      </c>
      <c r="F34" s="22"/>
      <c r="G34" s="21">
        <v>-42</v>
      </c>
      <c r="H34" s="24"/>
      <c r="I34" s="45" t="s">
        <v>56</v>
      </c>
      <c r="J34" s="14"/>
      <c r="P34" s="21">
        <v>-1447</v>
      </c>
    </row>
    <row r="35" spans="1:16" ht="12.75">
      <c r="A35" s="14"/>
      <c r="B35" s="15"/>
      <c r="C35" s="21"/>
      <c r="D35" s="22"/>
      <c r="E35" s="49"/>
      <c r="F35" s="22"/>
      <c r="G35" s="21"/>
      <c r="H35" s="24"/>
      <c r="I35" s="49"/>
      <c r="J35" s="14"/>
      <c r="P35" s="9"/>
    </row>
    <row r="36" spans="1:16" ht="13.5" thickBot="1">
      <c r="A36" s="14"/>
      <c r="B36" s="15" t="s">
        <v>60</v>
      </c>
      <c r="C36" s="65">
        <f>SUM(C32:C35)</f>
        <v>139</v>
      </c>
      <c r="D36" s="22"/>
      <c r="E36" s="76" t="s">
        <v>56</v>
      </c>
      <c r="F36" s="22"/>
      <c r="G36" s="65">
        <f>SUM(G32:G35)</f>
        <v>139</v>
      </c>
      <c r="H36" s="24"/>
      <c r="I36" s="76" t="s">
        <v>56</v>
      </c>
      <c r="J36" s="14"/>
      <c r="P36" s="8">
        <f>SUM(P32:P35)</f>
        <v>3500</v>
      </c>
    </row>
    <row r="37" spans="1:16" ht="13.5" thickTop="1">
      <c r="A37" s="14"/>
      <c r="B37" s="15"/>
      <c r="C37" s="21"/>
      <c r="D37" s="22"/>
      <c r="E37" s="45"/>
      <c r="F37" s="22"/>
      <c r="G37" s="21"/>
      <c r="H37" s="24"/>
      <c r="I37" s="45"/>
      <c r="J37" s="14"/>
      <c r="P37" s="21"/>
    </row>
    <row r="38" spans="1:16" ht="12.75">
      <c r="A38" s="14"/>
      <c r="B38" s="15" t="s">
        <v>92</v>
      </c>
      <c r="C38" s="21">
        <v>5</v>
      </c>
      <c r="D38" s="22"/>
      <c r="E38" s="45" t="s">
        <v>56</v>
      </c>
      <c r="F38" s="22"/>
      <c r="G38" s="21">
        <v>5</v>
      </c>
      <c r="H38" s="24"/>
      <c r="I38" s="45" t="s">
        <v>56</v>
      </c>
      <c r="J38" s="14"/>
      <c r="P38" s="21"/>
    </row>
    <row r="39" spans="1:16" ht="12.75">
      <c r="A39" s="14"/>
      <c r="B39" s="15"/>
      <c r="C39" s="21"/>
      <c r="D39" s="22"/>
      <c r="E39" s="45"/>
      <c r="F39" s="22"/>
      <c r="G39" s="21"/>
      <c r="H39" s="24"/>
      <c r="I39" s="45"/>
      <c r="J39" s="14"/>
      <c r="P39" s="21"/>
    </row>
    <row r="40" spans="1:16" ht="13.5" thickBot="1">
      <c r="A40" s="14"/>
      <c r="B40" s="15" t="s">
        <v>81</v>
      </c>
      <c r="C40" s="8">
        <f>SUM(C36:C39)</f>
        <v>144</v>
      </c>
      <c r="D40" s="22"/>
      <c r="E40" s="77" t="s">
        <v>56</v>
      </c>
      <c r="F40" s="22"/>
      <c r="G40" s="8">
        <f>SUM(G36:G39)</f>
        <v>144</v>
      </c>
      <c r="H40" s="24"/>
      <c r="I40" s="77" t="s">
        <v>56</v>
      </c>
      <c r="J40" s="14"/>
      <c r="P40" s="21"/>
    </row>
    <row r="41" spans="1:16" ht="13.5" thickTop="1">
      <c r="A41" s="14"/>
      <c r="B41" s="15"/>
      <c r="C41" s="21"/>
      <c r="D41" s="22"/>
      <c r="E41" s="21"/>
      <c r="F41" s="22"/>
      <c r="G41" s="21"/>
      <c r="H41" s="24"/>
      <c r="I41" s="21"/>
      <c r="J41" s="14"/>
      <c r="P41" s="21"/>
    </row>
    <row r="42" spans="1:10" ht="12.75">
      <c r="A42" s="14"/>
      <c r="B42" s="14" t="s">
        <v>73</v>
      </c>
      <c r="C42" s="22"/>
      <c r="D42" s="22"/>
      <c r="E42" s="22"/>
      <c r="F42" s="22"/>
      <c r="G42" s="21"/>
      <c r="H42" s="22"/>
      <c r="I42" s="23"/>
      <c r="J42" s="14"/>
    </row>
    <row r="43" spans="1:10" ht="13.5" thickBot="1">
      <c r="A43" s="14"/>
      <c r="B43" s="29" t="s">
        <v>28</v>
      </c>
      <c r="C43" s="12">
        <f>ROUND(C40/'BS'!I37*10,2)</f>
        <v>0.09</v>
      </c>
      <c r="D43" s="22"/>
      <c r="E43" s="51" t="s">
        <v>56</v>
      </c>
      <c r="F43" s="22"/>
      <c r="G43" s="12">
        <f>ROUND(G40/'BS'!I37*10,2)</f>
        <v>0.09</v>
      </c>
      <c r="H43" s="22"/>
      <c r="I43" s="51" t="s">
        <v>56</v>
      </c>
      <c r="J43" s="14"/>
    </row>
    <row r="44" spans="1:10" ht="13.5" thickTop="1">
      <c r="A44" s="14"/>
      <c r="B44" s="14"/>
      <c r="C44" s="14"/>
      <c r="D44" s="14"/>
      <c r="E44" s="14"/>
      <c r="F44" s="14"/>
      <c r="G44" s="13"/>
      <c r="H44" s="14"/>
      <c r="I44" s="15"/>
      <c r="J44" s="14"/>
    </row>
    <row r="45" spans="1:10" ht="12.75">
      <c r="A45" s="14"/>
      <c r="B45" s="14"/>
      <c r="C45" s="14"/>
      <c r="D45" s="14"/>
      <c r="E45" s="14"/>
      <c r="F45" s="14"/>
      <c r="G45" s="13"/>
      <c r="H45" s="14"/>
      <c r="I45" s="15"/>
      <c r="J45" s="14"/>
    </row>
    <row r="46" spans="1:10" ht="12.75">
      <c r="A46" s="14"/>
      <c r="B46" s="14"/>
      <c r="C46" s="14"/>
      <c r="D46" s="14"/>
      <c r="E46" s="14"/>
      <c r="F46" s="14"/>
      <c r="G46" s="13"/>
      <c r="H46" s="14"/>
      <c r="I46" s="15"/>
      <c r="J46" s="14"/>
    </row>
    <row r="47" spans="1:10" ht="12.75">
      <c r="A47" s="14"/>
      <c r="B47" s="14"/>
      <c r="C47" s="14"/>
      <c r="D47" s="14"/>
      <c r="E47" s="14"/>
      <c r="F47" s="14"/>
      <c r="G47" s="13"/>
      <c r="H47" s="14"/>
      <c r="I47" s="15"/>
      <c r="J47" s="14"/>
    </row>
    <row r="48" spans="1:10" ht="12.75">
      <c r="A48" s="14"/>
      <c r="B48" s="14"/>
      <c r="C48" s="14"/>
      <c r="D48" s="14"/>
      <c r="E48" s="14"/>
      <c r="F48" s="14"/>
      <c r="G48" s="13"/>
      <c r="H48" s="14"/>
      <c r="I48" s="15"/>
      <c r="J48" s="14"/>
    </row>
    <row r="49" spans="1:10" ht="12.75">
      <c r="A49" s="14"/>
      <c r="B49" s="14"/>
      <c r="C49" s="14"/>
      <c r="D49" s="14"/>
      <c r="E49" s="14"/>
      <c r="F49" s="14"/>
      <c r="G49" s="13"/>
      <c r="H49" s="14"/>
      <c r="I49" s="15"/>
      <c r="J49" s="14"/>
    </row>
    <row r="50" spans="1:10" ht="12.75">
      <c r="A50" s="14"/>
      <c r="B50" s="14"/>
      <c r="C50" s="14"/>
      <c r="D50" s="14"/>
      <c r="E50" s="14"/>
      <c r="F50" s="14"/>
      <c r="G50" s="13"/>
      <c r="H50" s="14"/>
      <c r="I50" s="15"/>
      <c r="J50" s="14"/>
    </row>
    <row r="51" spans="1:10" ht="12.75">
      <c r="A51" s="14"/>
      <c r="B51" s="14"/>
      <c r="C51" s="14"/>
      <c r="D51" s="14"/>
      <c r="E51" s="14"/>
      <c r="F51" s="14"/>
      <c r="G51" s="13"/>
      <c r="H51" s="14"/>
      <c r="I51" s="15"/>
      <c r="J51" s="14"/>
    </row>
    <row r="52" spans="1:10" ht="12.75">
      <c r="A52" s="14"/>
      <c r="B52" s="14"/>
      <c r="C52" s="14"/>
      <c r="D52" s="14"/>
      <c r="E52" s="14"/>
      <c r="F52" s="14"/>
      <c r="G52" s="13"/>
      <c r="H52" s="14"/>
      <c r="I52" s="15"/>
      <c r="J52" s="14"/>
    </row>
    <row r="53" spans="1:10" ht="12.75">
      <c r="A53" s="14"/>
      <c r="B53" s="14"/>
      <c r="C53" s="14"/>
      <c r="D53" s="14"/>
      <c r="E53" s="14"/>
      <c r="F53" s="14"/>
      <c r="G53" s="13"/>
      <c r="H53" s="14"/>
      <c r="I53" s="15"/>
      <c r="J53" s="14"/>
    </row>
    <row r="54" spans="1:10" ht="12.75">
      <c r="A54" s="14"/>
      <c r="B54" s="14"/>
      <c r="C54" s="14"/>
      <c r="D54" s="14"/>
      <c r="E54" s="14"/>
      <c r="F54" s="14"/>
      <c r="G54" s="13"/>
      <c r="H54" s="14"/>
      <c r="I54" s="15"/>
      <c r="J54" s="14"/>
    </row>
    <row r="55" spans="1:10" ht="12.75">
      <c r="A55" s="14"/>
      <c r="B55" s="79" t="s">
        <v>87</v>
      </c>
      <c r="C55" s="79"/>
      <c r="D55" s="79"/>
      <c r="E55" s="79"/>
      <c r="F55" s="79"/>
      <c r="G55" s="79"/>
      <c r="H55" s="79"/>
      <c r="I55" s="79"/>
      <c r="J55" s="14"/>
    </row>
    <row r="56" spans="1:10" ht="12.75">
      <c r="A56" s="14"/>
      <c r="B56" s="79"/>
      <c r="C56" s="79"/>
      <c r="D56" s="79"/>
      <c r="E56" s="79"/>
      <c r="F56" s="79"/>
      <c r="G56" s="79"/>
      <c r="H56" s="79"/>
      <c r="I56" s="79"/>
      <c r="J56" s="14"/>
    </row>
    <row r="57" spans="1:10" ht="12.75">
      <c r="A57" s="14"/>
      <c r="B57" s="14"/>
      <c r="C57" s="14"/>
      <c r="D57" s="14"/>
      <c r="E57" s="14"/>
      <c r="F57" s="14"/>
      <c r="G57" s="13"/>
      <c r="H57" s="14"/>
      <c r="I57" s="15"/>
      <c r="J57" s="14"/>
    </row>
    <row r="58" spans="1:10" ht="12.75" customHeight="1">
      <c r="A58" s="14"/>
      <c r="B58" s="79" t="s">
        <v>65</v>
      </c>
      <c r="C58" s="79"/>
      <c r="D58" s="79"/>
      <c r="E58" s="79"/>
      <c r="F58" s="79"/>
      <c r="G58" s="79"/>
      <c r="H58" s="79"/>
      <c r="I58" s="79"/>
      <c r="J58" s="14"/>
    </row>
    <row r="59" spans="1:10" ht="12.75">
      <c r="A59" s="14"/>
      <c r="B59" s="79"/>
      <c r="C59" s="79"/>
      <c r="D59" s="79"/>
      <c r="E59" s="79"/>
      <c r="F59" s="79"/>
      <c r="G59" s="79"/>
      <c r="H59" s="79"/>
      <c r="I59" s="79"/>
      <c r="J59" s="14"/>
    </row>
    <row r="60" spans="1:10" ht="12.75">
      <c r="A60" s="14"/>
      <c r="B60" s="58"/>
      <c r="C60" s="58"/>
      <c r="D60" s="58"/>
      <c r="E60" s="58"/>
      <c r="F60" s="58"/>
      <c r="G60" s="58"/>
      <c r="H60" s="58"/>
      <c r="I60" s="58"/>
      <c r="J60" s="14"/>
    </row>
    <row r="61" spans="1:10" ht="12.75">
      <c r="A61" s="14"/>
      <c r="B61" s="58"/>
      <c r="C61" s="58"/>
      <c r="D61" s="58"/>
      <c r="E61" s="58"/>
      <c r="F61" s="58"/>
      <c r="G61" s="58"/>
      <c r="H61" s="58"/>
      <c r="I61" s="58"/>
      <c r="J61" s="14"/>
    </row>
    <row r="62" spans="1:10" ht="12.75">
      <c r="A62" s="14"/>
      <c r="B62" s="14"/>
      <c r="C62" s="14"/>
      <c r="D62" s="14"/>
      <c r="E62" s="14"/>
      <c r="F62" s="14"/>
      <c r="G62" s="13"/>
      <c r="H62" s="14"/>
      <c r="I62" s="15"/>
      <c r="J62" s="14"/>
    </row>
  </sheetData>
  <mergeCells count="11">
    <mergeCell ref="B3:I3"/>
    <mergeCell ref="B4:I4"/>
    <mergeCell ref="B6:I6"/>
    <mergeCell ref="B5:I5"/>
    <mergeCell ref="C14:E14"/>
    <mergeCell ref="G14:I14"/>
    <mergeCell ref="B58:I59"/>
    <mergeCell ref="B9:I9"/>
    <mergeCell ref="B10:I10"/>
    <mergeCell ref="B11:I11"/>
    <mergeCell ref="B55:I56"/>
  </mergeCells>
  <printOptions horizontalCentered="1"/>
  <pageMargins left="0.7" right="0.5" top="0.5" bottom="0.5" header="0.5" footer="0.5"/>
  <pageSetup horizontalDpi="300" verticalDpi="300" orientation="portrait" paperSize="9" r:id="rId1"/>
  <headerFooter alignWithMargins="0"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62">
      <selection activeCell="A3" sqref="A3:I70"/>
    </sheetView>
  </sheetViews>
  <sheetFormatPr defaultColWidth="9.140625" defaultRowHeight="12.75"/>
  <cols>
    <col min="1" max="1" width="1.7109375" style="0" customWidth="1"/>
    <col min="2" max="2" width="30.7109375" style="0" customWidth="1"/>
    <col min="3" max="3" width="12.7109375" style="0" customWidth="1"/>
    <col min="4" max="4" width="1.7109375" style="0" customWidth="1"/>
    <col min="5" max="5" width="12.7109375" style="0" customWidth="1"/>
    <col min="6" max="6" width="1.7109375" style="0" customWidth="1"/>
    <col min="7" max="7" width="12.7109375" style="3" customWidth="1"/>
    <col min="8" max="8" width="1.7109375" style="0" customWidth="1"/>
    <col min="9" max="9" width="12.7109375" style="11" customWidth="1"/>
    <col min="10" max="10" width="1.7109375" style="0" customWidth="1"/>
  </cols>
  <sheetData>
    <row r="1" spans="1:10" ht="12.75">
      <c r="A1" s="14"/>
      <c r="B1" s="14"/>
      <c r="C1" s="14"/>
      <c r="D1" s="14"/>
      <c r="E1" s="14"/>
      <c r="F1" s="14"/>
      <c r="G1" s="13"/>
      <c r="H1" s="14"/>
      <c r="I1" s="15"/>
      <c r="J1" s="14"/>
    </row>
    <row r="2" spans="1:10" ht="12.75">
      <c r="A2" s="14"/>
      <c r="B2" s="14"/>
      <c r="C2" s="14"/>
      <c r="D2" s="14"/>
      <c r="E2" s="14"/>
      <c r="F2" s="14"/>
      <c r="G2" s="13"/>
      <c r="H2" s="14"/>
      <c r="I2" s="15"/>
      <c r="J2" s="14"/>
    </row>
    <row r="3" spans="1:10" ht="15.75">
      <c r="A3" s="14"/>
      <c r="B3" s="81" t="s">
        <v>52</v>
      </c>
      <c r="C3" s="81"/>
      <c r="D3" s="81"/>
      <c r="E3" s="81"/>
      <c r="F3" s="81"/>
      <c r="G3" s="81"/>
      <c r="H3" s="81"/>
      <c r="I3" s="81"/>
      <c r="J3" s="14"/>
    </row>
    <row r="4" spans="1:10" ht="12.75">
      <c r="A4" s="14"/>
      <c r="B4" s="78" t="s">
        <v>53</v>
      </c>
      <c r="C4" s="78"/>
      <c r="D4" s="78"/>
      <c r="E4" s="78"/>
      <c r="F4" s="78"/>
      <c r="G4" s="78"/>
      <c r="H4" s="78"/>
      <c r="I4" s="78"/>
      <c r="J4" s="14"/>
    </row>
    <row r="5" spans="1:10" ht="12.75">
      <c r="A5" s="14"/>
      <c r="B5" s="78" t="s">
        <v>37</v>
      </c>
      <c r="C5" s="78"/>
      <c r="D5" s="78"/>
      <c r="E5" s="78"/>
      <c r="F5" s="78"/>
      <c r="G5" s="78"/>
      <c r="H5" s="78"/>
      <c r="I5" s="78"/>
      <c r="J5" s="14"/>
    </row>
    <row r="6" spans="1:10" ht="12.75">
      <c r="A6" s="14"/>
      <c r="B6" s="78" t="s">
        <v>16</v>
      </c>
      <c r="C6" s="78"/>
      <c r="D6" s="78"/>
      <c r="E6" s="78"/>
      <c r="F6" s="78"/>
      <c r="G6" s="78"/>
      <c r="H6" s="78"/>
      <c r="I6" s="78"/>
      <c r="J6" s="14"/>
    </row>
    <row r="7" spans="1:10" ht="12.75">
      <c r="A7" s="14"/>
      <c r="B7" s="16"/>
      <c r="C7" s="16"/>
      <c r="D7" s="16"/>
      <c r="E7" s="16"/>
      <c r="F7" s="16"/>
      <c r="G7" s="16"/>
      <c r="H7" s="16"/>
      <c r="I7" s="16"/>
      <c r="J7" s="14"/>
    </row>
    <row r="8" spans="1:10" ht="12.75">
      <c r="A8" s="14"/>
      <c r="B8" s="14"/>
      <c r="C8" s="14"/>
      <c r="D8" s="14"/>
      <c r="E8" s="14"/>
      <c r="F8" s="14"/>
      <c r="G8" s="13"/>
      <c r="H8" s="14"/>
      <c r="I8" s="15"/>
      <c r="J8" s="14"/>
    </row>
    <row r="9" spans="1:10" ht="12.75">
      <c r="A9" s="14"/>
      <c r="B9" s="78" t="s">
        <v>94</v>
      </c>
      <c r="C9" s="78"/>
      <c r="D9" s="78"/>
      <c r="E9" s="78"/>
      <c r="F9" s="78"/>
      <c r="G9" s="78"/>
      <c r="H9" s="78"/>
      <c r="I9" s="78"/>
      <c r="J9" s="14"/>
    </row>
    <row r="10" spans="1:10" ht="12.75">
      <c r="A10" s="14"/>
      <c r="B10" s="13"/>
      <c r="C10" s="14"/>
      <c r="D10" s="14"/>
      <c r="E10" s="14"/>
      <c r="F10" s="14"/>
      <c r="G10" s="13"/>
      <c r="H10" s="14"/>
      <c r="I10" s="15"/>
      <c r="J10" s="14"/>
    </row>
    <row r="11" spans="1:10" ht="12.75">
      <c r="A11" s="14"/>
      <c r="B11" s="13"/>
      <c r="C11" s="14"/>
      <c r="D11" s="14"/>
      <c r="E11" s="14"/>
      <c r="F11" s="14"/>
      <c r="G11" s="13"/>
      <c r="H11" s="14"/>
      <c r="I11" s="15"/>
      <c r="J11" s="14"/>
    </row>
    <row r="12" spans="1:10" ht="12.75">
      <c r="A12" s="14"/>
      <c r="B12" s="14"/>
      <c r="C12" s="14"/>
      <c r="D12" s="14"/>
      <c r="E12" s="14"/>
      <c r="F12" s="14"/>
      <c r="G12" s="13"/>
      <c r="H12" s="14"/>
      <c r="I12" s="15"/>
      <c r="J12" s="14"/>
    </row>
    <row r="13" spans="1:10" ht="12.75">
      <c r="A13" s="14"/>
      <c r="B13" s="14"/>
      <c r="C13" s="14"/>
      <c r="D13" s="14"/>
      <c r="E13" s="14"/>
      <c r="F13" s="14"/>
      <c r="G13" s="16" t="s">
        <v>0</v>
      </c>
      <c r="H13" s="17"/>
      <c r="I13" s="18" t="s">
        <v>91</v>
      </c>
      <c r="J13" s="14"/>
    </row>
    <row r="14" spans="1:10" ht="12.75">
      <c r="A14" s="14"/>
      <c r="B14" s="14"/>
      <c r="C14" s="14"/>
      <c r="D14" s="14"/>
      <c r="E14" s="14"/>
      <c r="F14" s="14"/>
      <c r="G14" s="16" t="s">
        <v>2</v>
      </c>
      <c r="H14" s="17"/>
      <c r="I14" s="18" t="s">
        <v>2</v>
      </c>
      <c r="J14" s="14"/>
    </row>
    <row r="15" spans="1:10" ht="12.75">
      <c r="A15" s="14"/>
      <c r="B15" s="14"/>
      <c r="C15" s="14"/>
      <c r="D15" s="14"/>
      <c r="E15" s="14"/>
      <c r="F15" s="14"/>
      <c r="G15" s="19">
        <v>38503</v>
      </c>
      <c r="H15" s="17"/>
      <c r="I15" s="20">
        <v>38411</v>
      </c>
      <c r="J15" s="14"/>
    </row>
    <row r="16" spans="1:10" ht="12.75">
      <c r="A16" s="14"/>
      <c r="B16" s="14"/>
      <c r="C16" s="14"/>
      <c r="D16" s="14"/>
      <c r="E16" s="14"/>
      <c r="F16" s="14"/>
      <c r="G16" s="16" t="s">
        <v>1</v>
      </c>
      <c r="H16" s="17"/>
      <c r="I16" s="18" t="s">
        <v>1</v>
      </c>
      <c r="J16" s="14"/>
    </row>
    <row r="17" spans="1:10" ht="12.75">
      <c r="A17" s="14"/>
      <c r="B17" s="14"/>
      <c r="C17" s="14"/>
      <c r="D17" s="14"/>
      <c r="E17" s="14"/>
      <c r="F17" s="14"/>
      <c r="G17" s="13"/>
      <c r="H17" s="14"/>
      <c r="I17" s="15"/>
      <c r="J17" s="14"/>
    </row>
    <row r="18" spans="1:10" ht="12.75">
      <c r="A18" s="14"/>
      <c r="B18" s="13" t="s">
        <v>3</v>
      </c>
      <c r="C18" s="14"/>
      <c r="D18" s="14"/>
      <c r="E18" s="14"/>
      <c r="F18" s="14"/>
      <c r="G18" s="21">
        <v>10331</v>
      </c>
      <c r="H18" s="22"/>
      <c r="I18" s="23">
        <v>8819</v>
      </c>
      <c r="J18" s="14"/>
    </row>
    <row r="19" spans="1:10" ht="12.75">
      <c r="A19" s="14"/>
      <c r="B19" s="14"/>
      <c r="C19" s="14"/>
      <c r="D19" s="14"/>
      <c r="E19" s="14"/>
      <c r="F19" s="14"/>
      <c r="G19" s="21"/>
      <c r="H19" s="22"/>
      <c r="I19" s="23"/>
      <c r="J19" s="14"/>
    </row>
    <row r="20" spans="1:10" ht="12.75">
      <c r="A20" s="14"/>
      <c r="B20" s="13" t="s">
        <v>5</v>
      </c>
      <c r="C20" s="14"/>
      <c r="D20" s="14"/>
      <c r="E20" s="14"/>
      <c r="F20" s="14"/>
      <c r="G20" s="21"/>
      <c r="H20" s="22"/>
      <c r="I20" s="23"/>
      <c r="J20" s="14"/>
    </row>
    <row r="21" spans="1:10" ht="12.75">
      <c r="A21" s="14"/>
      <c r="B21" s="14" t="s">
        <v>54</v>
      </c>
      <c r="C21" s="14"/>
      <c r="D21" s="14"/>
      <c r="E21" s="14"/>
      <c r="F21" s="14"/>
      <c r="G21" s="4">
        <v>2315</v>
      </c>
      <c r="H21" s="22"/>
      <c r="I21" s="68">
        <v>2306</v>
      </c>
      <c r="J21" s="14"/>
    </row>
    <row r="22" spans="1:10" ht="12.75">
      <c r="A22" s="14"/>
      <c r="B22" s="14" t="s">
        <v>6</v>
      </c>
      <c r="C22" s="14"/>
      <c r="D22" s="14"/>
      <c r="E22" s="14"/>
      <c r="F22" s="14"/>
      <c r="G22" s="5">
        <f>15265+1649</f>
        <v>16914</v>
      </c>
      <c r="H22" s="22"/>
      <c r="I22" s="69">
        <f>13527+1131</f>
        <v>14658</v>
      </c>
      <c r="J22" s="14"/>
    </row>
    <row r="23" spans="1:10" ht="12.75">
      <c r="A23" s="14"/>
      <c r="B23" s="14" t="s">
        <v>11</v>
      </c>
      <c r="C23" s="14"/>
      <c r="D23" s="14"/>
      <c r="E23" s="14"/>
      <c r="F23" s="14"/>
      <c r="G23" s="5">
        <f>8484+3007</f>
        <v>11491</v>
      </c>
      <c r="H23" s="22"/>
      <c r="I23" s="69">
        <f>13804+897</f>
        <v>14701</v>
      </c>
      <c r="J23" s="14"/>
    </row>
    <row r="24" spans="1:10" ht="12.75">
      <c r="A24" s="14"/>
      <c r="B24" s="14"/>
      <c r="C24" s="14"/>
      <c r="D24" s="14"/>
      <c r="E24" s="14"/>
      <c r="F24" s="14"/>
      <c r="G24" s="6"/>
      <c r="H24" s="22"/>
      <c r="I24" s="70"/>
      <c r="J24" s="14"/>
    </row>
    <row r="25" spans="1:10" ht="12.75">
      <c r="A25" s="14"/>
      <c r="B25" s="14"/>
      <c r="C25" s="14"/>
      <c r="D25" s="14"/>
      <c r="E25" s="14"/>
      <c r="F25" s="14"/>
      <c r="G25" s="7">
        <f>SUM(G21:G24)</f>
        <v>30720</v>
      </c>
      <c r="H25" s="22"/>
      <c r="I25" s="71">
        <f>SUM(I21:I24)</f>
        <v>31665</v>
      </c>
      <c r="J25" s="14"/>
    </row>
    <row r="26" spans="1:10" ht="12.75">
      <c r="A26" s="14"/>
      <c r="B26" s="13" t="s">
        <v>12</v>
      </c>
      <c r="C26" s="14"/>
      <c r="D26" s="14"/>
      <c r="E26" s="14"/>
      <c r="F26" s="14"/>
      <c r="G26" s="4"/>
      <c r="H26" s="22"/>
      <c r="I26" s="68"/>
      <c r="J26" s="14"/>
    </row>
    <row r="27" spans="1:10" ht="12.75">
      <c r="A27" s="14"/>
      <c r="B27" s="14" t="s">
        <v>13</v>
      </c>
      <c r="C27" s="14"/>
      <c r="D27" s="14"/>
      <c r="E27" s="14"/>
      <c r="F27" s="14"/>
      <c r="G27" s="5">
        <f>3421+1374+34</f>
        <v>4829</v>
      </c>
      <c r="H27" s="22"/>
      <c r="I27" s="69">
        <f>2203+1594+34+18-1</f>
        <v>3848</v>
      </c>
      <c r="J27" s="14"/>
    </row>
    <row r="28" spans="1:10" s="75" customFormat="1" ht="12.75">
      <c r="A28" s="40"/>
      <c r="B28" s="40" t="s">
        <v>74</v>
      </c>
      <c r="C28" s="40"/>
      <c r="D28" s="40"/>
      <c r="E28" s="40"/>
      <c r="F28" s="40"/>
      <c r="G28" s="33">
        <f>678+230+209</f>
        <v>1117</v>
      </c>
      <c r="H28" s="74"/>
      <c r="I28" s="67">
        <v>2096</v>
      </c>
      <c r="J28" s="40"/>
    </row>
    <row r="29" spans="1:10" ht="12.75">
      <c r="A29" s="14"/>
      <c r="B29" s="14" t="s">
        <v>10</v>
      </c>
      <c r="C29" s="14"/>
      <c r="D29" s="14"/>
      <c r="E29" s="14"/>
      <c r="F29" s="14"/>
      <c r="G29" s="5">
        <v>729</v>
      </c>
      <c r="H29" s="22"/>
      <c r="I29" s="69">
        <v>781</v>
      </c>
      <c r="J29" s="14"/>
    </row>
    <row r="30" spans="1:10" ht="12.75">
      <c r="A30" s="14"/>
      <c r="B30" s="14"/>
      <c r="C30" s="14"/>
      <c r="D30" s="14"/>
      <c r="E30" s="14"/>
      <c r="F30" s="14"/>
      <c r="G30" s="6"/>
      <c r="H30" s="22"/>
      <c r="I30" s="70"/>
      <c r="J30" s="14"/>
    </row>
    <row r="31" spans="1:10" ht="12.75">
      <c r="A31" s="14"/>
      <c r="B31" s="14"/>
      <c r="C31" s="14"/>
      <c r="D31" s="14"/>
      <c r="E31" s="14"/>
      <c r="F31" s="14"/>
      <c r="G31" s="7">
        <f>SUM(G27:G30)</f>
        <v>6675</v>
      </c>
      <c r="H31" s="22"/>
      <c r="I31" s="71">
        <f>SUM(I27:I30)</f>
        <v>6725</v>
      </c>
      <c r="J31" s="14"/>
    </row>
    <row r="32" spans="1:10" ht="12.75">
      <c r="A32" s="14"/>
      <c r="B32" s="14"/>
      <c r="C32" s="14"/>
      <c r="D32" s="14"/>
      <c r="E32" s="14"/>
      <c r="F32" s="14"/>
      <c r="G32" s="21"/>
      <c r="H32" s="22"/>
      <c r="I32" s="23"/>
      <c r="J32" s="14"/>
    </row>
    <row r="33" spans="1:10" ht="12.75">
      <c r="A33" s="14"/>
      <c r="B33" s="13" t="s">
        <v>14</v>
      </c>
      <c r="C33" s="14"/>
      <c r="D33" s="14"/>
      <c r="E33" s="14"/>
      <c r="F33" s="14"/>
      <c r="G33" s="21">
        <f>G25-G31</f>
        <v>24045</v>
      </c>
      <c r="H33" s="22"/>
      <c r="I33" s="23">
        <f>I25-I31</f>
        <v>24940</v>
      </c>
      <c r="J33" s="14"/>
    </row>
    <row r="34" spans="1:10" ht="12.75">
      <c r="A34" s="14"/>
      <c r="B34" s="13"/>
      <c r="C34" s="14"/>
      <c r="D34" s="14"/>
      <c r="E34" s="14"/>
      <c r="F34" s="14"/>
      <c r="G34" s="21"/>
      <c r="H34" s="22"/>
      <c r="I34" s="23"/>
      <c r="J34" s="14"/>
    </row>
    <row r="35" spans="1:10" ht="13.5" thickBot="1">
      <c r="A35" s="14"/>
      <c r="B35" s="13"/>
      <c r="C35" s="14"/>
      <c r="D35" s="14"/>
      <c r="E35" s="14"/>
      <c r="F35" s="14"/>
      <c r="G35" s="8">
        <f>SUM(G18:G19)+G33</f>
        <v>34376</v>
      </c>
      <c r="H35" s="22"/>
      <c r="I35" s="64">
        <f>SUM(I18:I19)+I33</f>
        <v>33759</v>
      </c>
      <c r="J35" s="14"/>
    </row>
    <row r="36" spans="1:10" ht="13.5" thickTop="1">
      <c r="A36" s="14"/>
      <c r="B36" s="13"/>
      <c r="C36" s="14"/>
      <c r="D36" s="14"/>
      <c r="E36" s="14"/>
      <c r="F36" s="14"/>
      <c r="G36" s="21"/>
      <c r="H36" s="22"/>
      <c r="I36" s="23"/>
      <c r="J36" s="14"/>
    </row>
    <row r="37" spans="1:10" ht="12.75">
      <c r="A37" s="14"/>
      <c r="B37" s="13" t="s">
        <v>7</v>
      </c>
      <c r="C37" s="14"/>
      <c r="D37" s="14"/>
      <c r="E37" s="14"/>
      <c r="F37" s="14"/>
      <c r="G37" s="21">
        <v>16745</v>
      </c>
      <c r="H37" s="22"/>
      <c r="I37" s="23">
        <v>16745</v>
      </c>
      <c r="J37" s="14"/>
    </row>
    <row r="38" spans="1:10" ht="12.75">
      <c r="A38" s="14"/>
      <c r="B38" s="13" t="s">
        <v>8</v>
      </c>
      <c r="C38" s="14"/>
      <c r="D38" s="14"/>
      <c r="E38" s="14"/>
      <c r="F38" s="14"/>
      <c r="G38" s="21">
        <v>15239</v>
      </c>
      <c r="H38" s="22"/>
      <c r="I38" s="23">
        <f>10677-1+4402+1</f>
        <v>15079</v>
      </c>
      <c r="J38" s="14"/>
    </row>
    <row r="39" spans="1:10" ht="12.75">
      <c r="A39" s="14"/>
      <c r="B39" s="13"/>
      <c r="C39" s="14"/>
      <c r="D39" s="14"/>
      <c r="E39" s="14"/>
      <c r="F39" s="14"/>
      <c r="G39" s="9"/>
      <c r="H39" s="22"/>
      <c r="I39" s="63"/>
      <c r="J39" s="14"/>
    </row>
    <row r="40" spans="1:10" ht="12.75">
      <c r="A40" s="14"/>
      <c r="B40" s="13" t="s">
        <v>9</v>
      </c>
      <c r="C40" s="14"/>
      <c r="D40" s="14"/>
      <c r="E40" s="14"/>
      <c r="F40" s="14"/>
      <c r="G40" s="21">
        <f>SUM(G37:G39)</f>
        <v>31984</v>
      </c>
      <c r="H40" s="22"/>
      <c r="I40" s="23">
        <f>SUM(I37:I39)</f>
        <v>31824</v>
      </c>
      <c r="J40" s="14"/>
    </row>
    <row r="41" spans="1:10" ht="12.75">
      <c r="A41" s="14"/>
      <c r="B41" s="13"/>
      <c r="C41" s="14"/>
      <c r="D41" s="14"/>
      <c r="E41" s="14"/>
      <c r="F41" s="14"/>
      <c r="G41" s="21"/>
      <c r="H41" s="22"/>
      <c r="I41" s="23"/>
      <c r="J41" s="14"/>
    </row>
    <row r="42" spans="1:10" ht="12.75">
      <c r="A42" s="14"/>
      <c r="B42" s="13" t="s">
        <v>92</v>
      </c>
      <c r="C42" s="14"/>
      <c r="D42" s="14"/>
      <c r="E42" s="14"/>
      <c r="F42" s="14"/>
      <c r="G42" s="21">
        <v>14</v>
      </c>
      <c r="H42" s="22"/>
      <c r="I42" s="23">
        <v>0</v>
      </c>
      <c r="J42" s="14"/>
    </row>
    <row r="43" spans="1:10" ht="12.75">
      <c r="A43" s="14"/>
      <c r="B43" s="13"/>
      <c r="C43" s="14"/>
      <c r="D43" s="14"/>
      <c r="E43" s="14"/>
      <c r="F43" s="14"/>
      <c r="G43" s="21"/>
      <c r="H43" s="22"/>
      <c r="I43" s="23"/>
      <c r="J43" s="14"/>
    </row>
    <row r="44" spans="1:10" ht="12.75">
      <c r="A44" s="14"/>
      <c r="B44" s="13" t="s">
        <v>93</v>
      </c>
      <c r="C44" s="14"/>
      <c r="D44" s="14"/>
      <c r="E44" s="14"/>
      <c r="F44" s="14"/>
      <c r="G44" s="21"/>
      <c r="H44" s="22"/>
      <c r="I44" s="23"/>
      <c r="J44" s="14"/>
    </row>
    <row r="45" spans="1:10" s="75" customFormat="1" ht="12.75">
      <c r="A45" s="40"/>
      <c r="B45" s="40" t="s">
        <v>74</v>
      </c>
      <c r="C45" s="40"/>
      <c r="D45" s="40"/>
      <c r="E45" s="40"/>
      <c r="F45" s="40"/>
      <c r="G45" s="36">
        <f>601+822</f>
        <v>1423</v>
      </c>
      <c r="H45" s="74"/>
      <c r="I45" s="37">
        <v>980</v>
      </c>
      <c r="J45" s="40"/>
    </row>
    <row r="46" spans="1:10" ht="12.75">
      <c r="A46" s="14"/>
      <c r="B46" s="15" t="s">
        <v>50</v>
      </c>
      <c r="C46" s="14"/>
      <c r="D46" s="14"/>
      <c r="E46" s="14"/>
      <c r="F46" s="14"/>
      <c r="G46" s="21">
        <v>955</v>
      </c>
      <c r="H46" s="22"/>
      <c r="I46" s="23">
        <v>955</v>
      </c>
      <c r="J46" s="14"/>
    </row>
    <row r="47" spans="1:10" ht="12.75">
      <c r="A47" s="14"/>
      <c r="B47" s="13"/>
      <c r="C47" s="14"/>
      <c r="D47" s="14"/>
      <c r="E47" s="14"/>
      <c r="F47" s="14"/>
      <c r="G47" s="21"/>
      <c r="H47" s="22"/>
      <c r="I47" s="23"/>
      <c r="J47" s="14"/>
    </row>
    <row r="48" spans="1:10" ht="13.5" thickBot="1">
      <c r="A48" s="14"/>
      <c r="B48" s="14"/>
      <c r="C48" s="14"/>
      <c r="D48" s="14"/>
      <c r="E48" s="14"/>
      <c r="F48" s="14"/>
      <c r="G48" s="8">
        <f>SUM(G40:G47)</f>
        <v>34376</v>
      </c>
      <c r="H48" s="22"/>
      <c r="I48" s="64">
        <f>SUM(I40:I47)</f>
        <v>33759</v>
      </c>
      <c r="J48" s="14"/>
    </row>
    <row r="49" spans="1:10" ht="13.5" thickTop="1">
      <c r="A49" s="14"/>
      <c r="B49" s="14"/>
      <c r="C49" s="14"/>
      <c r="D49" s="14"/>
      <c r="E49" s="14"/>
      <c r="F49" s="14"/>
      <c r="G49" s="48"/>
      <c r="H49" s="14"/>
      <c r="I49" s="72"/>
      <c r="J49" s="14"/>
    </row>
    <row r="50" spans="1:10" ht="13.5" thickBot="1">
      <c r="A50" s="14"/>
      <c r="B50" s="14" t="s">
        <v>15</v>
      </c>
      <c r="C50" s="14"/>
      <c r="D50" s="14"/>
      <c r="E50" s="14"/>
      <c r="F50" s="14"/>
      <c r="G50" s="10">
        <f>ROUND(G40/G37*10,2)</f>
        <v>19.1</v>
      </c>
      <c r="H50" s="14"/>
      <c r="I50" s="73">
        <f>ROUND(I40/I37*10,2)</f>
        <v>19.01</v>
      </c>
      <c r="J50" s="14"/>
    </row>
    <row r="51" spans="1:10" ht="13.5" thickTop="1">
      <c r="A51" s="14"/>
      <c r="B51" s="14"/>
      <c r="C51" s="14"/>
      <c r="D51" s="14"/>
      <c r="E51" s="14"/>
      <c r="F51" s="14"/>
      <c r="G51" s="25"/>
      <c r="H51" s="14"/>
      <c r="I51" s="26"/>
      <c r="J51" s="14"/>
    </row>
    <row r="52" spans="1:10" ht="12.75">
      <c r="A52" s="14"/>
      <c r="B52" s="14"/>
      <c r="C52" s="14"/>
      <c r="D52" s="14"/>
      <c r="E52" s="14"/>
      <c r="F52" s="14"/>
      <c r="G52" s="25"/>
      <c r="H52" s="14"/>
      <c r="I52" s="26"/>
      <c r="J52" s="14"/>
    </row>
    <row r="53" spans="1:10" ht="12.75">
      <c r="A53" s="14"/>
      <c r="B53" s="14"/>
      <c r="C53" s="14"/>
      <c r="D53" s="14"/>
      <c r="E53" s="14"/>
      <c r="F53" s="14"/>
      <c r="G53" s="25"/>
      <c r="H53" s="14"/>
      <c r="I53" s="26"/>
      <c r="J53" s="14"/>
    </row>
    <row r="54" spans="1:10" ht="12.75">
      <c r="A54" s="14"/>
      <c r="B54" s="14"/>
      <c r="C54" s="14"/>
      <c r="D54" s="14"/>
      <c r="E54" s="14"/>
      <c r="F54" s="14"/>
      <c r="G54" s="25"/>
      <c r="H54" s="14"/>
      <c r="I54" s="26"/>
      <c r="J54" s="14"/>
    </row>
    <row r="55" spans="1:10" ht="12.75">
      <c r="A55" s="14"/>
      <c r="B55" s="14"/>
      <c r="C55" s="14"/>
      <c r="D55" s="14"/>
      <c r="E55" s="14"/>
      <c r="F55" s="14"/>
      <c r="G55" s="25"/>
      <c r="H55" s="14"/>
      <c r="I55" s="26"/>
      <c r="J55" s="14"/>
    </row>
    <row r="56" spans="1:10" ht="12.75">
      <c r="A56" s="14"/>
      <c r="B56" s="14"/>
      <c r="C56" s="14"/>
      <c r="D56" s="14"/>
      <c r="E56" s="14"/>
      <c r="F56" s="14"/>
      <c r="G56" s="25"/>
      <c r="H56" s="14"/>
      <c r="I56" s="26"/>
      <c r="J56" s="14"/>
    </row>
    <row r="57" spans="1:10" ht="12.75">
      <c r="A57" s="14"/>
      <c r="B57" s="14"/>
      <c r="C57" s="14"/>
      <c r="D57" s="14"/>
      <c r="E57" s="14"/>
      <c r="F57" s="14"/>
      <c r="G57" s="13"/>
      <c r="H57" s="14"/>
      <c r="I57" s="15"/>
      <c r="J57" s="14"/>
    </row>
    <row r="58" spans="1:10" ht="12.75" customHeight="1">
      <c r="A58" s="14"/>
      <c r="B58" s="79" t="s">
        <v>55</v>
      </c>
      <c r="C58" s="79"/>
      <c r="D58" s="79"/>
      <c r="E58" s="79"/>
      <c r="F58" s="79"/>
      <c r="G58" s="79"/>
      <c r="H58" s="79"/>
      <c r="I58" s="79"/>
      <c r="J58" s="14"/>
    </row>
    <row r="59" spans="1:10" ht="12.75">
      <c r="A59" s="14"/>
      <c r="B59" s="79"/>
      <c r="C59" s="79"/>
      <c r="D59" s="79"/>
      <c r="E59" s="79"/>
      <c r="F59" s="79"/>
      <c r="G59" s="79"/>
      <c r="H59" s="79"/>
      <c r="I59" s="79"/>
      <c r="J59" s="14"/>
    </row>
    <row r="60" spans="1:10" ht="12.75">
      <c r="A60" s="14"/>
      <c r="B60" s="14"/>
      <c r="C60" s="14"/>
      <c r="D60" s="14"/>
      <c r="E60" s="14"/>
      <c r="F60" s="14"/>
      <c r="G60" s="13"/>
      <c r="H60" s="14"/>
      <c r="I60" s="15"/>
      <c r="J60" s="14"/>
    </row>
    <row r="61" spans="1:10" ht="12.75">
      <c r="A61" s="14"/>
      <c r="B61" s="14"/>
      <c r="C61" s="14"/>
      <c r="D61" s="14"/>
      <c r="E61" s="14"/>
      <c r="F61" s="14"/>
      <c r="G61" s="13"/>
      <c r="H61" s="14"/>
      <c r="I61" s="15"/>
      <c r="J61" s="14"/>
    </row>
  </sheetData>
  <mergeCells count="6">
    <mergeCell ref="B58:I59"/>
    <mergeCell ref="B9:I9"/>
    <mergeCell ref="B3:I3"/>
    <mergeCell ref="B4:I4"/>
    <mergeCell ref="B6:I6"/>
    <mergeCell ref="B5:I5"/>
  </mergeCells>
  <printOptions horizontalCentered="1"/>
  <pageMargins left="0.7" right="0.5" top="0.5" bottom="0.5" header="0.5" footer="0.5"/>
  <pageSetup horizontalDpi="300" verticalDpi="300" orientation="portrait" paperSize="9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40">
      <selection activeCell="A3" sqref="A3:G61"/>
    </sheetView>
  </sheetViews>
  <sheetFormatPr defaultColWidth="9.140625" defaultRowHeight="12.75"/>
  <cols>
    <col min="1" max="1" width="1.7109375" style="0" customWidth="1"/>
    <col min="2" max="2" width="23.7109375" style="0" customWidth="1"/>
    <col min="3" max="5" width="12.7109375" style="0" customWidth="1"/>
    <col min="6" max="6" width="12.7109375" style="3" customWidth="1"/>
    <col min="7" max="7" width="12.7109375" style="11" customWidth="1"/>
    <col min="8" max="8" width="1.7109375" style="0" customWidth="1"/>
  </cols>
  <sheetData>
    <row r="1" spans="1:8" ht="12.75">
      <c r="A1" s="14"/>
      <c r="B1" s="14"/>
      <c r="C1" s="14"/>
      <c r="D1" s="14"/>
      <c r="E1" s="14"/>
      <c r="F1" s="13"/>
      <c r="G1" s="15"/>
      <c r="H1" s="14"/>
    </row>
    <row r="2" spans="1:8" ht="12.75">
      <c r="A2" s="14"/>
      <c r="B2" s="14"/>
      <c r="C2" s="14"/>
      <c r="D2" s="14"/>
      <c r="E2" s="14"/>
      <c r="F2" s="13"/>
      <c r="G2" s="15"/>
      <c r="H2" s="14"/>
    </row>
    <row r="3" spans="1:8" ht="15.75">
      <c r="A3" s="14"/>
      <c r="B3" s="81" t="s">
        <v>52</v>
      </c>
      <c r="C3" s="81"/>
      <c r="D3" s="81"/>
      <c r="E3" s="81"/>
      <c r="F3" s="81"/>
      <c r="G3" s="81"/>
      <c r="H3" s="14"/>
    </row>
    <row r="4" spans="1:8" ht="12.75">
      <c r="A4" s="14"/>
      <c r="B4" s="78" t="s">
        <v>53</v>
      </c>
      <c r="C4" s="78"/>
      <c r="D4" s="78"/>
      <c r="E4" s="78"/>
      <c r="F4" s="78"/>
      <c r="G4" s="78"/>
      <c r="H4" s="14"/>
    </row>
    <row r="5" spans="1:8" ht="12.75">
      <c r="A5" s="14"/>
      <c r="B5" s="78" t="s">
        <v>37</v>
      </c>
      <c r="C5" s="78"/>
      <c r="D5" s="78"/>
      <c r="E5" s="78"/>
      <c r="F5" s="78"/>
      <c r="G5" s="78"/>
      <c r="H5" s="14"/>
    </row>
    <row r="6" spans="1:8" ht="12.75">
      <c r="A6" s="14"/>
      <c r="B6" s="78" t="s">
        <v>16</v>
      </c>
      <c r="C6" s="78"/>
      <c r="D6" s="78"/>
      <c r="E6" s="78"/>
      <c r="F6" s="78"/>
      <c r="G6" s="78"/>
      <c r="H6" s="14"/>
    </row>
    <row r="7" spans="1:8" ht="12.75">
      <c r="A7" s="14"/>
      <c r="B7" s="14"/>
      <c r="C7" s="14"/>
      <c r="D7" s="14"/>
      <c r="E7" s="14"/>
      <c r="F7" s="13"/>
      <c r="G7" s="15"/>
      <c r="H7" s="14"/>
    </row>
    <row r="8" spans="1:8" ht="12.75">
      <c r="A8" s="14"/>
      <c r="B8" s="78" t="s">
        <v>29</v>
      </c>
      <c r="C8" s="78"/>
      <c r="D8" s="78"/>
      <c r="E8" s="78"/>
      <c r="F8" s="78"/>
      <c r="G8" s="78"/>
      <c r="H8" s="14"/>
    </row>
    <row r="9" spans="1:8" ht="12.75">
      <c r="A9" s="14"/>
      <c r="B9" s="78" t="s">
        <v>86</v>
      </c>
      <c r="C9" s="78"/>
      <c r="D9" s="78"/>
      <c r="E9" s="78"/>
      <c r="F9" s="78"/>
      <c r="G9" s="78"/>
      <c r="H9" s="14"/>
    </row>
    <row r="10" spans="1:8" ht="12.75">
      <c r="A10" s="14"/>
      <c r="B10" s="16"/>
      <c r="C10" s="16"/>
      <c r="D10" s="16"/>
      <c r="E10" s="16"/>
      <c r="F10" s="16"/>
      <c r="G10" s="16"/>
      <c r="H10" s="14"/>
    </row>
    <row r="11" spans="1:8" ht="12.75">
      <c r="A11" s="14"/>
      <c r="B11" s="13"/>
      <c r="C11" s="14"/>
      <c r="D11" s="14"/>
      <c r="E11" s="14"/>
      <c r="F11" s="13"/>
      <c r="G11" s="15"/>
      <c r="H11" s="14"/>
    </row>
    <row r="12" spans="1:8" ht="12.75">
      <c r="A12" s="14"/>
      <c r="B12" s="13"/>
      <c r="C12" s="14"/>
      <c r="D12" s="78" t="s">
        <v>34</v>
      </c>
      <c r="E12" s="78"/>
      <c r="F12" s="16" t="s">
        <v>35</v>
      </c>
      <c r="G12" s="15"/>
      <c r="H12" s="14"/>
    </row>
    <row r="13" spans="1:8" ht="12.75">
      <c r="A13" s="14"/>
      <c r="B13" s="13"/>
      <c r="C13" s="14"/>
      <c r="D13" s="14"/>
      <c r="E13" s="16"/>
      <c r="F13" s="13"/>
      <c r="G13" s="15"/>
      <c r="H13" s="14"/>
    </row>
    <row r="14" spans="1:8" ht="12.75">
      <c r="A14" s="14"/>
      <c r="B14" s="14"/>
      <c r="C14" s="16"/>
      <c r="D14" s="16"/>
      <c r="E14" s="16" t="s">
        <v>75</v>
      </c>
      <c r="F14" s="13"/>
      <c r="G14" s="18"/>
      <c r="H14" s="14"/>
    </row>
    <row r="15" spans="1:8" ht="12.75">
      <c r="A15" s="14"/>
      <c r="B15" s="14"/>
      <c r="C15" s="16" t="s">
        <v>30</v>
      </c>
      <c r="D15" s="16" t="s">
        <v>30</v>
      </c>
      <c r="E15" s="16" t="s">
        <v>76</v>
      </c>
      <c r="F15" s="16" t="s">
        <v>32</v>
      </c>
      <c r="G15" s="15"/>
      <c r="H15" s="14"/>
    </row>
    <row r="16" spans="1:8" ht="12.75">
      <c r="A16" s="14"/>
      <c r="B16" s="14"/>
      <c r="C16" s="16" t="s">
        <v>31</v>
      </c>
      <c r="D16" s="16" t="s">
        <v>63</v>
      </c>
      <c r="E16" s="16" t="s">
        <v>61</v>
      </c>
      <c r="F16" s="16" t="s">
        <v>62</v>
      </c>
      <c r="G16" s="16" t="s">
        <v>33</v>
      </c>
      <c r="H16" s="14"/>
    </row>
    <row r="17" spans="1:8" ht="12.75">
      <c r="A17" s="14"/>
      <c r="B17" s="14"/>
      <c r="C17" s="16" t="s">
        <v>1</v>
      </c>
      <c r="D17" s="16" t="s">
        <v>1</v>
      </c>
      <c r="E17" s="16" t="s">
        <v>1</v>
      </c>
      <c r="F17" s="16" t="s">
        <v>1</v>
      </c>
      <c r="G17" s="16" t="s">
        <v>1</v>
      </c>
      <c r="H17" s="14"/>
    </row>
    <row r="18" spans="1:8" ht="12.75">
      <c r="A18" s="14"/>
      <c r="B18" s="14"/>
      <c r="C18" s="14"/>
      <c r="D18" s="14"/>
      <c r="E18" s="14"/>
      <c r="F18" s="16"/>
      <c r="G18" s="18"/>
      <c r="H18" s="14"/>
    </row>
    <row r="19" spans="1:8" ht="12.75">
      <c r="A19" s="14"/>
      <c r="B19" s="14"/>
      <c r="C19" s="14"/>
      <c r="D19" s="14"/>
      <c r="E19" s="14"/>
      <c r="F19" s="16"/>
      <c r="G19" s="18"/>
      <c r="H19" s="14"/>
    </row>
    <row r="20" spans="1:8" ht="12.75">
      <c r="A20" s="14"/>
      <c r="B20" s="14"/>
      <c r="C20" s="14"/>
      <c r="D20" s="14"/>
      <c r="E20" s="14"/>
      <c r="F20" s="13"/>
      <c r="G20" s="15"/>
      <c r="H20" s="14"/>
    </row>
    <row r="21" spans="1:8" ht="12.75">
      <c r="A21" s="14"/>
      <c r="B21" s="13" t="s">
        <v>89</v>
      </c>
      <c r="C21" s="57">
        <v>16745</v>
      </c>
      <c r="D21" s="22">
        <v>10678</v>
      </c>
      <c r="E21" s="22">
        <v>-1</v>
      </c>
      <c r="F21" s="23">
        <v>4402</v>
      </c>
      <c r="G21" s="21">
        <f>SUM(C21:F21)</f>
        <v>31824</v>
      </c>
      <c r="H21" s="14"/>
    </row>
    <row r="22" spans="1:8" ht="12.75">
      <c r="A22" s="14"/>
      <c r="B22" s="13"/>
      <c r="C22" s="22"/>
      <c r="D22" s="22"/>
      <c r="E22" s="22"/>
      <c r="F22" s="23"/>
      <c r="G22" s="21"/>
      <c r="H22" s="14"/>
    </row>
    <row r="23" spans="1:8" ht="12.75">
      <c r="A23" s="14"/>
      <c r="B23" s="82" t="s">
        <v>96</v>
      </c>
      <c r="C23" s="53"/>
      <c r="D23" s="54"/>
      <c r="E23" s="54"/>
      <c r="F23" s="65"/>
      <c r="G23" s="60"/>
      <c r="H23" s="14"/>
    </row>
    <row r="24" spans="1:8" ht="12.75">
      <c r="A24" s="14"/>
      <c r="B24" s="82"/>
      <c r="C24" s="55"/>
      <c r="D24" s="22"/>
      <c r="E24" s="22"/>
      <c r="F24" s="21"/>
      <c r="G24" s="61"/>
      <c r="H24" s="14"/>
    </row>
    <row r="25" spans="1:8" ht="12.75">
      <c r="A25" s="14"/>
      <c r="B25" s="82"/>
      <c r="C25" s="55">
        <v>0</v>
      </c>
      <c r="D25" s="22">
        <v>0</v>
      </c>
      <c r="E25" s="22">
        <v>16</v>
      </c>
      <c r="F25" s="21">
        <v>0</v>
      </c>
      <c r="G25" s="61">
        <f>SUM(C25:F25)</f>
        <v>16</v>
      </c>
      <c r="H25" s="14"/>
    </row>
    <row r="26" spans="1:8" ht="12.75">
      <c r="A26" s="14"/>
      <c r="B26" s="13"/>
      <c r="C26" s="56"/>
      <c r="D26" s="2"/>
      <c r="E26" s="2"/>
      <c r="F26" s="9"/>
      <c r="G26" s="62"/>
      <c r="H26" s="14"/>
    </row>
    <row r="27" spans="1:8" ht="12.75">
      <c r="A27" s="14"/>
      <c r="B27" s="82" t="s">
        <v>88</v>
      </c>
      <c r="C27" s="22"/>
      <c r="D27" s="22"/>
      <c r="E27" s="22"/>
      <c r="F27" s="22"/>
      <c r="G27" s="21"/>
      <c r="H27" s="14"/>
    </row>
    <row r="28" spans="1:8" ht="12.75">
      <c r="A28" s="14"/>
      <c r="B28" s="82"/>
      <c r="C28" s="22">
        <f>SUM(C23:C26)</f>
        <v>0</v>
      </c>
      <c r="D28" s="22">
        <f>SUM(D23:D26)</f>
        <v>0</v>
      </c>
      <c r="E28" s="22">
        <f>SUM(E23:E26)</f>
        <v>16</v>
      </c>
      <c r="F28" s="22">
        <f>SUM(F23:F26)</f>
        <v>0</v>
      </c>
      <c r="G28" s="21">
        <f>SUM(G23:G26)</f>
        <v>16</v>
      </c>
      <c r="H28" s="14"/>
    </row>
    <row r="29" spans="1:8" ht="12.75">
      <c r="A29" s="14"/>
      <c r="B29" s="13"/>
      <c r="C29" s="22"/>
      <c r="D29" s="22"/>
      <c r="E29" s="22"/>
      <c r="F29" s="21"/>
      <c r="G29" s="21"/>
      <c r="H29" s="14"/>
    </row>
    <row r="30" spans="1:8" ht="12.75">
      <c r="A30" s="14"/>
      <c r="B30" s="13" t="s">
        <v>81</v>
      </c>
      <c r="C30" s="22">
        <v>0</v>
      </c>
      <c r="D30" s="22">
        <v>0</v>
      </c>
      <c r="E30" s="22">
        <v>0</v>
      </c>
      <c r="F30" s="23">
        <f>181-42+5</f>
        <v>144</v>
      </c>
      <c r="G30" s="21">
        <f>SUM(C30:F30)</f>
        <v>144</v>
      </c>
      <c r="H30" s="14"/>
    </row>
    <row r="31" spans="1:8" ht="12.75">
      <c r="A31" s="14"/>
      <c r="B31" s="14"/>
      <c r="C31" s="22"/>
      <c r="D31" s="22"/>
      <c r="E31" s="22"/>
      <c r="F31" s="21"/>
      <c r="G31" s="21"/>
      <c r="H31" s="14"/>
    </row>
    <row r="32" spans="1:8" ht="13.5" thickBot="1">
      <c r="A32" s="14"/>
      <c r="B32" s="13" t="s">
        <v>90</v>
      </c>
      <c r="C32" s="1">
        <f>SUM(C21:C31)-C28</f>
        <v>16745</v>
      </c>
      <c r="D32" s="1">
        <f>SUM(D21:D31)-D28</f>
        <v>10678</v>
      </c>
      <c r="E32" s="1">
        <f>SUM(E21:E31)-E28</f>
        <v>15</v>
      </c>
      <c r="F32" s="1">
        <f>SUM(F21:F31)-F28</f>
        <v>4546</v>
      </c>
      <c r="G32" s="8">
        <f>SUM(G21:G31)-G28</f>
        <v>31984</v>
      </c>
      <c r="H32" s="14"/>
    </row>
    <row r="33" spans="1:8" ht="13.5" thickTop="1">
      <c r="A33" s="14"/>
      <c r="B33" s="13"/>
      <c r="C33" s="22"/>
      <c r="D33" s="22"/>
      <c r="E33" s="22"/>
      <c r="F33" s="21"/>
      <c r="G33" s="23"/>
      <c r="H33" s="14"/>
    </row>
    <row r="34" spans="1:8" ht="12.75">
      <c r="A34" s="14"/>
      <c r="B34" s="13"/>
      <c r="C34" s="22"/>
      <c r="D34" s="22"/>
      <c r="E34" s="22"/>
      <c r="F34" s="21"/>
      <c r="G34" s="23"/>
      <c r="H34" s="14"/>
    </row>
    <row r="35" spans="1:8" ht="12.75">
      <c r="A35" s="14"/>
      <c r="B35" s="15"/>
      <c r="C35" s="22"/>
      <c r="D35" s="22"/>
      <c r="E35" s="22"/>
      <c r="F35" s="21"/>
      <c r="G35" s="23"/>
      <c r="H35" s="14"/>
    </row>
    <row r="36" spans="1:8" ht="12.75">
      <c r="A36" s="14"/>
      <c r="B36" s="15"/>
      <c r="C36" s="22"/>
      <c r="D36" s="22"/>
      <c r="E36" s="22"/>
      <c r="F36" s="21"/>
      <c r="G36" s="23"/>
      <c r="H36" s="14"/>
    </row>
    <row r="37" spans="1:8" ht="12.75">
      <c r="A37" s="14"/>
      <c r="B37" s="15"/>
      <c r="C37" s="22"/>
      <c r="D37" s="22"/>
      <c r="E37" s="22"/>
      <c r="F37" s="22"/>
      <c r="G37" s="22"/>
      <c r="H37" s="14"/>
    </row>
    <row r="38" spans="1:8" ht="12.75">
      <c r="A38" s="14"/>
      <c r="B38" s="15"/>
      <c r="C38" s="22"/>
      <c r="D38" s="22"/>
      <c r="E38" s="22"/>
      <c r="F38" s="23"/>
      <c r="G38" s="23"/>
      <c r="H38" s="14"/>
    </row>
    <row r="39" spans="1:8" ht="12.75">
      <c r="A39" s="14"/>
      <c r="B39" s="15"/>
      <c r="C39" s="22"/>
      <c r="D39" s="22"/>
      <c r="E39" s="22"/>
      <c r="F39" s="23"/>
      <c r="G39" s="23"/>
      <c r="H39" s="14"/>
    </row>
    <row r="40" spans="1:8" ht="12.75">
      <c r="A40" s="14"/>
      <c r="B40" s="15"/>
      <c r="C40" s="22"/>
      <c r="D40" s="22"/>
      <c r="E40" s="22"/>
      <c r="F40" s="22"/>
      <c r="G40" s="22"/>
      <c r="H40" s="14"/>
    </row>
    <row r="41" spans="1:8" ht="12.75">
      <c r="A41" s="14"/>
      <c r="B41" s="13"/>
      <c r="C41" s="14"/>
      <c r="D41" s="14"/>
      <c r="E41" s="14"/>
      <c r="F41" s="21"/>
      <c r="G41" s="23"/>
      <c r="H41" s="14"/>
    </row>
    <row r="42" spans="1:8" ht="12.75">
      <c r="A42" s="14"/>
      <c r="B42" s="13"/>
      <c r="C42" s="14"/>
      <c r="D42" s="14"/>
      <c r="E42" s="14"/>
      <c r="F42" s="21"/>
      <c r="G42" s="23"/>
      <c r="H42" s="14"/>
    </row>
    <row r="43" spans="1:8" ht="12.75">
      <c r="A43" s="14"/>
      <c r="B43" s="13"/>
      <c r="C43" s="14"/>
      <c r="D43" s="14"/>
      <c r="E43" s="14"/>
      <c r="F43" s="21"/>
      <c r="G43" s="23"/>
      <c r="H43" s="14"/>
    </row>
    <row r="44" spans="1:8" ht="12.75">
      <c r="A44" s="14"/>
      <c r="B44" s="13"/>
      <c r="C44" s="14"/>
      <c r="D44" s="14"/>
      <c r="E44" s="14"/>
      <c r="F44" s="21"/>
      <c r="G44" s="23"/>
      <c r="H44" s="14"/>
    </row>
    <row r="45" spans="1:8" ht="12.75">
      <c r="A45" s="14"/>
      <c r="B45" s="13"/>
      <c r="C45" s="14"/>
      <c r="D45" s="14"/>
      <c r="E45" s="14"/>
      <c r="F45" s="21"/>
      <c r="G45" s="23"/>
      <c r="H45" s="14"/>
    </row>
    <row r="46" spans="1:8" ht="12.75">
      <c r="A46" s="14"/>
      <c r="B46" s="13"/>
      <c r="C46" s="14"/>
      <c r="D46" s="14"/>
      <c r="E46" s="14"/>
      <c r="F46" s="21"/>
      <c r="G46" s="23"/>
      <c r="H46" s="14"/>
    </row>
    <row r="47" spans="1:8" ht="12.75">
      <c r="A47" s="14"/>
      <c r="B47" s="13"/>
      <c r="C47" s="14"/>
      <c r="D47" s="14"/>
      <c r="E47" s="14"/>
      <c r="F47" s="21"/>
      <c r="G47" s="23"/>
      <c r="H47" s="14"/>
    </row>
    <row r="48" spans="1:8" ht="12.75">
      <c r="A48" s="14"/>
      <c r="B48" s="13"/>
      <c r="C48" s="14"/>
      <c r="D48" s="14"/>
      <c r="E48" s="14"/>
      <c r="F48" s="21"/>
      <c r="G48" s="23"/>
      <c r="H48" s="14"/>
    </row>
    <row r="49" spans="1:8" ht="12.75">
      <c r="A49" s="14"/>
      <c r="B49" s="13"/>
      <c r="C49" s="14"/>
      <c r="D49" s="14"/>
      <c r="E49" s="14"/>
      <c r="F49" s="21"/>
      <c r="G49" s="23"/>
      <c r="H49" s="14"/>
    </row>
    <row r="50" spans="1:8" ht="12.75">
      <c r="A50" s="14"/>
      <c r="B50" s="13"/>
      <c r="C50" s="14"/>
      <c r="D50" s="14"/>
      <c r="E50" s="14"/>
      <c r="F50" s="21"/>
      <c r="G50" s="23"/>
      <c r="H50" s="14"/>
    </row>
    <row r="51" spans="1:8" ht="12.75">
      <c r="A51" s="14"/>
      <c r="B51" s="13"/>
      <c r="C51" s="14"/>
      <c r="D51" s="14"/>
      <c r="E51" s="14"/>
      <c r="F51" s="21"/>
      <c r="G51" s="23"/>
      <c r="H51" s="14"/>
    </row>
    <row r="52" spans="1:9" ht="12.75">
      <c r="A52" s="14"/>
      <c r="B52" s="14"/>
      <c r="C52" s="14"/>
      <c r="D52" s="14"/>
      <c r="E52" s="14"/>
      <c r="F52" s="13"/>
      <c r="G52" s="15"/>
      <c r="H52" s="42"/>
      <c r="I52" s="43"/>
    </row>
    <row r="53" spans="1:9" ht="12.75">
      <c r="A53" s="14"/>
      <c r="B53" s="14"/>
      <c r="C53" s="14"/>
      <c r="D53" s="14"/>
      <c r="E53" s="14"/>
      <c r="F53" s="13"/>
      <c r="G53" s="15"/>
      <c r="H53" s="42"/>
      <c r="I53" s="43"/>
    </row>
    <row r="54" spans="1:9" ht="12.75">
      <c r="A54" s="14"/>
      <c r="B54" s="14"/>
      <c r="C54" s="14"/>
      <c r="D54" s="14"/>
      <c r="E54" s="14"/>
      <c r="F54" s="14"/>
      <c r="G54" s="13"/>
      <c r="H54" s="14"/>
      <c r="I54" s="15"/>
    </row>
    <row r="55" spans="1:9" ht="12.75" customHeight="1">
      <c r="A55" s="14"/>
      <c r="B55" s="79" t="s">
        <v>87</v>
      </c>
      <c r="C55" s="79"/>
      <c r="D55" s="79"/>
      <c r="E55" s="79"/>
      <c r="F55" s="79"/>
      <c r="G55" s="79"/>
      <c r="H55" s="44"/>
      <c r="I55" s="44"/>
    </row>
    <row r="56" spans="1:9" ht="12.75">
      <c r="A56" s="14"/>
      <c r="B56" s="79"/>
      <c r="C56" s="79"/>
      <c r="D56" s="79"/>
      <c r="E56" s="79"/>
      <c r="F56" s="79"/>
      <c r="G56" s="79"/>
      <c r="H56" s="44"/>
      <c r="I56" s="44"/>
    </row>
    <row r="57" spans="1:8" ht="12.75">
      <c r="A57" s="14"/>
      <c r="B57" s="14"/>
      <c r="C57" s="14"/>
      <c r="D57" s="14"/>
      <c r="E57" s="14"/>
      <c r="F57" s="13"/>
      <c r="G57" s="15"/>
      <c r="H57" s="14"/>
    </row>
    <row r="58" spans="1:9" ht="12.75" customHeight="1">
      <c r="A58" s="14"/>
      <c r="B58" s="79" t="s">
        <v>64</v>
      </c>
      <c r="C58" s="79"/>
      <c r="D58" s="79"/>
      <c r="E58" s="79"/>
      <c r="F58" s="79"/>
      <c r="G58" s="79"/>
      <c r="H58" s="44"/>
      <c r="I58" s="30"/>
    </row>
    <row r="59" spans="1:9" ht="12.75">
      <c r="A59" s="14"/>
      <c r="B59" s="79"/>
      <c r="C59" s="79"/>
      <c r="D59" s="79"/>
      <c r="E59" s="79"/>
      <c r="F59" s="79"/>
      <c r="G59" s="79"/>
      <c r="H59" s="44"/>
      <c r="I59" s="30"/>
    </row>
    <row r="60" spans="1:8" ht="12.75">
      <c r="A60" s="14"/>
      <c r="B60" s="14"/>
      <c r="C60" s="14"/>
      <c r="D60" s="14"/>
      <c r="E60" s="14"/>
      <c r="F60" s="13"/>
      <c r="G60" s="15"/>
      <c r="H60" s="14"/>
    </row>
    <row r="61" spans="1:8" ht="12.75">
      <c r="A61" s="14"/>
      <c r="B61" s="14"/>
      <c r="C61" s="14"/>
      <c r="D61" s="14"/>
      <c r="E61" s="14"/>
      <c r="F61" s="13"/>
      <c r="G61" s="15"/>
      <c r="H61" s="14"/>
    </row>
  </sheetData>
  <mergeCells count="11">
    <mergeCell ref="B58:G59"/>
    <mergeCell ref="B5:G5"/>
    <mergeCell ref="D12:E12"/>
    <mergeCell ref="B9:G9"/>
    <mergeCell ref="B23:B25"/>
    <mergeCell ref="B27:B28"/>
    <mergeCell ref="B55:G56"/>
    <mergeCell ref="B3:G3"/>
    <mergeCell ref="B4:G4"/>
    <mergeCell ref="B6:G6"/>
    <mergeCell ref="B8:G8"/>
  </mergeCells>
  <printOptions horizontalCentered="1"/>
  <pageMargins left="0.7" right="0.5" top="0.5" bottom="0.5" header="0.5" footer="0.5"/>
  <pageSetup horizontalDpi="300" verticalDpi="300" orientation="portrait" paperSize="9" r:id="rId2"/>
  <headerFooter alignWithMargins="0">
    <oddFooter>&amp;CPage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workbookViewId="0" topLeftCell="A44">
      <selection activeCell="A3" sqref="A3:I62"/>
    </sheetView>
  </sheetViews>
  <sheetFormatPr defaultColWidth="9.140625" defaultRowHeight="12.75"/>
  <cols>
    <col min="1" max="1" width="1.7109375" style="0" customWidth="1"/>
    <col min="2" max="2" width="30.7109375" style="0" customWidth="1"/>
    <col min="3" max="3" width="12.7109375" style="0" customWidth="1"/>
    <col min="4" max="4" width="1.7109375" style="0" customWidth="1"/>
    <col min="5" max="5" width="12.7109375" style="0" customWidth="1"/>
    <col min="6" max="6" width="1.7109375" style="0" customWidth="1"/>
    <col min="7" max="7" width="12.7109375" style="3" customWidth="1"/>
    <col min="8" max="8" width="1.7109375" style="0" customWidth="1"/>
    <col min="9" max="9" width="12.7109375" style="11" customWidth="1"/>
    <col min="10" max="10" width="1.7109375" style="0" customWidth="1"/>
  </cols>
  <sheetData>
    <row r="1" spans="1:10" ht="12.75">
      <c r="A1" s="14"/>
      <c r="B1" s="14"/>
      <c r="C1" s="14"/>
      <c r="D1" s="14"/>
      <c r="E1" s="14"/>
      <c r="F1" s="14"/>
      <c r="G1" s="13"/>
      <c r="H1" s="14"/>
      <c r="I1" s="15"/>
      <c r="J1" s="14"/>
    </row>
    <row r="2" spans="1:10" ht="12.75">
      <c r="A2" s="14"/>
      <c r="B2" s="14"/>
      <c r="C2" s="14"/>
      <c r="D2" s="14"/>
      <c r="E2" s="14"/>
      <c r="F2" s="14"/>
      <c r="G2" s="13"/>
      <c r="H2" s="14"/>
      <c r="I2" s="15"/>
      <c r="J2" s="14"/>
    </row>
    <row r="3" spans="1:10" ht="15.75">
      <c r="A3" s="14"/>
      <c r="B3" s="81" t="s">
        <v>52</v>
      </c>
      <c r="C3" s="81"/>
      <c r="D3" s="81"/>
      <c r="E3" s="81"/>
      <c r="F3" s="81"/>
      <c r="G3" s="81"/>
      <c r="H3" s="81"/>
      <c r="I3" s="81"/>
      <c r="J3" s="14"/>
    </row>
    <row r="4" spans="1:10" ht="12.75">
      <c r="A4" s="14"/>
      <c r="B4" s="78" t="s">
        <v>53</v>
      </c>
      <c r="C4" s="78"/>
      <c r="D4" s="78"/>
      <c r="E4" s="78"/>
      <c r="F4" s="78"/>
      <c r="G4" s="78"/>
      <c r="H4" s="78"/>
      <c r="I4" s="78"/>
      <c r="J4" s="14"/>
    </row>
    <row r="5" spans="1:10" ht="12.75">
      <c r="A5" s="14"/>
      <c r="B5" s="78" t="s">
        <v>37</v>
      </c>
      <c r="C5" s="78"/>
      <c r="D5" s="78"/>
      <c r="E5" s="78"/>
      <c r="F5" s="78"/>
      <c r="G5" s="78"/>
      <c r="H5" s="78"/>
      <c r="I5" s="78"/>
      <c r="J5" s="14"/>
    </row>
    <row r="6" spans="1:10" ht="12.75">
      <c r="A6" s="14"/>
      <c r="B6" s="78" t="s">
        <v>16</v>
      </c>
      <c r="C6" s="78"/>
      <c r="D6" s="78"/>
      <c r="E6" s="78"/>
      <c r="F6" s="78"/>
      <c r="G6" s="78"/>
      <c r="H6" s="78"/>
      <c r="I6" s="78"/>
      <c r="J6" s="14"/>
    </row>
    <row r="7" spans="1:10" ht="12.75">
      <c r="A7" s="14"/>
      <c r="B7" s="16"/>
      <c r="C7" s="16"/>
      <c r="D7" s="16"/>
      <c r="E7" s="16"/>
      <c r="F7" s="16"/>
      <c r="G7" s="16"/>
      <c r="H7" s="16"/>
      <c r="I7" s="16"/>
      <c r="J7" s="14"/>
    </row>
    <row r="8" spans="1:10" ht="12.75">
      <c r="A8" s="14"/>
      <c r="B8" s="78" t="s">
        <v>36</v>
      </c>
      <c r="C8" s="78"/>
      <c r="D8" s="78"/>
      <c r="E8" s="78"/>
      <c r="F8" s="78"/>
      <c r="G8" s="78"/>
      <c r="H8" s="78"/>
      <c r="I8" s="78"/>
      <c r="J8" s="14"/>
    </row>
    <row r="9" spans="1:10" ht="12.75">
      <c r="A9" s="14"/>
      <c r="B9" s="78" t="s">
        <v>86</v>
      </c>
      <c r="C9" s="78"/>
      <c r="D9" s="78"/>
      <c r="E9" s="78"/>
      <c r="F9" s="78"/>
      <c r="G9" s="78"/>
      <c r="H9" s="78"/>
      <c r="I9" s="78"/>
      <c r="J9" s="14"/>
    </row>
    <row r="10" spans="1:10" ht="12.75">
      <c r="A10" s="14"/>
      <c r="B10" s="13"/>
      <c r="C10" s="14"/>
      <c r="D10" s="14"/>
      <c r="E10" s="14"/>
      <c r="F10" s="14"/>
      <c r="G10" s="13"/>
      <c r="H10" s="14"/>
      <c r="I10" s="15"/>
      <c r="J10" s="14"/>
    </row>
    <row r="11" spans="1:10" ht="12.75">
      <c r="A11" s="14"/>
      <c r="B11" s="14"/>
      <c r="C11" s="14"/>
      <c r="D11" s="14"/>
      <c r="E11" s="14"/>
      <c r="F11" s="14"/>
      <c r="G11" s="16"/>
      <c r="H11" s="17"/>
      <c r="I11" s="18" t="s">
        <v>91</v>
      </c>
      <c r="J11" s="14"/>
    </row>
    <row r="12" spans="1:10" ht="12.75">
      <c r="A12" s="14"/>
      <c r="B12" s="14"/>
      <c r="C12" s="14"/>
      <c r="D12" s="14"/>
      <c r="E12" s="14"/>
      <c r="F12" s="14"/>
      <c r="G12" s="19">
        <v>38503</v>
      </c>
      <c r="H12" s="17"/>
      <c r="I12" s="20">
        <v>38411</v>
      </c>
      <c r="J12" s="14"/>
    </row>
    <row r="13" spans="1:10" ht="12.75">
      <c r="A13" s="14"/>
      <c r="B13" s="14"/>
      <c r="C13" s="14"/>
      <c r="D13" s="14"/>
      <c r="E13" s="14"/>
      <c r="F13" s="14"/>
      <c r="G13" s="16" t="s">
        <v>1</v>
      </c>
      <c r="H13" s="17"/>
      <c r="I13" s="18" t="s">
        <v>1</v>
      </c>
      <c r="J13" s="14"/>
    </row>
    <row r="14" spans="1:10" ht="12.75">
      <c r="A14" s="14"/>
      <c r="B14" s="13" t="s">
        <v>38</v>
      </c>
      <c r="C14" s="14"/>
      <c r="D14" s="14"/>
      <c r="E14" s="14"/>
      <c r="F14" s="14"/>
      <c r="G14" s="13"/>
      <c r="H14" s="14"/>
      <c r="I14" s="15"/>
      <c r="J14" s="14"/>
    </row>
    <row r="15" spans="1:10" ht="12.75">
      <c r="A15" s="14"/>
      <c r="B15" s="13"/>
      <c r="C15" s="14"/>
      <c r="D15" s="14"/>
      <c r="E15" s="14"/>
      <c r="F15" s="14"/>
      <c r="G15" s="13"/>
      <c r="H15" s="14"/>
      <c r="I15" s="15"/>
      <c r="J15" s="14"/>
    </row>
    <row r="16" spans="1:10" ht="12.75">
      <c r="A16" s="14"/>
      <c r="B16" s="15" t="s">
        <v>59</v>
      </c>
      <c r="C16" s="14"/>
      <c r="D16" s="14"/>
      <c r="E16" s="14"/>
      <c r="F16" s="14"/>
      <c r="G16" s="21">
        <v>181</v>
      </c>
      <c r="H16" s="24"/>
      <c r="I16" s="23">
        <v>4544</v>
      </c>
      <c r="J16" s="14"/>
    </row>
    <row r="17" spans="1:10" ht="12.75">
      <c r="A17" s="14"/>
      <c r="B17" s="13"/>
      <c r="C17" s="14"/>
      <c r="D17" s="14"/>
      <c r="E17" s="14"/>
      <c r="F17" s="14"/>
      <c r="G17" s="21"/>
      <c r="H17" s="24"/>
      <c r="I17" s="23"/>
      <c r="J17" s="14"/>
    </row>
    <row r="18" spans="1:10" ht="12.75">
      <c r="A18" s="14"/>
      <c r="B18" s="15" t="s">
        <v>39</v>
      </c>
      <c r="C18" s="14"/>
      <c r="D18" s="14"/>
      <c r="E18" s="14"/>
      <c r="F18" s="14"/>
      <c r="G18" s="21"/>
      <c r="H18" s="24"/>
      <c r="I18" s="23"/>
      <c r="J18" s="14"/>
    </row>
    <row r="19" spans="1:10" ht="12.75">
      <c r="A19" s="14"/>
      <c r="B19" s="15" t="s">
        <v>40</v>
      </c>
      <c r="C19" s="14"/>
      <c r="D19" s="14"/>
      <c r="E19" s="14"/>
      <c r="F19" s="14"/>
      <c r="G19" s="21">
        <v>252</v>
      </c>
      <c r="H19" s="24"/>
      <c r="I19" s="23">
        <f>234+1-274</f>
        <v>-39</v>
      </c>
      <c r="J19" s="14"/>
    </row>
    <row r="20" spans="1:10" ht="12.75">
      <c r="A20" s="14"/>
      <c r="B20" s="14" t="s">
        <v>41</v>
      </c>
      <c r="C20" s="14"/>
      <c r="D20" s="14"/>
      <c r="E20" s="14"/>
      <c r="F20" s="14"/>
      <c r="G20" s="36">
        <f>-133</f>
        <v>-133</v>
      </c>
      <c r="H20" s="32"/>
      <c r="I20" s="37">
        <f>43-4-3831</f>
        <v>-3792</v>
      </c>
      <c r="J20" s="14"/>
    </row>
    <row r="21" spans="1:10" ht="12.75">
      <c r="A21" s="14"/>
      <c r="B21" s="14"/>
      <c r="C21" s="14"/>
      <c r="D21" s="14"/>
      <c r="E21" s="14"/>
      <c r="F21" s="14"/>
      <c r="G21" s="38"/>
      <c r="H21" s="32"/>
      <c r="I21" s="39"/>
      <c r="J21" s="14"/>
    </row>
    <row r="22" spans="1:10" ht="12.75">
      <c r="A22" s="14"/>
      <c r="B22" s="14" t="s">
        <v>42</v>
      </c>
      <c r="C22" s="14"/>
      <c r="D22" s="14"/>
      <c r="E22" s="14"/>
      <c r="F22" s="14"/>
      <c r="G22" s="36">
        <f>SUM(G16:G21)</f>
        <v>300</v>
      </c>
      <c r="H22" s="32"/>
      <c r="I22" s="37">
        <f>SUM(I16:I21)</f>
        <v>713</v>
      </c>
      <c r="J22" s="14"/>
    </row>
    <row r="23" spans="1:10" ht="12.75">
      <c r="A23" s="14"/>
      <c r="B23" s="14" t="s">
        <v>82</v>
      </c>
      <c r="C23" s="14"/>
      <c r="D23" s="14"/>
      <c r="E23" s="14"/>
      <c r="F23" s="14"/>
      <c r="G23" s="36">
        <f>-9-2256</f>
        <v>-2265</v>
      </c>
      <c r="H23" s="32"/>
      <c r="I23" s="37">
        <v>1169</v>
      </c>
      <c r="J23" s="14"/>
    </row>
    <row r="24" spans="1:10" ht="12.75">
      <c r="A24" s="14"/>
      <c r="B24" s="14" t="s">
        <v>83</v>
      </c>
      <c r="C24" s="14"/>
      <c r="D24" s="14"/>
      <c r="E24" s="14"/>
      <c r="F24" s="14"/>
      <c r="G24" s="36">
        <v>981</v>
      </c>
      <c r="H24" s="32"/>
      <c r="I24" s="37">
        <f>-2476-1</f>
        <v>-2477</v>
      </c>
      <c r="J24" s="14"/>
    </row>
    <row r="25" spans="1:10" ht="12.75">
      <c r="A25" s="14"/>
      <c r="B25" s="14"/>
      <c r="C25" s="14"/>
      <c r="D25" s="14"/>
      <c r="E25" s="14"/>
      <c r="F25" s="14"/>
      <c r="G25" s="38"/>
      <c r="H25" s="32"/>
      <c r="I25" s="39"/>
      <c r="J25" s="14"/>
    </row>
    <row r="26" spans="1:10" ht="12.75">
      <c r="A26" s="14"/>
      <c r="B26" s="40" t="s">
        <v>67</v>
      </c>
      <c r="C26" s="14"/>
      <c r="D26" s="14"/>
      <c r="E26" s="14"/>
      <c r="F26" s="14"/>
      <c r="G26" s="36">
        <f>SUM(G22:G25)</f>
        <v>-984</v>
      </c>
      <c r="H26" s="32"/>
      <c r="I26" s="37">
        <f>SUM(I22:I25)</f>
        <v>-595</v>
      </c>
      <c r="J26" s="14"/>
    </row>
    <row r="27" spans="1:10" ht="12.75">
      <c r="A27" s="14"/>
      <c r="B27" s="15" t="s">
        <v>68</v>
      </c>
      <c r="C27" s="14"/>
      <c r="D27" s="14"/>
      <c r="E27" s="14"/>
      <c r="F27" s="14"/>
      <c r="G27" s="36">
        <v>-34</v>
      </c>
      <c r="H27" s="32"/>
      <c r="I27" s="37">
        <v>-44</v>
      </c>
      <c r="J27" s="14"/>
    </row>
    <row r="28" spans="1:10" ht="12.75">
      <c r="A28" s="14"/>
      <c r="B28" s="15" t="s">
        <v>72</v>
      </c>
      <c r="C28" s="14"/>
      <c r="D28" s="14"/>
      <c r="E28" s="14"/>
      <c r="F28" s="14"/>
      <c r="G28" s="36">
        <v>-94</v>
      </c>
      <c r="H28" s="32"/>
      <c r="I28" s="37">
        <v>-94</v>
      </c>
      <c r="J28" s="14"/>
    </row>
    <row r="29" spans="1:10" ht="12.75">
      <c r="A29" s="14"/>
      <c r="B29" s="15"/>
      <c r="C29" s="14"/>
      <c r="D29" s="14"/>
      <c r="E29" s="14"/>
      <c r="F29" s="14"/>
      <c r="G29" s="38"/>
      <c r="H29" s="32"/>
      <c r="I29" s="39"/>
      <c r="J29" s="14"/>
    </row>
    <row r="30" spans="1:10" ht="12.75">
      <c r="A30" s="14"/>
      <c r="B30" s="27" t="s">
        <v>77</v>
      </c>
      <c r="C30" s="14"/>
      <c r="D30" s="14"/>
      <c r="E30" s="14"/>
      <c r="F30" s="14"/>
      <c r="G30" s="36">
        <f>SUM(G26:G29)</f>
        <v>-1112</v>
      </c>
      <c r="H30" s="32"/>
      <c r="I30" s="37">
        <f>SUM(I26:I29)</f>
        <v>-733</v>
      </c>
      <c r="J30" s="14"/>
    </row>
    <row r="31" spans="1:10" ht="12.75">
      <c r="A31" s="14"/>
      <c r="B31" s="14"/>
      <c r="C31" s="14"/>
      <c r="D31" s="14"/>
      <c r="E31" s="14"/>
      <c r="F31" s="14"/>
      <c r="G31" s="36"/>
      <c r="H31" s="32"/>
      <c r="I31" s="37"/>
      <c r="J31" s="14"/>
    </row>
    <row r="32" spans="1:10" ht="12.75">
      <c r="A32" s="14"/>
      <c r="B32" s="13" t="s">
        <v>43</v>
      </c>
      <c r="C32" s="14"/>
      <c r="D32" s="14"/>
      <c r="E32" s="14"/>
      <c r="F32" s="14"/>
      <c r="G32" s="36"/>
      <c r="H32" s="32"/>
      <c r="I32" s="37"/>
      <c r="J32" s="14"/>
    </row>
    <row r="33" spans="1:10" ht="12.75">
      <c r="A33" s="14"/>
      <c r="B33" s="40" t="s">
        <v>44</v>
      </c>
      <c r="C33" s="14"/>
      <c r="D33" s="14"/>
      <c r="E33" s="14"/>
      <c r="F33" s="14"/>
      <c r="G33" s="31">
        <v>0</v>
      </c>
      <c r="H33" s="32"/>
      <c r="I33" s="66">
        <v>-910</v>
      </c>
      <c r="J33" s="14"/>
    </row>
    <row r="34" spans="1:10" ht="12.75">
      <c r="A34" s="14"/>
      <c r="B34" s="40" t="s">
        <v>4</v>
      </c>
      <c r="C34" s="14"/>
      <c r="D34" s="14"/>
      <c r="E34" s="14"/>
      <c r="F34" s="14"/>
      <c r="G34" s="33">
        <v>-996</v>
      </c>
      <c r="H34" s="32"/>
      <c r="I34" s="67">
        <v>-215</v>
      </c>
      <c r="J34" s="14"/>
    </row>
    <row r="35" spans="1:10" ht="12.75">
      <c r="A35" s="14"/>
      <c r="B35" s="14"/>
      <c r="C35" s="14"/>
      <c r="D35" s="14"/>
      <c r="E35" s="14"/>
      <c r="F35" s="14"/>
      <c r="G35" s="34"/>
      <c r="H35" s="32"/>
      <c r="I35" s="35"/>
      <c r="J35" s="14"/>
    </row>
    <row r="36" spans="1:10" ht="12.75">
      <c r="A36" s="14"/>
      <c r="B36" s="41" t="s">
        <v>78</v>
      </c>
      <c r="C36" s="14"/>
      <c r="D36" s="14"/>
      <c r="E36" s="14"/>
      <c r="F36" s="14"/>
      <c r="G36" s="36">
        <f>SUM(G33:G35)</f>
        <v>-996</v>
      </c>
      <c r="H36" s="32"/>
      <c r="I36" s="37">
        <f>SUM(I33:I35)</f>
        <v>-1125</v>
      </c>
      <c r="J36" s="14"/>
    </row>
    <row r="37" spans="1:10" ht="12.75">
      <c r="A37" s="14"/>
      <c r="B37" s="13"/>
      <c r="C37" s="14"/>
      <c r="D37" s="14"/>
      <c r="E37" s="14"/>
      <c r="F37" s="14"/>
      <c r="G37" s="36"/>
      <c r="H37" s="32"/>
      <c r="I37" s="37"/>
      <c r="J37" s="14"/>
    </row>
    <row r="38" spans="1:10" ht="12.75">
      <c r="A38" s="14"/>
      <c r="B38" s="13" t="s">
        <v>45</v>
      </c>
      <c r="C38" s="14"/>
      <c r="D38" s="14"/>
      <c r="E38" s="14"/>
      <c r="F38" s="14"/>
      <c r="G38" s="36"/>
      <c r="H38" s="32"/>
      <c r="I38" s="37"/>
      <c r="J38" s="14"/>
    </row>
    <row r="39" spans="1:10" ht="12.75">
      <c r="A39" s="14"/>
      <c r="B39" s="15" t="s">
        <v>71</v>
      </c>
      <c r="C39" s="14"/>
      <c r="D39" s="14"/>
      <c r="E39" s="14"/>
      <c r="F39" s="14"/>
      <c r="G39" s="31">
        <v>0</v>
      </c>
      <c r="H39" s="32"/>
      <c r="I39" s="66">
        <f>14974+1</f>
        <v>14975</v>
      </c>
      <c r="J39" s="14"/>
    </row>
    <row r="40" spans="1:10" ht="12.75">
      <c r="A40" s="14"/>
      <c r="B40" s="15" t="s">
        <v>74</v>
      </c>
      <c r="C40" s="14"/>
      <c r="D40" s="14"/>
      <c r="E40" s="14"/>
      <c r="F40" s="14"/>
      <c r="G40" s="33">
        <v>-1104</v>
      </c>
      <c r="H40" s="32"/>
      <c r="I40" s="67">
        <v>893</v>
      </c>
      <c r="J40" s="14"/>
    </row>
    <row r="41" spans="1:10" ht="12.75">
      <c r="A41" s="14"/>
      <c r="B41" s="13"/>
      <c r="C41" s="14"/>
      <c r="D41" s="14"/>
      <c r="E41" s="14"/>
      <c r="F41" s="14"/>
      <c r="G41" s="34"/>
      <c r="H41" s="32"/>
      <c r="I41" s="35"/>
      <c r="J41" s="14"/>
    </row>
    <row r="42" spans="1:10" ht="12.75">
      <c r="A42" s="14"/>
      <c r="B42" s="41" t="s">
        <v>97</v>
      </c>
      <c r="C42" s="14"/>
      <c r="D42" s="14"/>
      <c r="E42" s="14"/>
      <c r="F42" s="14"/>
      <c r="G42" s="36">
        <f>SUM(G39:G41)</f>
        <v>-1104</v>
      </c>
      <c r="H42" s="32"/>
      <c r="I42" s="37">
        <f>SUM(I39:I41)</f>
        <v>15868</v>
      </c>
      <c r="J42" s="14"/>
    </row>
    <row r="43" spans="1:10" ht="12.75">
      <c r="A43" s="14"/>
      <c r="B43" s="41"/>
      <c r="C43" s="14"/>
      <c r="D43" s="14"/>
      <c r="E43" s="14"/>
      <c r="F43" s="14"/>
      <c r="G43" s="36"/>
      <c r="H43" s="32"/>
      <c r="I43" s="37"/>
      <c r="J43" s="14"/>
    </row>
    <row r="44" spans="1:10" ht="12.75">
      <c r="A44" s="14"/>
      <c r="B44" s="52" t="s">
        <v>69</v>
      </c>
      <c r="C44" s="14"/>
      <c r="D44" s="14"/>
      <c r="E44" s="14"/>
      <c r="F44" s="14"/>
      <c r="G44" s="36">
        <v>16</v>
      </c>
      <c r="H44" s="32"/>
      <c r="I44" s="37">
        <v>-1</v>
      </c>
      <c r="J44" s="14"/>
    </row>
    <row r="45" spans="1:10" ht="12.75">
      <c r="A45" s="14"/>
      <c r="B45" s="13"/>
      <c r="C45" s="14"/>
      <c r="D45" s="14"/>
      <c r="E45" s="14"/>
      <c r="F45" s="14"/>
      <c r="G45" s="38"/>
      <c r="H45" s="32"/>
      <c r="I45" s="39"/>
      <c r="J45" s="14"/>
    </row>
    <row r="46" spans="1:10" ht="12.75">
      <c r="A46" s="14"/>
      <c r="B46" s="15" t="s">
        <v>98</v>
      </c>
      <c r="C46" s="14"/>
      <c r="D46" s="14"/>
      <c r="E46" s="14"/>
      <c r="F46" s="14"/>
      <c r="G46" s="36">
        <f>G44+G42+G36+G30</f>
        <v>-3196</v>
      </c>
      <c r="H46" s="32"/>
      <c r="I46" s="37">
        <f>I44+I42+I36+I30</f>
        <v>14009</v>
      </c>
      <c r="J46" s="14"/>
    </row>
    <row r="47" spans="1:10" ht="12.75">
      <c r="A47" s="14"/>
      <c r="B47" s="13"/>
      <c r="C47" s="14"/>
      <c r="D47" s="14"/>
      <c r="E47" s="14"/>
      <c r="F47" s="14"/>
      <c r="G47" s="36"/>
      <c r="H47" s="32"/>
      <c r="I47" s="37"/>
      <c r="J47" s="14"/>
    </row>
    <row r="48" spans="1:10" ht="12.75">
      <c r="A48" s="14"/>
      <c r="B48" s="14" t="s">
        <v>47</v>
      </c>
      <c r="C48" s="14"/>
      <c r="D48" s="14"/>
      <c r="E48" s="14"/>
      <c r="F48" s="14"/>
      <c r="G48" s="36">
        <f>I50</f>
        <v>14009</v>
      </c>
      <c r="H48" s="32"/>
      <c r="I48" s="37">
        <v>0</v>
      </c>
      <c r="J48" s="14"/>
    </row>
    <row r="49" spans="1:10" ht="12.75">
      <c r="A49" s="14"/>
      <c r="B49" s="13"/>
      <c r="C49" s="14"/>
      <c r="D49" s="14"/>
      <c r="E49" s="14"/>
      <c r="F49" s="14"/>
      <c r="G49" s="21"/>
      <c r="H49" s="24"/>
      <c r="I49" s="23"/>
      <c r="J49" s="14"/>
    </row>
    <row r="50" spans="1:10" ht="13.5" thickBot="1">
      <c r="A50" s="14"/>
      <c r="B50" s="14" t="s">
        <v>46</v>
      </c>
      <c r="C50" s="14"/>
      <c r="D50" s="14"/>
      <c r="E50" s="14"/>
      <c r="F50" s="14"/>
      <c r="G50" s="8">
        <f>SUM(G46:G49)</f>
        <v>10813</v>
      </c>
      <c r="H50" s="24"/>
      <c r="I50" s="64">
        <f>SUM(I46:I49)</f>
        <v>14009</v>
      </c>
      <c r="J50" s="14"/>
    </row>
    <row r="51" spans="1:10" ht="13.5" thickTop="1">
      <c r="A51" s="14"/>
      <c r="B51" s="14"/>
      <c r="C51" s="14"/>
      <c r="D51" s="14"/>
      <c r="E51" s="14"/>
      <c r="F51" s="14"/>
      <c r="G51" s="13"/>
      <c r="H51" s="14"/>
      <c r="I51" s="15"/>
      <c r="J51" s="14"/>
    </row>
    <row r="52" spans="1:10" ht="12.75">
      <c r="A52" s="14"/>
      <c r="B52" s="47" t="s">
        <v>48</v>
      </c>
      <c r="C52" s="14"/>
      <c r="D52" s="14"/>
      <c r="E52" s="14"/>
      <c r="F52" s="14"/>
      <c r="G52" s="25"/>
      <c r="H52" s="14"/>
      <c r="I52" s="26"/>
      <c r="J52" s="14"/>
    </row>
    <row r="53" spans="1:10" s="75" customFormat="1" ht="12.75">
      <c r="A53" s="40"/>
      <c r="B53" s="40" t="s">
        <v>84</v>
      </c>
      <c r="C53" s="40"/>
      <c r="D53" s="40"/>
      <c r="E53" s="40"/>
      <c r="F53" s="40"/>
      <c r="G53" s="36">
        <f>3007-76</f>
        <v>2931</v>
      </c>
      <c r="H53" s="40"/>
      <c r="I53" s="37">
        <v>897</v>
      </c>
      <c r="J53" s="40"/>
    </row>
    <row r="54" spans="1:10" s="75" customFormat="1" ht="12.75">
      <c r="A54" s="40"/>
      <c r="B54" s="40" t="s">
        <v>70</v>
      </c>
      <c r="C54" s="40"/>
      <c r="D54" s="40"/>
      <c r="E54" s="40"/>
      <c r="F54" s="40"/>
      <c r="G54" s="36">
        <f>8484+76</f>
        <v>8560</v>
      </c>
      <c r="H54" s="40"/>
      <c r="I54" s="37">
        <v>13804</v>
      </c>
      <c r="J54" s="40"/>
    </row>
    <row r="55" spans="1:10" ht="12.75">
      <c r="A55" s="14"/>
      <c r="B55" s="40" t="s">
        <v>49</v>
      </c>
      <c r="C55" s="14"/>
      <c r="D55" s="14"/>
      <c r="E55" s="14"/>
      <c r="F55" s="14"/>
      <c r="G55" s="21">
        <v>-678</v>
      </c>
      <c r="H55" s="14"/>
      <c r="I55" s="23">
        <v>-692</v>
      </c>
      <c r="J55" s="14"/>
    </row>
    <row r="56" spans="1:10" ht="12.75">
      <c r="A56" s="14"/>
      <c r="B56" s="14"/>
      <c r="C56" s="14"/>
      <c r="D56" s="14"/>
      <c r="E56" s="14"/>
      <c r="F56" s="14"/>
      <c r="G56" s="21"/>
      <c r="H56" s="14"/>
      <c r="I56" s="23"/>
      <c r="J56" s="14"/>
    </row>
    <row r="57" spans="1:10" ht="13.5" thickBot="1">
      <c r="A57" s="14"/>
      <c r="B57" s="14"/>
      <c r="C57" s="14"/>
      <c r="D57" s="14"/>
      <c r="E57" s="14"/>
      <c r="F57" s="14"/>
      <c r="G57" s="8">
        <f>SUM(G53:G56)</f>
        <v>10813</v>
      </c>
      <c r="H57" s="14"/>
      <c r="I57" s="64">
        <f>SUM(I53:I56)</f>
        <v>14009</v>
      </c>
      <c r="J57" s="14"/>
    </row>
    <row r="58" spans="1:10" ht="13.5" thickTop="1">
      <c r="A58" s="14"/>
      <c r="B58" s="14"/>
      <c r="C58" s="14"/>
      <c r="D58" s="14"/>
      <c r="E58" s="14"/>
      <c r="F58" s="14"/>
      <c r="G58" s="21"/>
      <c r="H58" s="14"/>
      <c r="I58" s="23"/>
      <c r="J58" s="14"/>
    </row>
    <row r="59" spans="1:10" ht="12.75">
      <c r="A59" s="14"/>
      <c r="B59" s="14"/>
      <c r="C59" s="14"/>
      <c r="D59" s="14"/>
      <c r="E59" s="14"/>
      <c r="F59" s="14"/>
      <c r="G59" s="13"/>
      <c r="H59" s="14"/>
      <c r="I59" s="15"/>
      <c r="J59" s="14"/>
    </row>
    <row r="60" spans="1:10" ht="12.75">
      <c r="A60" s="14"/>
      <c r="B60" s="79" t="s">
        <v>66</v>
      </c>
      <c r="C60" s="79"/>
      <c r="D60" s="79"/>
      <c r="E60" s="79"/>
      <c r="F60" s="79"/>
      <c r="G60" s="79"/>
      <c r="H60" s="79"/>
      <c r="I60" s="79"/>
      <c r="J60" s="14"/>
    </row>
    <row r="61" spans="1:10" ht="12.75">
      <c r="A61" s="14"/>
      <c r="B61" s="79"/>
      <c r="C61" s="79"/>
      <c r="D61" s="79"/>
      <c r="E61" s="79"/>
      <c r="F61" s="79"/>
      <c r="G61" s="79"/>
      <c r="H61" s="79"/>
      <c r="I61" s="79"/>
      <c r="J61" s="14"/>
    </row>
    <row r="62" spans="1:10" ht="12.75">
      <c r="A62" s="14"/>
      <c r="B62" s="14"/>
      <c r="C62" s="14"/>
      <c r="D62" s="14"/>
      <c r="E62" s="14"/>
      <c r="F62" s="14"/>
      <c r="G62" s="13"/>
      <c r="H62" s="14"/>
      <c r="I62" s="15"/>
      <c r="J62" s="14"/>
    </row>
  </sheetData>
  <mergeCells count="7">
    <mergeCell ref="B60:I61"/>
    <mergeCell ref="B8:I8"/>
    <mergeCell ref="B9:I9"/>
    <mergeCell ref="B3:I3"/>
    <mergeCell ref="B4:I4"/>
    <mergeCell ref="B6:I6"/>
    <mergeCell ref="B5:I5"/>
  </mergeCells>
  <printOptions horizontalCentered="1"/>
  <pageMargins left="0.7" right="0.5" top="0.5" bottom="0.5" header="0.5" footer="0.5"/>
  <pageSetup fitToHeight="1" fitToWidth="1" horizontalDpi="300" verticalDpi="300" orientation="portrait" paperSize="9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Finfield Corporate Services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 Chan Wai Hun</dc:creator>
  <cp:keywords/>
  <dc:description/>
  <cp:lastModifiedBy>vivien</cp:lastModifiedBy>
  <cp:lastPrinted>2005-07-26T09:34:23Z</cp:lastPrinted>
  <dcterms:created xsi:type="dcterms:W3CDTF">2005-02-24T22:59:47Z</dcterms:created>
  <dcterms:modified xsi:type="dcterms:W3CDTF">2005-07-26T09:43:37Z</dcterms:modified>
  <cp:category/>
  <cp:version/>
  <cp:contentType/>
  <cp:contentStatus/>
</cp:coreProperties>
</file>