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9060" activeTab="0"/>
  </bookViews>
  <sheets>
    <sheet name="SCI" sheetId="1" r:id="rId1"/>
    <sheet name="SFP" sheetId="2" r:id="rId2"/>
    <sheet name="EQUITY" sheetId="3" r:id="rId3"/>
    <sheet name="SCF" sheetId="4" r:id="rId4"/>
  </sheets>
  <definedNames/>
  <calcPr fullCalcOnLoad="1"/>
</workbook>
</file>

<file path=xl/sharedStrings.xml><?xml version="1.0" encoding="utf-8"?>
<sst xmlns="http://schemas.openxmlformats.org/spreadsheetml/2006/main" count="221" uniqueCount="160">
  <si>
    <t>TOTAL EQUITY AND LIABILITIES</t>
  </si>
  <si>
    <t xml:space="preserve">Borrowings </t>
  </si>
  <si>
    <t>Current liabilities</t>
  </si>
  <si>
    <t>Deferred tax liabilities</t>
  </si>
  <si>
    <t>Borrowings</t>
  </si>
  <si>
    <t>Non-current liabilities</t>
  </si>
  <si>
    <t>Share capital</t>
  </si>
  <si>
    <t>EQUITY AND LIABILITIES</t>
  </si>
  <si>
    <t>TOTAL ASSETS</t>
  </si>
  <si>
    <t>Cash and bank balances</t>
  </si>
  <si>
    <t>Tax recoverable</t>
  </si>
  <si>
    <t>Inventories</t>
  </si>
  <si>
    <t>Current assets</t>
  </si>
  <si>
    <t>Property, plant and equipment</t>
  </si>
  <si>
    <t>Non-current assets</t>
  </si>
  <si>
    <t xml:space="preserve">ASSETS </t>
  </si>
  <si>
    <t>RM'000</t>
  </si>
  <si>
    <t>(AUDITED)</t>
  </si>
  <si>
    <t>(UNAUDITED)</t>
  </si>
  <si>
    <t>(The figures have not been audited)</t>
  </si>
  <si>
    <t>(Incorporated in Malaysia)</t>
  </si>
  <si>
    <t xml:space="preserve">  Diluted</t>
  </si>
  <si>
    <t xml:space="preserve">  Basic</t>
  </si>
  <si>
    <t>Earnings per share (sen)</t>
  </si>
  <si>
    <t>TAX EXPENSE</t>
  </si>
  <si>
    <t>FINANCE COSTS</t>
  </si>
  <si>
    <t>OTHER INCOME</t>
  </si>
  <si>
    <t>GROSS PROFIT</t>
  </si>
  <si>
    <t>COST OF SALES</t>
  </si>
  <si>
    <t xml:space="preserve">TO DATE </t>
  </si>
  <si>
    <t>QUARTER</t>
  </si>
  <si>
    <t>CORRESPONDING</t>
  </si>
  <si>
    <t>YEAR</t>
  </si>
  <si>
    <t>PRECEDING YEAR</t>
  </si>
  <si>
    <t>CURRENT</t>
  </si>
  <si>
    <t>CUMULATIVE QUARTER</t>
  </si>
  <si>
    <t>INDIVIDUAL QUARTER</t>
  </si>
  <si>
    <t xml:space="preserve">PROFITS </t>
  </si>
  <si>
    <t>CAPITAL</t>
  </si>
  <si>
    <t>TOTAL</t>
  </si>
  <si>
    <t>RETAINED</t>
  </si>
  <si>
    <t xml:space="preserve">SHARE </t>
  </si>
  <si>
    <t>CONDENSED CONSOLIDATED STATEMENT OF CHANGES IN EQUITY</t>
  </si>
  <si>
    <t>Repayment of hire purchase creditors</t>
  </si>
  <si>
    <t>CASH FLOWS FROM FINANCING ACTIVITIES</t>
  </si>
  <si>
    <t>Interest received</t>
  </si>
  <si>
    <t>CASH FLOWS FROM INVESTING ACTIVITIES</t>
  </si>
  <si>
    <t>Tax paid</t>
  </si>
  <si>
    <t>Interest paid</t>
  </si>
  <si>
    <t>Operating profit before working capital changes</t>
  </si>
  <si>
    <t>Interest income</t>
  </si>
  <si>
    <t>Interest expenses</t>
  </si>
  <si>
    <t>Adjustments for:</t>
  </si>
  <si>
    <t>Profit before tax</t>
  </si>
  <si>
    <t>CASH FLOWS FROM OPERATING ACTIVITIES</t>
  </si>
  <si>
    <t>REVENUE</t>
  </si>
  <si>
    <t>Tax liabilities</t>
  </si>
  <si>
    <t>PERIOD TO DATE</t>
  </si>
  <si>
    <t xml:space="preserve">FINANCIAL </t>
  </si>
  <si>
    <t>RESERVE</t>
  </si>
  <si>
    <t>TOTAL EQUITY</t>
  </si>
  <si>
    <t>TOTAL LIABILITIES</t>
  </si>
  <si>
    <t>Investment in a jointly controlled entity</t>
  </si>
  <si>
    <t xml:space="preserve">WARRANT </t>
  </si>
  <si>
    <t>Repayment of term loans</t>
  </si>
  <si>
    <t xml:space="preserve">(The unaudited Condensed Consolidated Statement of Changes in Equity should be read in conjunction with the audited financial statements for the </t>
  </si>
  <si>
    <t>EXCHANGE</t>
  </si>
  <si>
    <t xml:space="preserve">TRANSLATION </t>
  </si>
  <si>
    <t>Prepaid lease payments for land</t>
  </si>
  <si>
    <t xml:space="preserve">QUARTER </t>
  </si>
  <si>
    <t xml:space="preserve">PERIOD </t>
  </si>
  <si>
    <t xml:space="preserve">PERIOD  </t>
  </si>
  <si>
    <t>Amortisation of prepaid lease payments for land</t>
  </si>
  <si>
    <t>KARYON INDUSTRIES BERHAD (Company No: 612797-T)</t>
  </si>
  <si>
    <t xml:space="preserve">CONDENSED CONSOLIDATED STATEMENT OF COMPREHENSIVE INCOME </t>
  </si>
  <si>
    <t>ADMINISTRATIVE AND OPERATING EXPENSES</t>
  </si>
  <si>
    <t>CONDENSED CONSOLIDATED STATEMENT OF FINANCIAL POSITION</t>
  </si>
  <si>
    <t xml:space="preserve">(The unaudited Condensed Consolidated Statement of Financial Position should be read in conjunction with the audited financial statements for the </t>
  </si>
  <si>
    <t xml:space="preserve">(The unaudited Condensed Consolidated Statement of Comprehensive Income should be read in conjunction with the audited financial statements for the </t>
  </si>
  <si>
    <t>CONDENSED CONSOLIDATED STATEMENT OF CASH FLOWS</t>
  </si>
  <si>
    <t>Trade and other receivables</t>
  </si>
  <si>
    <t>Cash and cash equivalents</t>
  </si>
  <si>
    <t>Trade and other payables</t>
  </si>
  <si>
    <t>Reserves</t>
  </si>
  <si>
    <t>Balance as at 01.01.2010</t>
  </si>
  <si>
    <t>Bad debts recovery</t>
  </si>
  <si>
    <t xml:space="preserve">(The unaudited Condensed Consolidated Statement of Cash Flows should be read in conjunction with the audited financial statement for the financial year </t>
  </si>
  <si>
    <t>Drawdown of bankers' acceptances</t>
  </si>
  <si>
    <t>PROFIT BEFORE TAX</t>
  </si>
  <si>
    <t>NET PROFIT FOR THE PERIOD</t>
  </si>
  <si>
    <t>Profit attributable to:</t>
  </si>
  <si>
    <t>Note:</t>
  </si>
  <si>
    <t>Share of loss in an associated company</t>
  </si>
  <si>
    <t>As at 31/12/10</t>
  </si>
  <si>
    <t>Owners of the parent</t>
  </si>
  <si>
    <t>Net assets per share attributable to owners of the parent (RM)</t>
  </si>
  <si>
    <t>Equity attributable to owners of the parent</t>
  </si>
  <si>
    <t>ATTRIBUTABLE TO OWNERS OF THE PARENT</t>
  </si>
  <si>
    <t>Balance as at 01.01.2011</t>
  </si>
  <si>
    <t>OTHER COMPREHENSIVE INCOME/(LOSS)</t>
  </si>
  <si>
    <t xml:space="preserve">Foreign currency translation </t>
  </si>
  <si>
    <t>Total comprehensive income attributable to:</t>
  </si>
  <si>
    <t>Bad debts written off</t>
  </si>
  <si>
    <t>Proceeds from sale of property, plant and equipment</t>
  </si>
  <si>
    <t>Depreciation on property, plant and equipment</t>
  </si>
  <si>
    <t>Less: Fixed deposits pledged to financial institutions</t>
  </si>
  <si>
    <t>SHARE</t>
  </si>
  <si>
    <t>PREMIUM</t>
  </si>
  <si>
    <t>*</t>
  </si>
  <si>
    <t>**</t>
  </si>
  <si>
    <t>Issue of shares on conversion of warrants</t>
  </si>
  <si>
    <t>* denotes RM81</t>
  </si>
  <si>
    <t>** denotes RM267</t>
  </si>
  <si>
    <t>SHARE OF LOSS IN AN  ASSOCIATED COMPANY</t>
  </si>
  <si>
    <t>Dividend paid</t>
  </si>
  <si>
    <t>2) Cash and cash equivalents</t>
  </si>
  <si>
    <t>Less: Financed by hire purchase</t>
  </si>
  <si>
    <t>TOTAL COMPREHENSIVE INCOME FOR THE PERIOD</t>
  </si>
  <si>
    <t>NET CASH USED IN FINANCING ACTIVITIES</t>
  </si>
  <si>
    <t xml:space="preserve">CASH AND CASH EQUIVALENTS AT BEGINNING OF THE </t>
  </si>
  <si>
    <t>FINANCIAL YEAR</t>
  </si>
  <si>
    <t>CASH AND CASH EQUIVALENTS AT THE END OF THE</t>
  </si>
  <si>
    <t>Gain on disposal of property, plant and equipment</t>
  </si>
  <si>
    <t>Property, plant and equipment written off</t>
  </si>
  <si>
    <t>Purchase of property, plant and equipment (Note 1)</t>
  </si>
  <si>
    <t>NET INCREASE/(DECREASE) IN CASH AND CASH EQUIVALENTS</t>
  </si>
  <si>
    <t>1) Purchase of property, plant and equipment</t>
  </si>
  <si>
    <t>Purchase of property, plant and equipment</t>
  </si>
  <si>
    <t>Cash purchase of property, plant and equipment</t>
  </si>
  <si>
    <t xml:space="preserve">Cash and cash equivalents included in the statement of cash flows comprise of the following: </t>
  </si>
  <si>
    <t>31/12/11</t>
  </si>
  <si>
    <t>31/12/10</t>
  </si>
  <si>
    <t>Balance as at 31.12.2011</t>
  </si>
  <si>
    <t>Balance as at 31.12.2010</t>
  </si>
  <si>
    <t>31/12/2010</t>
  </si>
  <si>
    <t>FOR THE 4TH QUARTER ENDED 31 DECEMBER 2011</t>
  </si>
  <si>
    <t>AS AT 31 DECEMBER 2011</t>
  </si>
  <si>
    <t>Impairment loss in an associated company</t>
  </si>
  <si>
    <t>Bonus issue expenses</t>
  </si>
  <si>
    <t>Bonus issue</t>
  </si>
  <si>
    <t>***</t>
  </si>
  <si>
    <t>*** denotes (RM267)</t>
  </si>
  <si>
    <t>31/12/2011</t>
  </si>
  <si>
    <t>As at 31/12/11</t>
  </si>
  <si>
    <t>Share of profit in a jointly controlled entity</t>
  </si>
  <si>
    <t>NET CASH FROM OPERATING ACTIVITIES</t>
  </si>
  <si>
    <t>NET CASH USED IN INVESTING ACTIVITIES</t>
  </si>
  <si>
    <t>Quarter ended 31 December 2011</t>
  </si>
  <si>
    <t>Quarter ended 31 December 2010</t>
  </si>
  <si>
    <t>CASH GENERATED FROM OPERATIONS</t>
  </si>
  <si>
    <t>SHARE OF PROFIT IN A JOINTLY CONTROLLED ENTITY</t>
  </si>
  <si>
    <t>Total comprehensive income for the year</t>
  </si>
  <si>
    <t>Cash and bank balances at end of the year</t>
  </si>
  <si>
    <t>FINANCIAL YEAR (Note 2)</t>
  </si>
  <si>
    <t>Withdrawal/(Placement) of fixed deposits</t>
  </si>
  <si>
    <t>ended 31 December 2010 and the accompanying explanatory notes attached to this interim financial statements on page 5-18)</t>
  </si>
  <si>
    <t>financial year ended 31 December 2010 and the accompanying explanatory notes attached to this interim financial statements on page 5-18)</t>
  </si>
  <si>
    <t>Net changes in inventories</t>
  </si>
  <si>
    <t>Net changes in trade and other receivables</t>
  </si>
  <si>
    <t>Net changes in trade and other payables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</si>
</sst>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s>
  <fonts count="45">
    <font>
      <sz val="10"/>
      <name val="Arial"/>
      <family val="0"/>
    </font>
    <font>
      <sz val="11"/>
      <color indexed="8"/>
      <name val="Calibri"/>
      <family val="2"/>
    </font>
    <font>
      <sz val="12"/>
      <name val="Times New Roman"/>
      <family val="1"/>
    </font>
    <font>
      <b/>
      <sz val="12"/>
      <name val="Times New Roman"/>
      <family val="1"/>
    </font>
    <font>
      <b/>
      <u val="single"/>
      <sz val="12"/>
      <name val="Times New Roman"/>
      <family val="1"/>
    </font>
    <font>
      <u val="single"/>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right/>
      <top/>
      <bottom style="medium"/>
    </border>
    <border>
      <left style="medium"/>
      <right style="medium"/>
      <top style="medium"/>
      <bottom/>
    </border>
    <border>
      <left style="medium"/>
      <right style="medium"/>
      <top/>
      <bottom style="medium"/>
    </border>
    <border>
      <left style="thin"/>
      <right style="thin"/>
      <top/>
      <bottom style="thin"/>
    </border>
    <border>
      <left/>
      <right/>
      <top style="thin"/>
      <bottom style="double"/>
    </border>
    <border>
      <left/>
      <right style="thin"/>
      <top style="thin"/>
      <bottom/>
    </border>
    <border>
      <left/>
      <right style="thin"/>
      <top/>
      <bottom/>
    </border>
    <border>
      <left style="thin"/>
      <right style="thin"/>
      <top style="thin"/>
      <bottom style="double"/>
    </border>
    <border>
      <left/>
      <right/>
      <top/>
      <bottom style="thin"/>
    </border>
    <border>
      <left/>
      <right/>
      <top style="thin"/>
      <bottom style="thin"/>
    </border>
    <border>
      <left style="thin"/>
      <right/>
      <top/>
      <bottom style="thin"/>
    </border>
    <border>
      <left/>
      <right style="thin"/>
      <top/>
      <bottom style="thin"/>
    </border>
    <border>
      <left/>
      <right/>
      <top/>
      <bottom style="double"/>
    </border>
    <border>
      <left style="thin"/>
      <right/>
      <top style="thin"/>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Alignment="1">
      <alignment/>
    </xf>
    <xf numFmtId="0" fontId="2"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
    </xf>
    <xf numFmtId="0" fontId="4" fillId="0" borderId="0" xfId="0" applyFont="1" applyFill="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14" fontId="3" fillId="0" borderId="0" xfId="0" applyNumberFormat="1" applyFont="1" applyFill="1" applyAlignment="1">
      <alignment horizontal="center"/>
    </xf>
    <xf numFmtId="0" fontId="2" fillId="0" borderId="11" xfId="0" applyFont="1" applyFill="1" applyBorder="1" applyAlignment="1">
      <alignment/>
    </xf>
    <xf numFmtId="43" fontId="2" fillId="0" borderId="0" xfId="42" applyFont="1" applyFill="1" applyAlignment="1">
      <alignment/>
    </xf>
    <xf numFmtId="164" fontId="2" fillId="0" borderId="0" xfId="0" applyNumberFormat="1" applyFont="1" applyFill="1" applyAlignment="1">
      <alignment/>
    </xf>
    <xf numFmtId="0" fontId="2" fillId="0" borderId="0" xfId="0" applyFont="1" applyFill="1" applyBorder="1" applyAlignment="1">
      <alignment/>
    </xf>
    <xf numFmtId="164" fontId="2" fillId="0" borderId="0" xfId="42" applyNumberFormat="1" applyFont="1" applyFill="1" applyAlignment="1">
      <alignment/>
    </xf>
    <xf numFmtId="43" fontId="2" fillId="0" borderId="0" xfId="0" applyNumberFormat="1" applyFont="1" applyFill="1" applyAlignment="1">
      <alignment/>
    </xf>
    <xf numFmtId="43" fontId="3" fillId="0" borderId="0" xfId="0" applyNumberFormat="1" applyFont="1" applyFill="1" applyBorder="1" applyAlignment="1">
      <alignment horizontal="left"/>
    </xf>
    <xf numFmtId="43" fontId="2" fillId="0" borderId="0" xfId="0" applyNumberFormat="1" applyFont="1" applyFill="1" applyBorder="1" applyAlignment="1">
      <alignment/>
    </xf>
    <xf numFmtId="37" fontId="2" fillId="0" borderId="0" xfId="0" applyNumberFormat="1" applyFont="1" applyFill="1" applyBorder="1" applyAlignment="1">
      <alignment/>
    </xf>
    <xf numFmtId="0" fontId="3" fillId="0" borderId="12" xfId="0" applyFont="1" applyFill="1" applyBorder="1" applyAlignment="1">
      <alignment horizontal="center"/>
    </xf>
    <xf numFmtId="37" fontId="3" fillId="0" borderId="13" xfId="0" applyNumberFormat="1" applyFont="1" applyFill="1" applyBorder="1" applyAlignment="1">
      <alignment horizontal="center"/>
    </xf>
    <xf numFmtId="37" fontId="3" fillId="0" borderId="14" xfId="0" applyNumberFormat="1" applyFont="1" applyFill="1" applyBorder="1" applyAlignment="1">
      <alignment horizontal="center"/>
    </xf>
    <xf numFmtId="41" fontId="2" fillId="0" borderId="0" xfId="0" applyNumberFormat="1" applyFont="1" applyFill="1" applyBorder="1" applyAlignment="1">
      <alignment/>
    </xf>
    <xf numFmtId="43" fontId="3" fillId="0" borderId="0" xfId="0" applyNumberFormat="1" applyFont="1" applyFill="1" applyBorder="1" applyAlignment="1">
      <alignment/>
    </xf>
    <xf numFmtId="41" fontId="2" fillId="0" borderId="10" xfId="0" applyNumberFormat="1" applyFont="1" applyFill="1" applyBorder="1" applyAlignment="1">
      <alignment/>
    </xf>
    <xf numFmtId="41" fontId="2" fillId="0" borderId="11" xfId="0" applyNumberFormat="1" applyFont="1" applyFill="1" applyBorder="1" applyAlignment="1">
      <alignment/>
    </xf>
    <xf numFmtId="41" fontId="2" fillId="0" borderId="15" xfId="0" applyNumberFormat="1" applyFont="1" applyFill="1" applyBorder="1" applyAlignment="1">
      <alignment/>
    </xf>
    <xf numFmtId="41" fontId="2" fillId="0" borderId="16" xfId="0" applyNumberFormat="1" applyFont="1" applyFill="1" applyBorder="1" applyAlignment="1">
      <alignment/>
    </xf>
    <xf numFmtId="41" fontId="3" fillId="0" borderId="0" xfId="0" applyNumberFormat="1" applyFont="1" applyFill="1" applyBorder="1" applyAlignment="1">
      <alignment/>
    </xf>
    <xf numFmtId="2" fontId="2" fillId="0" borderId="12" xfId="0" applyNumberFormat="1" applyFont="1" applyFill="1" applyBorder="1" applyAlignment="1">
      <alignment horizontal="right"/>
    </xf>
    <xf numFmtId="1" fontId="2" fillId="0" borderId="0" xfId="0" applyNumberFormat="1" applyFont="1" applyFill="1" applyBorder="1" applyAlignment="1">
      <alignment horizontal="right"/>
    </xf>
    <xf numFmtId="0" fontId="3" fillId="0" borderId="17" xfId="0" applyFont="1" applyFill="1" applyBorder="1" applyAlignment="1">
      <alignment horizontal="center"/>
    </xf>
    <xf numFmtId="0" fontId="3" fillId="0" borderId="18" xfId="0" applyFont="1" applyFill="1" applyBorder="1" applyAlignment="1">
      <alignment horizontal="center"/>
    </xf>
    <xf numFmtId="0" fontId="2" fillId="0" borderId="18" xfId="0" applyFont="1" applyFill="1" applyBorder="1" applyAlignment="1">
      <alignment/>
    </xf>
    <xf numFmtId="0" fontId="4" fillId="0" borderId="11" xfId="0" applyFont="1" applyFill="1" applyBorder="1" applyAlignment="1">
      <alignment horizontal="center"/>
    </xf>
    <xf numFmtId="0" fontId="4" fillId="0" borderId="18" xfId="0" applyFont="1" applyFill="1" applyBorder="1" applyAlignment="1">
      <alignment horizontal="center"/>
    </xf>
    <xf numFmtId="164" fontId="2" fillId="0" borderId="11" xfId="42" applyNumberFormat="1" applyFont="1" applyFill="1" applyBorder="1" applyAlignment="1">
      <alignment horizontal="right"/>
    </xf>
    <xf numFmtId="164" fontId="2" fillId="0" borderId="18" xfId="42" applyNumberFormat="1" applyFont="1" applyFill="1" applyBorder="1" applyAlignment="1">
      <alignment horizontal="right"/>
    </xf>
    <xf numFmtId="164" fontId="2" fillId="0" borderId="19" xfId="42" applyNumberFormat="1" applyFont="1" applyFill="1" applyBorder="1" applyAlignment="1">
      <alignment horizontal="right"/>
    </xf>
    <xf numFmtId="164" fontId="2" fillId="0" borderId="0" xfId="42" applyNumberFormat="1" applyFont="1" applyFill="1" applyBorder="1" applyAlignment="1">
      <alignment/>
    </xf>
    <xf numFmtId="164" fontId="2" fillId="0" borderId="0" xfId="42" applyNumberFormat="1" applyFont="1" applyFill="1" applyAlignment="1">
      <alignment horizontal="center"/>
    </xf>
    <xf numFmtId="164" fontId="2" fillId="0" borderId="20" xfId="42" applyNumberFormat="1" applyFont="1" applyFill="1" applyBorder="1" applyAlignment="1">
      <alignment/>
    </xf>
    <xf numFmtId="164" fontId="2" fillId="0" borderId="20" xfId="42" applyNumberFormat="1" applyFont="1" applyFill="1" applyBorder="1" applyAlignment="1">
      <alignment horizontal="center"/>
    </xf>
    <xf numFmtId="41" fontId="2" fillId="0" borderId="21" xfId="0" applyNumberFormat="1" applyFont="1" applyFill="1" applyBorder="1" applyAlignment="1">
      <alignment/>
    </xf>
    <xf numFmtId="41" fontId="2" fillId="0" borderId="0" xfId="0" applyNumberFormat="1" applyFont="1" applyFill="1" applyAlignment="1">
      <alignment/>
    </xf>
    <xf numFmtId="43" fontId="3" fillId="0" borderId="0" xfId="42" applyFont="1" applyFill="1" applyAlignment="1">
      <alignment/>
    </xf>
    <xf numFmtId="43" fontId="2" fillId="0" borderId="0" xfId="42" applyFont="1" applyFill="1" applyAlignment="1">
      <alignment/>
    </xf>
    <xf numFmtId="43" fontId="2" fillId="0" borderId="0" xfId="42" applyFont="1" applyFill="1" applyAlignment="1">
      <alignment horizontal="left" indent="2"/>
    </xf>
    <xf numFmtId="43" fontId="2" fillId="0" borderId="0" xfId="42" applyFont="1" applyFill="1" applyBorder="1" applyAlignment="1">
      <alignment/>
    </xf>
    <xf numFmtId="43" fontId="3" fillId="0" borderId="0" xfId="42" applyFont="1" applyFill="1" applyBorder="1" applyAlignment="1">
      <alignment/>
    </xf>
    <xf numFmtId="43" fontId="2" fillId="0" borderId="0" xfId="42" applyFont="1" applyFill="1" applyBorder="1" applyAlignment="1">
      <alignment horizontal="center"/>
    </xf>
    <xf numFmtId="43" fontId="3" fillId="0" borderId="0" xfId="42" applyFont="1" applyFill="1" applyBorder="1" applyAlignment="1">
      <alignment horizontal="left"/>
    </xf>
    <xf numFmtId="0" fontId="2" fillId="0" borderId="22" xfId="0" applyFont="1" applyFill="1" applyBorder="1" applyAlignment="1">
      <alignment/>
    </xf>
    <xf numFmtId="0" fontId="2" fillId="0" borderId="20" xfId="0" applyFont="1" applyFill="1" applyBorder="1" applyAlignment="1">
      <alignment/>
    </xf>
    <xf numFmtId="0" fontId="2" fillId="0" borderId="23" xfId="0" applyFont="1" applyFill="1" applyBorder="1" applyAlignment="1">
      <alignment/>
    </xf>
    <xf numFmtId="14" fontId="3" fillId="0" borderId="0" xfId="0" applyNumberFormat="1" applyFont="1" applyFill="1" applyAlignment="1" quotePrefix="1">
      <alignment horizontal="center"/>
    </xf>
    <xf numFmtId="43" fontId="5" fillId="0" borderId="0" xfId="42" applyFont="1" applyFill="1" applyAlignment="1">
      <alignment/>
    </xf>
    <xf numFmtId="0" fontId="3" fillId="0" borderId="0" xfId="0" applyFont="1" applyFill="1" applyBorder="1" applyAlignment="1">
      <alignment horizontal="center"/>
    </xf>
    <xf numFmtId="14" fontId="3" fillId="0" borderId="0" xfId="0" applyNumberFormat="1" applyFont="1" applyFill="1" applyBorder="1" applyAlignment="1" quotePrefix="1">
      <alignment horizontal="center"/>
    </xf>
    <xf numFmtId="14"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164" fontId="2" fillId="0" borderId="0" xfId="0" applyNumberFormat="1" applyFont="1" applyFill="1" applyBorder="1" applyAlignment="1">
      <alignment/>
    </xf>
    <xf numFmtId="43" fontId="4" fillId="0" borderId="0" xfId="42" applyFont="1" applyFill="1" applyAlignment="1">
      <alignment/>
    </xf>
    <xf numFmtId="164" fontId="3" fillId="0" borderId="0" xfId="42" applyNumberFormat="1" applyFont="1" applyFill="1" applyAlignment="1">
      <alignment horizontal="center"/>
    </xf>
    <xf numFmtId="164" fontId="3" fillId="0" borderId="0" xfId="42" applyNumberFormat="1" applyFont="1" applyFill="1" applyAlignment="1" quotePrefix="1">
      <alignment horizontal="center"/>
    </xf>
    <xf numFmtId="164" fontId="2" fillId="0" borderId="0" xfId="42" applyNumberFormat="1" applyFont="1" applyFill="1" applyAlignment="1">
      <alignment horizontal="right"/>
    </xf>
    <xf numFmtId="164" fontId="2" fillId="0" borderId="16" xfId="42" applyNumberFormat="1" applyFont="1" applyFill="1" applyBorder="1" applyAlignment="1">
      <alignment/>
    </xf>
    <xf numFmtId="164" fontId="2" fillId="0" borderId="0" xfId="42" applyNumberFormat="1" applyFont="1" applyFill="1" applyBorder="1" applyAlignment="1">
      <alignment horizontal="center"/>
    </xf>
    <xf numFmtId="164" fontId="2" fillId="0" borderId="16" xfId="42" applyNumberFormat="1" applyFont="1" applyFill="1" applyBorder="1" applyAlignment="1">
      <alignment horizontal="center"/>
    </xf>
    <xf numFmtId="43" fontId="3" fillId="0" borderId="0" xfId="42" applyFont="1" applyFill="1" applyAlignment="1">
      <alignment wrapText="1"/>
    </xf>
    <xf numFmtId="43" fontId="3" fillId="0" borderId="0" xfId="42" applyFont="1" applyFill="1" applyAlignment="1">
      <alignment horizontal="left" wrapText="1" readingOrder="1"/>
    </xf>
    <xf numFmtId="164" fontId="2" fillId="0" borderId="21" xfId="42" applyNumberFormat="1" applyFont="1" applyFill="1" applyBorder="1" applyAlignment="1">
      <alignment/>
    </xf>
    <xf numFmtId="43" fontId="0" fillId="0" borderId="0" xfId="42" applyFont="1" applyAlignment="1">
      <alignment/>
    </xf>
    <xf numFmtId="164" fontId="2" fillId="0" borderId="24" xfId="42" applyNumberFormat="1" applyFont="1" applyFill="1" applyBorder="1" applyAlignment="1">
      <alignment/>
    </xf>
    <xf numFmtId="43" fontId="2" fillId="0" borderId="0" xfId="42" applyFont="1" applyFill="1" applyAlignment="1">
      <alignment horizontal="right"/>
    </xf>
    <xf numFmtId="43" fontId="6" fillId="0" borderId="25" xfId="42" applyFont="1" applyFill="1" applyBorder="1" applyAlignment="1">
      <alignment/>
    </xf>
    <xf numFmtId="164" fontId="6" fillId="0" borderId="10" xfId="42" applyNumberFormat="1" applyFont="1" applyFill="1" applyBorder="1" applyAlignment="1">
      <alignment horizontal="right"/>
    </xf>
    <xf numFmtId="164" fontId="6" fillId="0" borderId="17" xfId="42" applyNumberFormat="1" applyFont="1" applyFill="1" applyBorder="1" applyAlignment="1">
      <alignment horizontal="right"/>
    </xf>
    <xf numFmtId="43" fontId="6" fillId="0" borderId="22" xfId="42" applyFont="1" applyFill="1" applyBorder="1" applyAlignment="1">
      <alignment/>
    </xf>
    <xf numFmtId="164" fontId="6" fillId="0" borderId="15" xfId="42" applyNumberFormat="1" applyFont="1" applyFill="1" applyBorder="1" applyAlignment="1">
      <alignment horizontal="right"/>
    </xf>
    <xf numFmtId="164" fontId="6" fillId="0" borderId="23" xfId="42" applyNumberFormat="1" applyFont="1" applyFill="1" applyBorder="1" applyAlignment="1">
      <alignment horizontal="right"/>
    </xf>
    <xf numFmtId="43" fontId="6" fillId="0" borderId="0" xfId="42" applyFont="1" applyFill="1" applyBorder="1" applyAlignment="1">
      <alignment/>
    </xf>
    <xf numFmtId="0" fontId="2" fillId="0" borderId="0" xfId="0" applyFont="1" applyFill="1" applyAlignment="1">
      <alignment horizontal="right" shrinkToFit="1"/>
    </xf>
    <xf numFmtId="0" fontId="3" fillId="0" borderId="25" xfId="0" applyFont="1" applyFill="1" applyBorder="1" applyAlignment="1">
      <alignment horizontal="center"/>
    </xf>
    <xf numFmtId="0" fontId="3" fillId="0" borderId="26" xfId="0" applyFont="1" applyFill="1" applyBorder="1" applyAlignment="1">
      <alignment horizontal="center"/>
    </xf>
    <xf numFmtId="0" fontId="3" fillId="0" borderId="1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0</xdr:rowOff>
    </xdr:from>
    <xdr:to>
      <xdr:col>7</xdr:col>
      <xdr:colOff>0</xdr:colOff>
      <xdr:row>24</xdr:row>
      <xdr:rowOff>0</xdr:rowOff>
    </xdr:to>
    <xdr:sp>
      <xdr:nvSpPr>
        <xdr:cNvPr id="1" name="Text Box 1"/>
        <xdr:cNvSpPr txBox="1">
          <a:spLocks noChangeArrowheads="1"/>
        </xdr:cNvSpPr>
      </xdr:nvSpPr>
      <xdr:spPr>
        <a:xfrm>
          <a:off x="28575" y="5610225"/>
          <a:ext cx="10315575" cy="0"/>
        </a:xfrm>
        <a:prstGeom prst="rect">
          <a:avLst/>
        </a:prstGeom>
        <a:noFill/>
        <a:ln w="9525" cmpd="sng">
          <a:noFill/>
        </a:ln>
      </xdr:spPr>
      <xdr:txBody>
        <a:bodyPr vertOverflow="clip" wrap="square" lIns="27432" tIns="22860"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71</xdr:row>
      <xdr:rowOff>0</xdr:rowOff>
    </xdr:from>
    <xdr:to>
      <xdr:col>4</xdr:col>
      <xdr:colOff>0</xdr:colOff>
      <xdr:row>71</xdr:row>
      <xdr:rowOff>0</xdr:rowOff>
    </xdr:to>
    <xdr:sp>
      <xdr:nvSpPr>
        <xdr:cNvPr id="1" name="Text Box 1"/>
        <xdr:cNvSpPr txBox="1">
          <a:spLocks noChangeArrowheads="1"/>
        </xdr:cNvSpPr>
      </xdr:nvSpPr>
      <xdr:spPr>
        <a:xfrm>
          <a:off x="28575" y="14230350"/>
          <a:ext cx="8639175"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D23" sqref="D23"/>
    </sheetView>
  </sheetViews>
  <sheetFormatPr defaultColWidth="9.140625" defaultRowHeight="12.75"/>
  <cols>
    <col min="1" max="1" width="3.00390625" style="9" customWidth="1"/>
    <col min="2" max="4" width="9.140625" style="1" customWidth="1"/>
    <col min="5" max="5" width="39.140625" style="1" customWidth="1"/>
    <col min="6" max="6" width="16.28125" style="1" customWidth="1"/>
    <col min="7" max="7" width="22.28125" style="1" bestFit="1" customWidth="1"/>
    <col min="8" max="8" width="4.7109375" style="1" customWidth="1"/>
    <col min="9" max="9" width="15.7109375" style="1" customWidth="1"/>
    <col min="10" max="10" width="21.8515625" style="1" customWidth="1"/>
    <col min="11" max="11" width="3.28125" style="1" customWidth="1"/>
    <col min="12" max="12" width="9.8515625" style="12" bestFit="1" customWidth="1"/>
    <col min="13" max="13" width="9.8515625" style="1" bestFit="1" customWidth="1"/>
    <col min="14" max="16384" width="9.140625" style="1" customWidth="1"/>
  </cols>
  <sheetData>
    <row r="1" ht="15.75">
      <c r="A1" s="43" t="s">
        <v>73</v>
      </c>
    </row>
    <row r="2" ht="15.75">
      <c r="A2" s="9" t="s">
        <v>20</v>
      </c>
    </row>
    <row r="4" ht="15.75">
      <c r="A4" s="43" t="s">
        <v>74</v>
      </c>
    </row>
    <row r="5" ht="15.75">
      <c r="A5" s="43" t="s">
        <v>135</v>
      </c>
    </row>
    <row r="6" ht="15.75">
      <c r="A6" s="43" t="s">
        <v>19</v>
      </c>
    </row>
    <row r="8" spans="6:10" ht="15.75">
      <c r="F8" s="2" t="s">
        <v>36</v>
      </c>
      <c r="G8" s="2"/>
      <c r="H8" s="3"/>
      <c r="I8" s="2" t="s">
        <v>35</v>
      </c>
      <c r="J8" s="2"/>
    </row>
    <row r="9" spans="6:10" ht="15.75">
      <c r="F9" s="4"/>
      <c r="G9" s="4"/>
      <c r="H9" s="3"/>
      <c r="I9" s="4"/>
      <c r="J9" s="4"/>
    </row>
    <row r="10" spans="6:10" ht="15.75">
      <c r="F10" s="55" t="s">
        <v>34</v>
      </c>
      <c r="G10" s="55" t="s">
        <v>33</v>
      </c>
      <c r="H10" s="55"/>
      <c r="I10" s="55" t="s">
        <v>34</v>
      </c>
      <c r="J10" s="55" t="s">
        <v>33</v>
      </c>
    </row>
    <row r="11" spans="6:10" ht="15.75">
      <c r="F11" s="55" t="s">
        <v>32</v>
      </c>
      <c r="G11" s="55" t="s">
        <v>31</v>
      </c>
      <c r="H11" s="55"/>
      <c r="I11" s="55" t="s">
        <v>32</v>
      </c>
      <c r="J11" s="55" t="s">
        <v>31</v>
      </c>
    </row>
    <row r="12" spans="6:10" ht="15.75">
      <c r="F12" s="55" t="s">
        <v>30</v>
      </c>
      <c r="G12" s="55" t="s">
        <v>69</v>
      </c>
      <c r="H12" s="55"/>
      <c r="I12" s="55" t="s">
        <v>29</v>
      </c>
      <c r="J12" s="55" t="s">
        <v>70</v>
      </c>
    </row>
    <row r="13" spans="6:11" ht="15.75">
      <c r="F13" s="56" t="s">
        <v>130</v>
      </c>
      <c r="G13" s="56" t="s">
        <v>131</v>
      </c>
      <c r="H13" s="57"/>
      <c r="I13" s="56" t="s">
        <v>130</v>
      </c>
      <c r="J13" s="56" t="s">
        <v>131</v>
      </c>
      <c r="K13" s="11"/>
    </row>
    <row r="14" spans="6:10" ht="15.75">
      <c r="F14" s="58" t="s">
        <v>16</v>
      </c>
      <c r="G14" s="58" t="s">
        <v>16</v>
      </c>
      <c r="H14" s="58"/>
      <c r="I14" s="58" t="s">
        <v>16</v>
      </c>
      <c r="J14" s="58" t="s">
        <v>16</v>
      </c>
    </row>
    <row r="15" spans="6:10" ht="15.75">
      <c r="F15" s="11"/>
      <c r="G15" s="11"/>
      <c r="H15" s="11"/>
      <c r="I15" s="11"/>
      <c r="J15" s="11"/>
    </row>
    <row r="16" spans="1:13" ht="33.75" customHeight="1">
      <c r="A16" s="9" t="s">
        <v>55</v>
      </c>
      <c r="F16" s="37">
        <v>26463</v>
      </c>
      <c r="G16" s="65">
        <v>22628</v>
      </c>
      <c r="H16" s="59"/>
      <c r="I16" s="37">
        <v>110353</v>
      </c>
      <c r="J16" s="65">
        <v>91262</v>
      </c>
      <c r="K16" s="10"/>
      <c r="M16" s="10"/>
    </row>
    <row r="17" spans="1:13" ht="33.75" customHeight="1">
      <c r="A17" s="9" t="s">
        <v>28</v>
      </c>
      <c r="F17" s="39">
        <v>-22091</v>
      </c>
      <c r="G17" s="40">
        <v>-19732</v>
      </c>
      <c r="H17" s="59"/>
      <c r="I17" s="39">
        <v>-94169</v>
      </c>
      <c r="J17" s="40">
        <v>-78112</v>
      </c>
      <c r="K17" s="10"/>
      <c r="M17" s="10"/>
    </row>
    <row r="18" spans="1:13" ht="33.75" customHeight="1">
      <c r="A18" s="9" t="s">
        <v>27</v>
      </c>
      <c r="F18" s="37">
        <f>+F16+F17</f>
        <v>4372</v>
      </c>
      <c r="G18" s="37">
        <f>+G16+G17</f>
        <v>2896</v>
      </c>
      <c r="H18" s="59"/>
      <c r="I18" s="37">
        <f>+I16+I17</f>
        <v>16184</v>
      </c>
      <c r="J18" s="37">
        <f>+J16+J17</f>
        <v>13150</v>
      </c>
      <c r="M18" s="10"/>
    </row>
    <row r="19" spans="1:13" ht="33.75" customHeight="1">
      <c r="A19" s="9" t="s">
        <v>26</v>
      </c>
      <c r="F19" s="37">
        <v>103</v>
      </c>
      <c r="G19" s="65">
        <v>138</v>
      </c>
      <c r="H19" s="59"/>
      <c r="I19" s="37">
        <v>276</v>
      </c>
      <c r="J19" s="65">
        <v>1041</v>
      </c>
      <c r="M19" s="10"/>
    </row>
    <row r="20" spans="1:13" ht="33.75" customHeight="1">
      <c r="A20" s="9" t="s">
        <v>75</v>
      </c>
      <c r="F20" s="37">
        <v>-2095</v>
      </c>
      <c r="G20" s="65">
        <v>-1992</v>
      </c>
      <c r="H20" s="59"/>
      <c r="I20" s="37">
        <v>-7620</v>
      </c>
      <c r="J20" s="65">
        <v>-6751</v>
      </c>
      <c r="M20" s="10"/>
    </row>
    <row r="21" spans="1:13" ht="33.75" customHeight="1">
      <c r="A21" s="9" t="s">
        <v>25</v>
      </c>
      <c r="F21" s="37">
        <v>-56</v>
      </c>
      <c r="G21" s="65">
        <v>-39</v>
      </c>
      <c r="H21" s="59"/>
      <c r="I21" s="37">
        <v>-220</v>
      </c>
      <c r="J21" s="65">
        <v>-159</v>
      </c>
      <c r="M21" s="10"/>
    </row>
    <row r="22" spans="1:13" ht="33.75" customHeight="1">
      <c r="A22" s="9" t="s">
        <v>113</v>
      </c>
      <c r="F22" s="65">
        <v>0</v>
      </c>
      <c r="G22" s="65">
        <v>-125</v>
      </c>
      <c r="H22" s="11"/>
      <c r="I22" s="65">
        <v>0</v>
      </c>
      <c r="J22" s="65">
        <v>-169</v>
      </c>
      <c r="M22" s="10"/>
    </row>
    <row r="23" spans="1:13" ht="33.75" customHeight="1">
      <c r="A23" s="9" t="s">
        <v>150</v>
      </c>
      <c r="F23" s="39">
        <v>161</v>
      </c>
      <c r="G23" s="40">
        <v>56</v>
      </c>
      <c r="H23" s="11"/>
      <c r="I23" s="39">
        <v>250</v>
      </c>
      <c r="J23" s="40">
        <v>28</v>
      </c>
      <c r="M23" s="10"/>
    </row>
    <row r="24" spans="1:13" ht="33.75" customHeight="1">
      <c r="A24" s="9" t="s">
        <v>88</v>
      </c>
      <c r="F24" s="37">
        <f>+SUM(F18:F23)</f>
        <v>2485</v>
      </c>
      <c r="G24" s="37">
        <f>+SUM(G18:G23)</f>
        <v>934</v>
      </c>
      <c r="H24" s="59"/>
      <c r="I24" s="37">
        <f>+SUM(I18:I23)</f>
        <v>8870</v>
      </c>
      <c r="J24" s="37">
        <f>+SUM(J18:J23)</f>
        <v>7140</v>
      </c>
      <c r="M24" s="10"/>
    </row>
    <row r="25" spans="1:13" ht="33.75" customHeight="1">
      <c r="A25" s="9" t="s">
        <v>24</v>
      </c>
      <c r="F25" s="39">
        <v>-205</v>
      </c>
      <c r="G25" s="40">
        <v>-362</v>
      </c>
      <c r="H25" s="59"/>
      <c r="I25" s="39">
        <v>-1592</v>
      </c>
      <c r="J25" s="39">
        <v>-1614</v>
      </c>
      <c r="M25" s="10"/>
    </row>
    <row r="26" spans="1:13" ht="33.75" customHeight="1">
      <c r="A26" s="9" t="s">
        <v>89</v>
      </c>
      <c r="F26" s="69">
        <f>+F24+F25</f>
        <v>2280</v>
      </c>
      <c r="G26" s="69">
        <f>+G24+G25</f>
        <v>572</v>
      </c>
      <c r="H26" s="59"/>
      <c r="I26" s="69">
        <f>+SUM(I24:I25)</f>
        <v>7278</v>
      </c>
      <c r="J26" s="69">
        <f>+SUM(J24:J25)</f>
        <v>5526</v>
      </c>
      <c r="M26" s="10"/>
    </row>
    <row r="27" spans="1:13" ht="33.75" customHeight="1">
      <c r="A27" s="9" t="s">
        <v>99</v>
      </c>
      <c r="F27" s="37"/>
      <c r="G27" s="37"/>
      <c r="H27" s="11"/>
      <c r="I27" s="37"/>
      <c r="J27" s="37"/>
      <c r="M27" s="10"/>
    </row>
    <row r="28" spans="2:13" ht="15.75">
      <c r="B28" s="1" t="s">
        <v>100</v>
      </c>
      <c r="F28" s="39">
        <v>38</v>
      </c>
      <c r="G28" s="39">
        <v>52</v>
      </c>
      <c r="H28" s="11"/>
      <c r="I28" s="39">
        <v>313</v>
      </c>
      <c r="J28" s="39">
        <v>-290</v>
      </c>
      <c r="M28" s="10"/>
    </row>
    <row r="29" spans="1:13" ht="33.75" customHeight="1" thickBot="1">
      <c r="A29" s="9" t="s">
        <v>117</v>
      </c>
      <c r="F29" s="71">
        <f>+F26+F28</f>
        <v>2318</v>
      </c>
      <c r="G29" s="71">
        <f>+G26+G28</f>
        <v>624</v>
      </c>
      <c r="H29" s="11"/>
      <c r="I29" s="71">
        <f>+I26+I28</f>
        <v>7591</v>
      </c>
      <c r="J29" s="71">
        <f>+J26+J28</f>
        <v>5236</v>
      </c>
      <c r="M29" s="10"/>
    </row>
    <row r="30" spans="6:13" ht="10.5" customHeight="1" thickTop="1">
      <c r="F30" s="37"/>
      <c r="G30" s="37"/>
      <c r="H30" s="11"/>
      <c r="I30" s="37"/>
      <c r="J30" s="37"/>
      <c r="M30" s="10"/>
    </row>
    <row r="31" spans="1:13" ht="33.75" customHeight="1">
      <c r="A31" s="9" t="s">
        <v>90</v>
      </c>
      <c r="F31" s="37"/>
      <c r="G31" s="37"/>
      <c r="H31" s="11"/>
      <c r="I31" s="37"/>
      <c r="J31" s="37"/>
      <c r="M31" s="10"/>
    </row>
    <row r="32" spans="2:13" ht="16.5" thickBot="1">
      <c r="B32" s="1" t="s">
        <v>94</v>
      </c>
      <c r="F32" s="71">
        <f>+F26</f>
        <v>2280</v>
      </c>
      <c r="G32" s="71">
        <f>+G26</f>
        <v>572</v>
      </c>
      <c r="H32" s="11"/>
      <c r="I32" s="71">
        <f>+I26</f>
        <v>7278</v>
      </c>
      <c r="J32" s="71">
        <f>+J26</f>
        <v>5526</v>
      </c>
      <c r="M32" s="10"/>
    </row>
    <row r="33" spans="6:10" ht="19.5" customHeight="1" thickTop="1">
      <c r="F33" s="37"/>
      <c r="G33" s="37"/>
      <c r="H33" s="11"/>
      <c r="I33" s="37"/>
      <c r="J33" s="37"/>
    </row>
    <row r="34" spans="1:10" ht="33.75" customHeight="1">
      <c r="A34" s="9" t="s">
        <v>101</v>
      </c>
      <c r="F34" s="37"/>
      <c r="G34" s="37"/>
      <c r="H34" s="11"/>
      <c r="I34" s="37"/>
      <c r="J34" s="37"/>
    </row>
    <row r="35" spans="2:10" ht="16.5" thickBot="1">
      <c r="B35" s="1" t="s">
        <v>94</v>
      </c>
      <c r="F35" s="71">
        <f>+F29</f>
        <v>2318</v>
      </c>
      <c r="G35" s="71">
        <f>+G29</f>
        <v>624</v>
      </c>
      <c r="H35" s="11"/>
      <c r="I35" s="71">
        <f>+I29</f>
        <v>7591</v>
      </c>
      <c r="J35" s="71">
        <f>+J29</f>
        <v>5236</v>
      </c>
    </row>
    <row r="36" spans="6:10" ht="16.5" customHeight="1" thickTop="1">
      <c r="F36" s="11"/>
      <c r="G36" s="11"/>
      <c r="H36" s="11"/>
      <c r="I36" s="11"/>
      <c r="J36" s="11"/>
    </row>
    <row r="37" ht="33.75" customHeight="1">
      <c r="A37" s="9" t="s">
        <v>23</v>
      </c>
    </row>
    <row r="38" spans="1:10" ht="33" customHeight="1">
      <c r="A38" s="9" t="s">
        <v>22</v>
      </c>
      <c r="F38" s="9">
        <v>0.93</v>
      </c>
      <c r="G38" s="72">
        <v>0.24</v>
      </c>
      <c r="I38" s="9">
        <v>3.03</v>
      </c>
      <c r="J38" s="9">
        <v>2.33</v>
      </c>
    </row>
    <row r="39" spans="1:10" ht="33" customHeight="1">
      <c r="A39" s="9" t="s">
        <v>21</v>
      </c>
      <c r="F39" s="9">
        <v>0.82</v>
      </c>
      <c r="G39" s="72">
        <v>0.24</v>
      </c>
      <c r="I39" s="9">
        <v>2.7</v>
      </c>
      <c r="J39" s="9">
        <v>2.33</v>
      </c>
    </row>
    <row r="40" ht="33" customHeight="1">
      <c r="A40" s="70"/>
    </row>
    <row r="41" ht="15.75">
      <c r="A41" s="9" t="s">
        <v>78</v>
      </c>
    </row>
    <row r="42" ht="15.75">
      <c r="A42" s="9" t="s">
        <v>156</v>
      </c>
    </row>
    <row r="43" ht="34.5" customHeight="1"/>
  </sheetData>
  <sheetProtection/>
  <printOptions/>
  <pageMargins left="0.56" right="0.54" top="1" bottom="0.65" header="0.5" footer="0.5"/>
  <pageSetup cellComments="asDisplayed" fitToHeight="1" fitToWidth="1" horizontalDpi="600" verticalDpi="600" orientation="portrait" paperSize="9" scale="6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zoomScale="75" zoomScaleNormal="75" zoomScalePageLayoutView="0" workbookViewId="0" topLeftCell="A22">
      <selection activeCell="B14" sqref="B14"/>
    </sheetView>
  </sheetViews>
  <sheetFormatPr defaultColWidth="9.140625" defaultRowHeight="12.75"/>
  <cols>
    <col min="1" max="1" width="5.140625" style="9" customWidth="1"/>
    <col min="2" max="2" width="61.00390625" style="13" customWidth="1"/>
    <col min="3" max="3" width="0.9921875" style="1" customWidth="1"/>
    <col min="4" max="4" width="18.00390625" style="1" customWidth="1"/>
    <col min="5" max="5" width="3.140625" style="1" customWidth="1"/>
    <col min="6" max="6" width="19.57421875" style="1" customWidth="1"/>
    <col min="7" max="7" width="2.7109375" style="1" customWidth="1"/>
    <col min="8" max="8" width="0" style="1" hidden="1" customWidth="1"/>
    <col min="9" max="16384" width="9.140625" style="1" customWidth="1"/>
  </cols>
  <sheetData>
    <row r="1" ht="15.75">
      <c r="A1" s="43" t="s">
        <v>73</v>
      </c>
    </row>
    <row r="2" ht="15.75">
      <c r="A2" s="9" t="s">
        <v>20</v>
      </c>
    </row>
    <row r="3" ht="15.75">
      <c r="A3" s="46"/>
    </row>
    <row r="4" spans="1:6" ht="15.75">
      <c r="A4" s="47" t="s">
        <v>76</v>
      </c>
      <c r="B4" s="14"/>
      <c r="C4" s="11"/>
      <c r="D4" s="11"/>
      <c r="E4" s="11"/>
      <c r="F4" s="11"/>
    </row>
    <row r="5" spans="1:6" ht="15.75">
      <c r="A5" s="47" t="s">
        <v>136</v>
      </c>
      <c r="B5" s="14"/>
      <c r="C5" s="11"/>
      <c r="D5" s="11"/>
      <c r="E5" s="11"/>
      <c r="F5" s="11"/>
    </row>
    <row r="6" spans="1:6" ht="15.75">
      <c r="A6" s="47" t="s">
        <v>19</v>
      </c>
      <c r="B6" s="15"/>
      <c r="C6" s="11"/>
      <c r="D6" s="16"/>
      <c r="E6" s="16"/>
      <c r="F6" s="16"/>
    </row>
    <row r="7" spans="1:6" ht="15.75">
      <c r="A7" s="47"/>
      <c r="B7" s="15"/>
      <c r="C7" s="11"/>
      <c r="D7" s="16"/>
      <c r="E7" s="16"/>
      <c r="F7" s="16"/>
    </row>
    <row r="8" spans="1:6" ht="16.5" thickBot="1">
      <c r="A8" s="47"/>
      <c r="B8" s="15"/>
      <c r="C8" s="11"/>
      <c r="D8" s="17" t="s">
        <v>18</v>
      </c>
      <c r="F8" s="17" t="s">
        <v>17</v>
      </c>
    </row>
    <row r="9" spans="1:6" ht="16.5" thickBot="1">
      <c r="A9" s="47"/>
      <c r="B9" s="15"/>
      <c r="C9" s="11"/>
      <c r="D9" s="16"/>
      <c r="E9" s="16"/>
      <c r="F9" s="16"/>
    </row>
    <row r="10" spans="1:6" ht="15.75">
      <c r="A10" s="48"/>
      <c r="B10" s="15"/>
      <c r="C10" s="11"/>
      <c r="D10" s="18" t="s">
        <v>143</v>
      </c>
      <c r="E10" s="16"/>
      <c r="F10" s="18" t="s">
        <v>93</v>
      </c>
    </row>
    <row r="11" spans="1:6" ht="16.5" thickBot="1">
      <c r="A11" s="48"/>
      <c r="B11" s="15"/>
      <c r="C11" s="11"/>
      <c r="D11" s="19" t="s">
        <v>16</v>
      </c>
      <c r="E11" s="16"/>
      <c r="F11" s="19" t="s">
        <v>16</v>
      </c>
    </row>
    <row r="12" spans="1:6" ht="15.75">
      <c r="A12" s="47" t="s">
        <v>15</v>
      </c>
      <c r="C12" s="11"/>
      <c r="D12" s="20"/>
      <c r="E12" s="20"/>
      <c r="F12" s="20"/>
    </row>
    <row r="13" spans="1:6" ht="15.75">
      <c r="A13" s="46"/>
      <c r="B13" s="21" t="s">
        <v>14</v>
      </c>
      <c r="C13" s="11"/>
      <c r="D13" s="20"/>
      <c r="E13" s="20"/>
      <c r="F13" s="20"/>
    </row>
    <row r="14" spans="1:9" ht="15.75">
      <c r="A14" s="48"/>
      <c r="B14" s="15" t="s">
        <v>13</v>
      </c>
      <c r="C14" s="11"/>
      <c r="D14" s="22">
        <v>19863</v>
      </c>
      <c r="E14" s="20"/>
      <c r="F14" s="22">
        <v>18644</v>
      </c>
      <c r="H14" s="42">
        <f>+D14-F14</f>
        <v>1219</v>
      </c>
      <c r="I14" s="42"/>
    </row>
    <row r="15" spans="1:9" ht="15.75">
      <c r="A15" s="48"/>
      <c r="B15" s="15" t="s">
        <v>68</v>
      </c>
      <c r="C15" s="11"/>
      <c r="D15" s="23">
        <v>537</v>
      </c>
      <c r="E15" s="20"/>
      <c r="F15" s="23">
        <v>543</v>
      </c>
      <c r="H15" s="42">
        <f>+D15-F15</f>
        <v>-6</v>
      </c>
      <c r="I15" s="42"/>
    </row>
    <row r="16" spans="1:9" ht="15.75">
      <c r="A16" s="48"/>
      <c r="B16" s="15" t="s">
        <v>62</v>
      </c>
      <c r="C16" s="11"/>
      <c r="D16" s="24">
        <v>4510</v>
      </c>
      <c r="E16" s="20"/>
      <c r="F16" s="24">
        <v>3947</v>
      </c>
      <c r="H16" s="42">
        <f>+D16-F16</f>
        <v>563</v>
      </c>
      <c r="I16" s="42"/>
    </row>
    <row r="17" spans="1:9" ht="15.75">
      <c r="A17" s="48"/>
      <c r="B17" s="15"/>
      <c r="C17" s="11"/>
      <c r="D17" s="24">
        <f>SUM(D14:D16)</f>
        <v>24910</v>
      </c>
      <c r="E17" s="20"/>
      <c r="F17" s="24">
        <f>SUM(F14:F16)</f>
        <v>23134</v>
      </c>
      <c r="I17" s="42"/>
    </row>
    <row r="18" spans="1:9" ht="15.75">
      <c r="A18" s="48"/>
      <c r="B18" s="15"/>
      <c r="C18" s="11"/>
      <c r="D18" s="20"/>
      <c r="E18" s="20"/>
      <c r="F18" s="20"/>
      <c r="I18" s="42"/>
    </row>
    <row r="19" spans="1:9" ht="15.75">
      <c r="A19" s="46"/>
      <c r="B19" s="21" t="s">
        <v>12</v>
      </c>
      <c r="C19" s="11"/>
      <c r="D19" s="20"/>
      <c r="E19" s="20"/>
      <c r="F19" s="20"/>
      <c r="I19" s="42"/>
    </row>
    <row r="20" spans="1:9" ht="15.75">
      <c r="A20" s="48"/>
      <c r="B20" s="15" t="s">
        <v>11</v>
      </c>
      <c r="C20" s="11"/>
      <c r="D20" s="22">
        <v>12604</v>
      </c>
      <c r="E20" s="20"/>
      <c r="F20" s="22">
        <v>11078</v>
      </c>
      <c r="H20" s="42">
        <f>+D20-F20</f>
        <v>1526</v>
      </c>
      <c r="I20" s="42"/>
    </row>
    <row r="21" spans="1:9" ht="15.75">
      <c r="A21" s="48"/>
      <c r="B21" s="15" t="s">
        <v>80</v>
      </c>
      <c r="C21" s="11"/>
      <c r="D21" s="23">
        <v>18455</v>
      </c>
      <c r="E21" s="20"/>
      <c r="F21" s="23">
        <v>16636</v>
      </c>
      <c r="H21" s="42">
        <f>+D21-F21</f>
        <v>1819</v>
      </c>
      <c r="I21" s="42"/>
    </row>
    <row r="22" spans="1:9" ht="15.75">
      <c r="A22" s="48"/>
      <c r="B22" s="15" t="s">
        <v>10</v>
      </c>
      <c r="C22" s="11"/>
      <c r="D22" s="23">
        <v>593</v>
      </c>
      <c r="E22" s="20"/>
      <c r="F22" s="23">
        <v>283</v>
      </c>
      <c r="H22" s="42">
        <f>+D22-F22</f>
        <v>310</v>
      </c>
      <c r="I22" s="42"/>
    </row>
    <row r="23" spans="1:9" ht="15.75">
      <c r="A23" s="48"/>
      <c r="B23" s="15" t="s">
        <v>81</v>
      </c>
      <c r="C23" s="11"/>
      <c r="D23" s="24">
        <f>1200+11497</f>
        <v>12697</v>
      </c>
      <c r="E23" s="20"/>
      <c r="F23" s="24">
        <v>6789</v>
      </c>
      <c r="H23" s="42">
        <f>+D23-F23</f>
        <v>5908</v>
      </c>
      <c r="I23" s="42"/>
    </row>
    <row r="24" spans="1:9" ht="15.75">
      <c r="A24" s="48"/>
      <c r="B24" s="15"/>
      <c r="C24" s="11"/>
      <c r="D24" s="24">
        <f>SUM(D20:D23)</f>
        <v>44349</v>
      </c>
      <c r="E24" s="20"/>
      <c r="F24" s="24">
        <f>SUM(F20:F23)</f>
        <v>34786</v>
      </c>
      <c r="I24" s="42"/>
    </row>
    <row r="25" spans="1:9" ht="15.75">
      <c r="A25" s="48"/>
      <c r="B25" s="15"/>
      <c r="C25" s="11"/>
      <c r="D25" s="20"/>
      <c r="E25" s="20"/>
      <c r="F25" s="20"/>
      <c r="I25" s="42"/>
    </row>
    <row r="26" spans="1:9" ht="16.5" thickBot="1">
      <c r="A26" s="49" t="s">
        <v>8</v>
      </c>
      <c r="B26" s="15"/>
      <c r="C26" s="11"/>
      <c r="D26" s="25">
        <f>+D24+D17</f>
        <v>69259</v>
      </c>
      <c r="E26" s="20"/>
      <c r="F26" s="25">
        <f>+F24+F17</f>
        <v>57920</v>
      </c>
      <c r="I26" s="42"/>
    </row>
    <row r="27" spans="1:9" ht="16.5" thickTop="1">
      <c r="A27" s="48"/>
      <c r="B27" s="21"/>
      <c r="C27" s="11"/>
      <c r="D27" s="20"/>
      <c r="E27" s="20"/>
      <c r="F27" s="20"/>
      <c r="I27" s="42"/>
    </row>
    <row r="28" spans="1:9" ht="15.75">
      <c r="A28" s="47" t="s">
        <v>7</v>
      </c>
      <c r="C28" s="11"/>
      <c r="D28" s="20"/>
      <c r="E28" s="20"/>
      <c r="F28" s="20"/>
      <c r="I28" s="42"/>
    </row>
    <row r="29" spans="1:9" ht="15.75">
      <c r="A29" s="48"/>
      <c r="B29" s="21" t="s">
        <v>96</v>
      </c>
      <c r="C29" s="11"/>
      <c r="D29" s="20"/>
      <c r="E29" s="20"/>
      <c r="F29" s="20"/>
      <c r="I29" s="42"/>
    </row>
    <row r="30" spans="1:9" ht="15.75">
      <c r="A30" s="48"/>
      <c r="B30" s="15" t="s">
        <v>6</v>
      </c>
      <c r="C30" s="11"/>
      <c r="D30" s="20">
        <v>28515</v>
      </c>
      <c r="E30" s="20"/>
      <c r="F30" s="20">
        <v>23762</v>
      </c>
      <c r="H30" s="42">
        <f>+D30-F30</f>
        <v>4753</v>
      </c>
      <c r="I30" s="42"/>
    </row>
    <row r="31" spans="1:9" ht="15.75">
      <c r="A31" s="48"/>
      <c r="B31" s="15" t="s">
        <v>83</v>
      </c>
      <c r="C31" s="11"/>
      <c r="D31" s="20">
        <f>EQUITY!C23+EQUITY!E23+EQUITY!F23</f>
        <v>25353</v>
      </c>
      <c r="E31" s="20"/>
      <c r="F31" s="20">
        <v>23397</v>
      </c>
      <c r="H31" s="42">
        <f>+D31-F31</f>
        <v>1956</v>
      </c>
      <c r="I31" s="42"/>
    </row>
    <row r="32" spans="1:9" ht="15.75">
      <c r="A32" s="48"/>
      <c r="B32" s="21"/>
      <c r="C32" s="11"/>
      <c r="D32" s="20"/>
      <c r="E32" s="20"/>
      <c r="F32" s="20"/>
      <c r="I32" s="42"/>
    </row>
    <row r="33" spans="1:9" ht="15.75">
      <c r="A33" s="49" t="s">
        <v>60</v>
      </c>
      <c r="B33" s="21"/>
      <c r="C33" s="11"/>
      <c r="D33" s="41">
        <f>SUM(D30:D32)</f>
        <v>53868</v>
      </c>
      <c r="E33" s="20"/>
      <c r="F33" s="41">
        <f>SUM(F30:F32)</f>
        <v>47159</v>
      </c>
      <c r="I33" s="42"/>
    </row>
    <row r="34" spans="1:9" ht="15.75">
      <c r="A34" s="48"/>
      <c r="B34" s="21"/>
      <c r="C34" s="11"/>
      <c r="D34" s="20"/>
      <c r="E34" s="20"/>
      <c r="F34" s="20"/>
      <c r="I34" s="42"/>
    </row>
    <row r="35" spans="1:9" ht="15.75">
      <c r="A35" s="48"/>
      <c r="B35" s="21" t="s">
        <v>5</v>
      </c>
      <c r="C35" s="11"/>
      <c r="D35" s="20"/>
      <c r="E35" s="20"/>
      <c r="F35" s="20"/>
      <c r="I35" s="42"/>
    </row>
    <row r="36" spans="1:9" ht="15.75">
      <c r="A36" s="48"/>
      <c r="B36" s="15" t="s">
        <v>4</v>
      </c>
      <c r="C36" s="11"/>
      <c r="D36" s="22">
        <v>1023</v>
      </c>
      <c r="E36" s="20"/>
      <c r="F36" s="22">
        <v>932</v>
      </c>
      <c r="H36" s="42">
        <f>+D36-F36</f>
        <v>91</v>
      </c>
      <c r="I36" s="42"/>
    </row>
    <row r="37" spans="1:9" ht="15.75">
      <c r="A37" s="48"/>
      <c r="B37" s="15" t="s">
        <v>3</v>
      </c>
      <c r="C37" s="11"/>
      <c r="D37" s="24">
        <v>1362</v>
      </c>
      <c r="E37" s="20"/>
      <c r="F37" s="24">
        <v>1111</v>
      </c>
      <c r="H37" s="42">
        <f>+D37-F37</f>
        <v>251</v>
      </c>
      <c r="I37" s="42"/>
    </row>
    <row r="38" spans="1:9" ht="15.75">
      <c r="A38" s="48"/>
      <c r="B38" s="21"/>
      <c r="C38" s="11"/>
      <c r="D38" s="20">
        <f>SUM(D36:D37)</f>
        <v>2385</v>
      </c>
      <c r="E38" s="20"/>
      <c r="F38" s="20">
        <f>SUM(F36:F37)</f>
        <v>2043</v>
      </c>
      <c r="I38" s="42"/>
    </row>
    <row r="39" spans="1:9" ht="15.75">
      <c r="A39" s="48"/>
      <c r="B39" s="21"/>
      <c r="C39" s="11"/>
      <c r="D39" s="20"/>
      <c r="E39" s="20"/>
      <c r="F39" s="20"/>
      <c r="I39" s="42"/>
    </row>
    <row r="40" spans="1:9" ht="15.75">
      <c r="A40" s="48"/>
      <c r="B40" s="21" t="s">
        <v>2</v>
      </c>
      <c r="C40" s="11"/>
      <c r="D40" s="20"/>
      <c r="E40" s="20"/>
      <c r="F40" s="20"/>
      <c r="I40" s="42"/>
    </row>
    <row r="41" spans="1:9" ht="15.75">
      <c r="A41" s="48"/>
      <c r="B41" s="15" t="s">
        <v>82</v>
      </c>
      <c r="C41" s="11"/>
      <c r="D41" s="22">
        <v>11901</v>
      </c>
      <c r="E41" s="20"/>
      <c r="F41" s="22">
        <v>7589</v>
      </c>
      <c r="H41" s="42">
        <f>+D41-F41</f>
        <v>4312</v>
      </c>
      <c r="I41" s="42"/>
    </row>
    <row r="42" spans="1:9" ht="15.75">
      <c r="A42" s="48"/>
      <c r="B42" s="15" t="s">
        <v>1</v>
      </c>
      <c r="C42" s="11"/>
      <c r="D42" s="23">
        <v>1105</v>
      </c>
      <c r="E42" s="20"/>
      <c r="F42" s="23">
        <v>1070</v>
      </c>
      <c r="H42" s="42">
        <f>+D42-F42</f>
        <v>35</v>
      </c>
      <c r="I42" s="42"/>
    </row>
    <row r="43" spans="1:9" ht="15.75">
      <c r="A43" s="48"/>
      <c r="B43" s="15" t="s">
        <v>56</v>
      </c>
      <c r="C43" s="11"/>
      <c r="D43" s="24">
        <v>0</v>
      </c>
      <c r="E43" s="20"/>
      <c r="F43" s="24">
        <v>59</v>
      </c>
      <c r="H43" s="42">
        <f>+D43-F43</f>
        <v>-59</v>
      </c>
      <c r="I43" s="42"/>
    </row>
    <row r="44" spans="1:9" ht="15.75">
      <c r="A44" s="48"/>
      <c r="B44" s="21"/>
      <c r="C44" s="11"/>
      <c r="D44" s="20">
        <f>SUM(D41:D43)</f>
        <v>13006</v>
      </c>
      <c r="E44" s="20"/>
      <c r="F44" s="20">
        <f>SUM(F41:F43)</f>
        <v>8718</v>
      </c>
      <c r="I44" s="42"/>
    </row>
    <row r="45" spans="1:9" ht="15.75">
      <c r="A45" s="48"/>
      <c r="B45" s="21"/>
      <c r="C45" s="11"/>
      <c r="D45" s="20"/>
      <c r="E45" s="20"/>
      <c r="F45" s="20"/>
      <c r="I45" s="42"/>
    </row>
    <row r="46" spans="1:9" ht="15.75">
      <c r="A46" s="49" t="s">
        <v>61</v>
      </c>
      <c r="B46" s="21"/>
      <c r="C46" s="11"/>
      <c r="D46" s="41">
        <f>+D44+D38</f>
        <v>15391</v>
      </c>
      <c r="E46" s="20"/>
      <c r="F46" s="41">
        <f>+F44+F38</f>
        <v>10761</v>
      </c>
      <c r="I46" s="42"/>
    </row>
    <row r="47" spans="1:9" ht="15.75">
      <c r="A47" s="48"/>
      <c r="D47" s="11"/>
      <c r="E47" s="11"/>
      <c r="F47" s="11"/>
      <c r="I47" s="42"/>
    </row>
    <row r="48" spans="1:9" ht="16.5" thickBot="1">
      <c r="A48" s="49" t="s">
        <v>0</v>
      </c>
      <c r="B48" s="21"/>
      <c r="C48" s="11"/>
      <c r="D48" s="25">
        <f>+D46+D33</f>
        <v>69259</v>
      </c>
      <c r="E48" s="20"/>
      <c r="F48" s="25">
        <f>+F46+F33</f>
        <v>57920</v>
      </c>
      <c r="I48" s="42"/>
    </row>
    <row r="49" spans="1:6" ht="16.5" thickTop="1">
      <c r="A49" s="48"/>
      <c r="B49" s="21"/>
      <c r="C49" s="11"/>
      <c r="D49" s="26"/>
      <c r="E49" s="20"/>
      <c r="F49" s="47"/>
    </row>
    <row r="50" spans="3:6" ht="15.75">
      <c r="C50" s="11"/>
      <c r="D50" s="20"/>
      <c r="E50" s="20"/>
      <c r="F50" s="46"/>
    </row>
    <row r="51" spans="1:6" ht="16.5" thickBot="1">
      <c r="A51" s="46" t="s">
        <v>95</v>
      </c>
      <c r="C51" s="11"/>
      <c r="D51" s="27">
        <f>+D33/(D30*10)</f>
        <v>0.18891109942135717</v>
      </c>
      <c r="E51" s="28"/>
      <c r="F51" s="27">
        <f>+F33/(F30*10)</f>
        <v>0.19846393401228854</v>
      </c>
    </row>
    <row r="52" spans="1:6" ht="15.75">
      <c r="A52" s="48"/>
      <c r="B52" s="15"/>
      <c r="C52" s="11"/>
      <c r="D52" s="20"/>
      <c r="E52" s="20"/>
      <c r="F52" s="20"/>
    </row>
    <row r="53" ht="15.75">
      <c r="A53" s="46"/>
    </row>
    <row r="54" ht="15.75">
      <c r="A54" s="46" t="s">
        <v>77</v>
      </c>
    </row>
    <row r="55" ht="15.75">
      <c r="A55" s="9" t="s">
        <v>156</v>
      </c>
    </row>
    <row r="56" ht="15.75">
      <c r="A56" s="46"/>
    </row>
    <row r="57" ht="15.75">
      <c r="A57" s="46"/>
    </row>
    <row r="58" ht="15.75">
      <c r="A58" s="46"/>
    </row>
    <row r="59" ht="15.75">
      <c r="A59" s="46"/>
    </row>
    <row r="60" ht="15.75">
      <c r="A60" s="46"/>
    </row>
    <row r="61" ht="15.75">
      <c r="A61" s="46"/>
    </row>
    <row r="62" ht="15.75">
      <c r="A62" s="46"/>
    </row>
    <row r="63" ht="15.75">
      <c r="A63" s="46"/>
    </row>
    <row r="64" ht="15.75">
      <c r="A64" s="46"/>
    </row>
  </sheetData>
  <sheetProtection/>
  <printOptions/>
  <pageMargins left="0.75" right="0.75" top="1" bottom="1" header="0.5" footer="0.5"/>
  <pageSetup cellComments="asDisplayed" fitToHeight="1" fitToWidth="1" horizontalDpi="300" verticalDpi="300" orientation="portrait" scale="66"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5"/>
  <sheetViews>
    <sheetView zoomScale="75" zoomScaleNormal="75" zoomScalePageLayoutView="0" workbookViewId="0" topLeftCell="A16">
      <selection activeCell="A37" sqref="A37"/>
    </sheetView>
  </sheetViews>
  <sheetFormatPr defaultColWidth="9.140625" defaultRowHeight="12.75"/>
  <cols>
    <col min="1" max="1" width="43.7109375" style="9" customWidth="1"/>
    <col min="2" max="7" width="18.57421875" style="1" customWidth="1"/>
    <col min="8" max="16384" width="9.140625" style="1" customWidth="1"/>
  </cols>
  <sheetData>
    <row r="1" spans="1:7" ht="15.75">
      <c r="A1" s="43" t="s">
        <v>73</v>
      </c>
      <c r="F1" s="80"/>
      <c r="G1" s="80"/>
    </row>
    <row r="2" ht="15.75">
      <c r="A2" s="9" t="s">
        <v>20</v>
      </c>
    </row>
    <row r="4" ht="15.75">
      <c r="A4" s="43" t="s">
        <v>42</v>
      </c>
    </row>
    <row r="5" ht="15.75">
      <c r="A5" s="43" t="s">
        <v>135</v>
      </c>
    </row>
    <row r="6" ht="15.75">
      <c r="A6" s="43" t="s">
        <v>19</v>
      </c>
    </row>
    <row r="7" ht="15.75">
      <c r="A7" s="43"/>
    </row>
    <row r="8" ht="15.75">
      <c r="A8" s="43"/>
    </row>
    <row r="9" spans="1:7" ht="15.75">
      <c r="A9" s="60" t="s">
        <v>147</v>
      </c>
      <c r="B9" s="81" t="s">
        <v>97</v>
      </c>
      <c r="C9" s="82"/>
      <c r="D9" s="82"/>
      <c r="E9" s="82"/>
      <c r="F9" s="82"/>
      <c r="G9" s="83"/>
    </row>
    <row r="10" spans="2:7" ht="15.75">
      <c r="B10" s="50"/>
      <c r="C10" s="51"/>
      <c r="D10" s="51"/>
      <c r="E10" s="51"/>
      <c r="F10" s="51"/>
      <c r="G10" s="52"/>
    </row>
    <row r="11" spans="2:7" ht="15.75">
      <c r="B11" s="5" t="s">
        <v>41</v>
      </c>
      <c r="C11" s="29" t="s">
        <v>63</v>
      </c>
      <c r="D11" s="29" t="s">
        <v>106</v>
      </c>
      <c r="E11" s="29" t="s">
        <v>66</v>
      </c>
      <c r="F11" s="29" t="s">
        <v>40</v>
      </c>
      <c r="G11" s="29" t="s">
        <v>39</v>
      </c>
    </row>
    <row r="12" spans="2:7" ht="15.75">
      <c r="B12" s="6" t="s">
        <v>38</v>
      </c>
      <c r="C12" s="30" t="s">
        <v>59</v>
      </c>
      <c r="D12" s="30" t="s">
        <v>107</v>
      </c>
      <c r="E12" s="30" t="s">
        <v>67</v>
      </c>
      <c r="F12" s="30" t="s">
        <v>37</v>
      </c>
      <c r="G12" s="31"/>
    </row>
    <row r="13" spans="2:7" ht="15.75">
      <c r="B13" s="6"/>
      <c r="C13" s="30"/>
      <c r="D13" s="30"/>
      <c r="E13" s="30" t="s">
        <v>59</v>
      </c>
      <c r="F13" s="30"/>
      <c r="G13" s="31"/>
    </row>
    <row r="14" spans="2:7" ht="15.75">
      <c r="B14" s="32" t="s">
        <v>16</v>
      </c>
      <c r="C14" s="33" t="s">
        <v>16</v>
      </c>
      <c r="D14" s="33" t="s">
        <v>16</v>
      </c>
      <c r="E14" s="33" t="s">
        <v>16</v>
      </c>
      <c r="F14" s="33" t="s">
        <v>16</v>
      </c>
      <c r="G14" s="33" t="s">
        <v>16</v>
      </c>
    </row>
    <row r="15" spans="2:7" ht="15.75">
      <c r="B15" s="8"/>
      <c r="C15" s="31"/>
      <c r="D15" s="31"/>
      <c r="E15" s="31"/>
      <c r="F15" s="31"/>
      <c r="G15" s="31"/>
    </row>
    <row r="16" spans="1:7" ht="24" customHeight="1">
      <c r="A16" s="43" t="s">
        <v>98</v>
      </c>
      <c r="B16" s="34">
        <v>23762</v>
      </c>
      <c r="C16" s="35">
        <v>4057</v>
      </c>
      <c r="D16" s="35">
        <v>0</v>
      </c>
      <c r="E16" s="35">
        <v>-84</v>
      </c>
      <c r="F16" s="35">
        <v>19424</v>
      </c>
      <c r="G16" s="35">
        <f>SUM(B16:F16)</f>
        <v>47159</v>
      </c>
    </row>
    <row r="17" spans="1:7" ht="24" customHeight="1">
      <c r="A17" s="9" t="s">
        <v>110</v>
      </c>
      <c r="B17" s="34">
        <v>0</v>
      </c>
      <c r="C17" s="35" t="s">
        <v>108</v>
      </c>
      <c r="D17" s="35" t="s">
        <v>109</v>
      </c>
      <c r="E17" s="35">
        <v>0</v>
      </c>
      <c r="F17" s="35">
        <v>0</v>
      </c>
      <c r="G17" s="35">
        <v>0</v>
      </c>
    </row>
    <row r="18" spans="1:7" ht="24" customHeight="1">
      <c r="A18" s="73" t="s">
        <v>139</v>
      </c>
      <c r="B18" s="74">
        <v>4753</v>
      </c>
      <c r="C18" s="75">
        <v>0</v>
      </c>
      <c r="D18" s="75">
        <v>0</v>
      </c>
      <c r="E18" s="75">
        <v>0</v>
      </c>
      <c r="F18" s="75">
        <v>-4753</v>
      </c>
      <c r="G18" s="75">
        <f>SUM(B18:F18)</f>
        <v>0</v>
      </c>
    </row>
    <row r="19" spans="1:7" ht="24" customHeight="1">
      <c r="A19" s="76" t="s">
        <v>138</v>
      </c>
      <c r="B19" s="77">
        <v>0</v>
      </c>
      <c r="C19" s="78">
        <v>0</v>
      </c>
      <c r="D19" s="78" t="s">
        <v>140</v>
      </c>
      <c r="E19" s="78">
        <v>0</v>
      </c>
      <c r="F19" s="78">
        <v>-51</v>
      </c>
      <c r="G19" s="78">
        <f>SUM(B19:F19)</f>
        <v>-51</v>
      </c>
    </row>
    <row r="20" spans="1:7" ht="24" customHeight="1">
      <c r="A20" s="79"/>
      <c r="B20" s="34">
        <f aca="true" t="shared" si="0" ref="B20:G20">SUM(B18:B19)</f>
        <v>4753</v>
      </c>
      <c r="C20" s="34">
        <f t="shared" si="0"/>
        <v>0</v>
      </c>
      <c r="D20" s="34">
        <f t="shared" si="0"/>
        <v>0</v>
      </c>
      <c r="E20" s="34">
        <f t="shared" si="0"/>
        <v>0</v>
      </c>
      <c r="F20" s="34">
        <f t="shared" si="0"/>
        <v>-4804</v>
      </c>
      <c r="G20" s="34">
        <f t="shared" si="0"/>
        <v>-51</v>
      </c>
    </row>
    <row r="21" spans="1:7" ht="24" customHeight="1">
      <c r="A21" s="9" t="s">
        <v>151</v>
      </c>
      <c r="B21" s="34">
        <v>0</v>
      </c>
      <c r="C21" s="35">
        <v>0</v>
      </c>
      <c r="D21" s="35">
        <v>0</v>
      </c>
      <c r="E21" s="35">
        <v>313</v>
      </c>
      <c r="F21" s="35">
        <f>+SCI!I26</f>
        <v>7278</v>
      </c>
      <c r="G21" s="35">
        <f>SUM(B21:F21)</f>
        <v>7591</v>
      </c>
    </row>
    <row r="22" spans="1:7" ht="24" customHeight="1">
      <c r="A22" s="9" t="s">
        <v>114</v>
      </c>
      <c r="B22" s="34">
        <v>0</v>
      </c>
      <c r="C22" s="35">
        <v>0</v>
      </c>
      <c r="D22" s="35">
        <v>0</v>
      </c>
      <c r="E22" s="35">
        <v>0</v>
      </c>
      <c r="F22" s="35">
        <v>-831</v>
      </c>
      <c r="G22" s="35">
        <f>SUM(B22:F22)</f>
        <v>-831</v>
      </c>
    </row>
    <row r="23" spans="1:7" ht="24" customHeight="1" thickBot="1">
      <c r="A23" s="9" t="s">
        <v>132</v>
      </c>
      <c r="B23" s="36">
        <f aca="true" t="shared" si="1" ref="B23:G23">+SUM(B20:B22,B16:B17)</f>
        <v>28515</v>
      </c>
      <c r="C23" s="36">
        <f t="shared" si="1"/>
        <v>4057</v>
      </c>
      <c r="D23" s="36">
        <f t="shared" si="1"/>
        <v>0</v>
      </c>
      <c r="E23" s="36">
        <f t="shared" si="1"/>
        <v>229</v>
      </c>
      <c r="F23" s="36">
        <f t="shared" si="1"/>
        <v>21067</v>
      </c>
      <c r="G23" s="36">
        <f t="shared" si="1"/>
        <v>53868</v>
      </c>
    </row>
    <row r="24" spans="2:7" ht="16.5" thickTop="1">
      <c r="B24" s="3"/>
      <c r="C24" s="3"/>
      <c r="D24" s="3"/>
      <c r="E24" s="3"/>
      <c r="F24" s="3"/>
      <c r="G24" s="3"/>
    </row>
    <row r="25" spans="2:7" ht="15.75">
      <c r="B25" s="12"/>
      <c r="C25" s="12"/>
      <c r="D25" s="12"/>
      <c r="E25" s="12"/>
      <c r="F25" s="12"/>
      <c r="G25" s="12"/>
    </row>
    <row r="26" spans="2:7" ht="15.75">
      <c r="B26" s="12"/>
      <c r="C26" s="12"/>
      <c r="D26" s="12"/>
      <c r="E26" s="12"/>
      <c r="F26" s="12"/>
      <c r="G26" s="12"/>
    </row>
    <row r="27" spans="1:7" ht="15.75">
      <c r="A27" s="60" t="s">
        <v>148</v>
      </c>
      <c r="B27" s="81" t="s">
        <v>97</v>
      </c>
      <c r="C27" s="82"/>
      <c r="D27" s="82"/>
      <c r="E27" s="82"/>
      <c r="F27" s="82"/>
      <c r="G27" s="83"/>
    </row>
    <row r="28" spans="2:7" ht="15.75">
      <c r="B28" s="50"/>
      <c r="C28" s="51"/>
      <c r="D28" s="51"/>
      <c r="E28" s="51"/>
      <c r="F28" s="51"/>
      <c r="G28" s="52"/>
    </row>
    <row r="29" spans="2:7" ht="15.75">
      <c r="B29" s="5" t="s">
        <v>41</v>
      </c>
      <c r="C29" s="29" t="s">
        <v>63</v>
      </c>
      <c r="D29" s="29" t="s">
        <v>106</v>
      </c>
      <c r="E29" s="29" t="s">
        <v>66</v>
      </c>
      <c r="F29" s="29" t="s">
        <v>40</v>
      </c>
      <c r="G29" s="29" t="s">
        <v>39</v>
      </c>
    </row>
    <row r="30" spans="2:7" ht="15.75">
      <c r="B30" s="6" t="s">
        <v>38</v>
      </c>
      <c r="C30" s="30" t="s">
        <v>59</v>
      </c>
      <c r="D30" s="30" t="s">
        <v>107</v>
      </c>
      <c r="E30" s="30" t="s">
        <v>67</v>
      </c>
      <c r="F30" s="30" t="s">
        <v>37</v>
      </c>
      <c r="G30" s="31"/>
    </row>
    <row r="31" spans="2:7" ht="15.75">
      <c r="B31" s="6"/>
      <c r="C31" s="30"/>
      <c r="D31" s="30"/>
      <c r="E31" s="30" t="s">
        <v>59</v>
      </c>
      <c r="F31" s="30"/>
      <c r="G31" s="31"/>
    </row>
    <row r="32" spans="2:7" ht="15.75">
      <c r="B32" s="32" t="s">
        <v>16</v>
      </c>
      <c r="C32" s="33" t="s">
        <v>16</v>
      </c>
      <c r="D32" s="33" t="s">
        <v>16</v>
      </c>
      <c r="E32" s="33" t="s">
        <v>16</v>
      </c>
      <c r="F32" s="33" t="s">
        <v>16</v>
      </c>
      <c r="G32" s="33" t="s">
        <v>16</v>
      </c>
    </row>
    <row r="33" spans="2:7" ht="15.75">
      <c r="B33" s="8"/>
      <c r="C33" s="31"/>
      <c r="D33" s="31"/>
      <c r="E33" s="31"/>
      <c r="F33" s="31"/>
      <c r="G33" s="31"/>
    </row>
    <row r="34" spans="1:7" ht="21.75" customHeight="1">
      <c r="A34" s="43" t="s">
        <v>84</v>
      </c>
      <c r="B34" s="34">
        <v>23762</v>
      </c>
      <c r="C34" s="35">
        <v>4057</v>
      </c>
      <c r="D34" s="35">
        <v>0</v>
      </c>
      <c r="E34" s="35">
        <v>206</v>
      </c>
      <c r="F34" s="35">
        <v>14611</v>
      </c>
      <c r="G34" s="35">
        <f>SUM(B34:F34)</f>
        <v>42636</v>
      </c>
    </row>
    <row r="35" spans="1:7" ht="21.75" customHeight="1">
      <c r="A35" s="9" t="s">
        <v>114</v>
      </c>
      <c r="B35" s="34">
        <v>0</v>
      </c>
      <c r="C35" s="35">
        <v>0</v>
      </c>
      <c r="D35" s="35">
        <v>0</v>
      </c>
      <c r="E35" s="35">
        <v>0</v>
      </c>
      <c r="F35" s="35">
        <v>-713</v>
      </c>
      <c r="G35" s="35">
        <f>SUM(B35:F35)</f>
        <v>-713</v>
      </c>
    </row>
    <row r="36" spans="1:7" ht="21.75" customHeight="1">
      <c r="A36" s="9" t="s">
        <v>151</v>
      </c>
      <c r="B36" s="34">
        <v>0</v>
      </c>
      <c r="C36" s="35">
        <v>0</v>
      </c>
      <c r="D36" s="35">
        <v>0</v>
      </c>
      <c r="E36" s="35">
        <v>-290</v>
      </c>
      <c r="F36" s="35">
        <v>5526</v>
      </c>
      <c r="G36" s="35">
        <f>SUM(B36:F36)</f>
        <v>5236</v>
      </c>
    </row>
    <row r="37" spans="1:7" ht="21.75" customHeight="1" thickBot="1">
      <c r="A37" s="9" t="s">
        <v>133</v>
      </c>
      <c r="B37" s="36">
        <f aca="true" t="shared" si="2" ref="B37:G37">SUM(B34:B36)</f>
        <v>23762</v>
      </c>
      <c r="C37" s="36">
        <f t="shared" si="2"/>
        <v>4057</v>
      </c>
      <c r="D37" s="36">
        <f t="shared" si="2"/>
        <v>0</v>
      </c>
      <c r="E37" s="36">
        <f t="shared" si="2"/>
        <v>-84</v>
      </c>
      <c r="F37" s="36">
        <f t="shared" si="2"/>
        <v>19424</v>
      </c>
      <c r="G37" s="36">
        <f t="shared" si="2"/>
        <v>47159</v>
      </c>
    </row>
    <row r="38" ht="16.5" thickTop="1"/>
    <row r="40" ht="15.75">
      <c r="A40" s="9" t="s">
        <v>111</v>
      </c>
    </row>
    <row r="41" spans="1:7" ht="15.75">
      <c r="A41" s="9" t="s">
        <v>112</v>
      </c>
      <c r="G41" s="10"/>
    </row>
    <row r="42" spans="1:7" ht="15.75">
      <c r="A42" s="9" t="s">
        <v>141</v>
      </c>
      <c r="G42" s="10"/>
    </row>
    <row r="43" ht="15.75">
      <c r="G43" s="10"/>
    </row>
    <row r="44" ht="15.75">
      <c r="A44" s="9" t="s">
        <v>65</v>
      </c>
    </row>
    <row r="45" ht="15.75">
      <c r="A45" s="9" t="s">
        <v>156</v>
      </c>
    </row>
  </sheetData>
  <sheetProtection/>
  <mergeCells count="3">
    <mergeCell ref="F1:G1"/>
    <mergeCell ref="B9:G9"/>
    <mergeCell ref="B27:G27"/>
  </mergeCells>
  <printOptions/>
  <pageMargins left="0.75" right="0.75" top="1" bottom="1" header="0.5" footer="0.5"/>
  <pageSetup cellComments="asDisplayed" fitToHeight="1" fitToWidth="1" horizontalDpi="300" verticalDpi="300" orientation="portrait" scale="58"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75"/>
  <sheetViews>
    <sheetView zoomScale="75" zoomScaleNormal="75" zoomScalePageLayoutView="0" workbookViewId="0" topLeftCell="A1">
      <selection activeCell="A15" sqref="A15"/>
    </sheetView>
  </sheetViews>
  <sheetFormatPr defaultColWidth="9.140625" defaultRowHeight="12.75"/>
  <cols>
    <col min="1" max="1" width="75.8515625" style="9" customWidth="1"/>
    <col min="2" max="2" width="24.7109375" style="12" bestFit="1" customWidth="1"/>
    <col min="3" max="3" width="3.57421875" style="1" customWidth="1"/>
    <col min="4" max="4" width="25.8515625" style="1" bestFit="1" customWidth="1"/>
    <col min="5" max="5" width="7.57421875" style="1" customWidth="1"/>
    <col min="6" max="16384" width="9.140625" style="1" customWidth="1"/>
  </cols>
  <sheetData>
    <row r="1" spans="1:4" ht="15.75">
      <c r="A1" s="43" t="s">
        <v>73</v>
      </c>
      <c r="B1" s="80"/>
      <c r="C1" s="80"/>
      <c r="D1" s="80"/>
    </row>
    <row r="2" ht="15.75">
      <c r="A2" s="9" t="s">
        <v>20</v>
      </c>
    </row>
    <row r="4" ht="15.75">
      <c r="A4" s="43" t="s">
        <v>79</v>
      </c>
    </row>
    <row r="5" ht="15.75">
      <c r="A5" s="43" t="s">
        <v>135</v>
      </c>
    </row>
    <row r="6" ht="15.75">
      <c r="A6" s="43" t="s">
        <v>19</v>
      </c>
    </row>
    <row r="7" spans="1:4" ht="15.75">
      <c r="A7" s="43"/>
      <c r="B7" s="61" t="s">
        <v>34</v>
      </c>
      <c r="D7" s="3" t="s">
        <v>33</v>
      </c>
    </row>
    <row r="8" spans="1:4" ht="15.75">
      <c r="A8" s="43"/>
      <c r="B8" s="61" t="s">
        <v>58</v>
      </c>
      <c r="D8" s="3" t="s">
        <v>31</v>
      </c>
    </row>
    <row r="9" spans="1:4" ht="15.75">
      <c r="A9" s="43"/>
      <c r="B9" s="61" t="s">
        <v>57</v>
      </c>
      <c r="D9" s="3" t="s">
        <v>71</v>
      </c>
    </row>
    <row r="10" spans="1:4" ht="15.75">
      <c r="A10" s="43"/>
      <c r="B10" s="62" t="s">
        <v>142</v>
      </c>
      <c r="C10" s="7"/>
      <c r="D10" s="53" t="s">
        <v>134</v>
      </c>
    </row>
    <row r="11" spans="2:4" ht="15.75">
      <c r="B11" s="61" t="s">
        <v>16</v>
      </c>
      <c r="D11" s="3" t="s">
        <v>16</v>
      </c>
    </row>
    <row r="12" ht="15.75">
      <c r="A12" s="43" t="s">
        <v>54</v>
      </c>
    </row>
    <row r="13" spans="1:4" ht="15.75">
      <c r="A13" s="9" t="s">
        <v>53</v>
      </c>
      <c r="B13" s="12">
        <f>+SCI!I24</f>
        <v>8870</v>
      </c>
      <c r="D13" s="38">
        <v>7140</v>
      </c>
    </row>
    <row r="14" spans="1:4" ht="15.75">
      <c r="A14" s="9" t="s">
        <v>52</v>
      </c>
      <c r="D14" s="12"/>
    </row>
    <row r="15" spans="1:4" ht="15.75">
      <c r="A15" s="9" t="s">
        <v>72</v>
      </c>
      <c r="B15" s="12">
        <v>6</v>
      </c>
      <c r="D15" s="38">
        <v>6</v>
      </c>
    </row>
    <row r="16" spans="1:4" ht="15.75">
      <c r="A16" s="9" t="s">
        <v>102</v>
      </c>
      <c r="B16" s="12">
        <v>29</v>
      </c>
      <c r="D16" s="38">
        <v>27</v>
      </c>
    </row>
    <row r="17" spans="1:4" ht="15.75">
      <c r="A17" s="9" t="s">
        <v>85</v>
      </c>
      <c r="B17" s="12">
        <v>-34</v>
      </c>
      <c r="D17" s="38">
        <v>-36</v>
      </c>
    </row>
    <row r="18" spans="1:4" ht="15.75">
      <c r="A18" s="9" t="s">
        <v>104</v>
      </c>
      <c r="B18" s="12">
        <v>683</v>
      </c>
      <c r="D18" s="38">
        <v>672</v>
      </c>
    </row>
    <row r="19" spans="1:4" ht="15.75">
      <c r="A19" s="9" t="s">
        <v>122</v>
      </c>
      <c r="B19" s="12">
        <v>0</v>
      </c>
      <c r="D19" s="38">
        <v>-677</v>
      </c>
    </row>
    <row r="20" spans="1:4" ht="15.75">
      <c r="A20" s="9" t="s">
        <v>137</v>
      </c>
      <c r="B20" s="12">
        <v>0</v>
      </c>
      <c r="D20" s="38">
        <v>300</v>
      </c>
    </row>
    <row r="21" spans="1:4" ht="15.75">
      <c r="A21" s="9" t="s">
        <v>51</v>
      </c>
      <c r="B21" s="12">
        <v>129</v>
      </c>
      <c r="D21" s="38">
        <v>108</v>
      </c>
    </row>
    <row r="22" spans="1:4" ht="15.75">
      <c r="A22" s="9" t="s">
        <v>50</v>
      </c>
      <c r="B22" s="12">
        <v>-100</v>
      </c>
      <c r="D22" s="38">
        <v>-93</v>
      </c>
    </row>
    <row r="23" spans="1:4" ht="15.75">
      <c r="A23" s="9" t="s">
        <v>123</v>
      </c>
      <c r="B23" s="12">
        <v>0</v>
      </c>
      <c r="D23" s="38">
        <v>10</v>
      </c>
    </row>
    <row r="24" spans="1:4" ht="15.75">
      <c r="A24" s="9" t="s">
        <v>92</v>
      </c>
      <c r="B24" s="12">
        <v>0</v>
      </c>
      <c r="D24" s="38">
        <v>169</v>
      </c>
    </row>
    <row r="25" spans="1:4" ht="15.75">
      <c r="A25" s="9" t="s">
        <v>144</v>
      </c>
      <c r="B25" s="12">
        <v>-250</v>
      </c>
      <c r="D25" s="38">
        <v>-28</v>
      </c>
    </row>
    <row r="26" spans="2:4" ht="15.75">
      <c r="B26" s="39"/>
      <c r="D26" s="39"/>
    </row>
    <row r="27" spans="1:4" ht="15.75">
      <c r="A27" s="9" t="s">
        <v>49</v>
      </c>
      <c r="B27" s="12">
        <f>SUM(B12:B26)</f>
        <v>9333</v>
      </c>
      <c r="D27" s="12">
        <f>SUM(D12:D26)</f>
        <v>7598</v>
      </c>
    </row>
    <row r="28" spans="1:4" ht="15.75">
      <c r="A28" s="9" t="s">
        <v>157</v>
      </c>
      <c r="B28" s="12">
        <v>-1526</v>
      </c>
      <c r="D28" s="12">
        <v>-2241</v>
      </c>
    </row>
    <row r="29" spans="1:4" ht="15.75">
      <c r="A29" s="9" t="s">
        <v>158</v>
      </c>
      <c r="B29" s="12">
        <v>-1814</v>
      </c>
      <c r="D29" s="12">
        <v>-4711</v>
      </c>
    </row>
    <row r="30" spans="1:4" ht="15.75">
      <c r="A30" s="9" t="s">
        <v>159</v>
      </c>
      <c r="B30" s="39">
        <v>4312</v>
      </c>
      <c r="D30" s="39">
        <v>514</v>
      </c>
    </row>
    <row r="31" spans="1:4" ht="15.75">
      <c r="A31" s="9" t="s">
        <v>149</v>
      </c>
      <c r="B31" s="12">
        <f>SUM(B27:B30)</f>
        <v>10305</v>
      </c>
      <c r="D31" s="12">
        <f>SUM(D27:D30)</f>
        <v>1160</v>
      </c>
    </row>
    <row r="32" spans="1:4" ht="15.75">
      <c r="A32" s="9" t="s">
        <v>48</v>
      </c>
      <c r="B32" s="12">
        <f>-B21</f>
        <v>-129</v>
      </c>
      <c r="D32" s="38">
        <v>-108</v>
      </c>
    </row>
    <row r="33" spans="1:4" ht="15.75">
      <c r="A33" s="9" t="s">
        <v>47</v>
      </c>
      <c r="B33" s="39">
        <v>-1710</v>
      </c>
      <c r="D33" s="40">
        <v>-924</v>
      </c>
    </row>
    <row r="34" spans="1:4" ht="15.75">
      <c r="A34" s="43" t="s">
        <v>145</v>
      </c>
      <c r="B34" s="12">
        <f>SUM(B31:B33)</f>
        <v>8466</v>
      </c>
      <c r="D34" s="12">
        <f>SUM(D31:D33)</f>
        <v>128</v>
      </c>
    </row>
    <row r="35" ht="15.75">
      <c r="D35" s="12"/>
    </row>
    <row r="36" spans="1:4" ht="15.75">
      <c r="A36" s="43" t="s">
        <v>46</v>
      </c>
      <c r="D36" s="12"/>
    </row>
    <row r="37" spans="1:4" ht="15.75">
      <c r="A37" s="9" t="s">
        <v>45</v>
      </c>
      <c r="B37" s="12">
        <f>-B22</f>
        <v>100</v>
      </c>
      <c r="D37" s="38">
        <v>93</v>
      </c>
    </row>
    <row r="38" spans="1:4" ht="15.75">
      <c r="A38" s="9" t="s">
        <v>154</v>
      </c>
      <c r="B38" s="12">
        <v>277</v>
      </c>
      <c r="D38" s="38">
        <v>-338</v>
      </c>
    </row>
    <row r="39" spans="1:4" ht="15.75">
      <c r="A39" s="9" t="s">
        <v>103</v>
      </c>
      <c r="B39" s="12">
        <v>2</v>
      </c>
      <c r="D39" s="38">
        <v>1239</v>
      </c>
    </row>
    <row r="40" spans="1:4" ht="15.75">
      <c r="A40" s="9" t="s">
        <v>124</v>
      </c>
      <c r="B40" s="39">
        <v>-1375</v>
      </c>
      <c r="D40" s="40">
        <v>-1068</v>
      </c>
    </row>
    <row r="41" spans="1:5" ht="15.75">
      <c r="A41" s="43" t="s">
        <v>146</v>
      </c>
      <c r="B41" s="12">
        <f>SUM(B37:B40)</f>
        <v>-996</v>
      </c>
      <c r="D41" s="12">
        <f>SUM(D37:D40)</f>
        <v>-74</v>
      </c>
      <c r="E41" s="12"/>
    </row>
    <row r="42" spans="4:5" ht="15.75">
      <c r="D42" s="12"/>
      <c r="E42" s="12"/>
    </row>
    <row r="43" spans="1:6" ht="15.75">
      <c r="A43" s="43" t="s">
        <v>44</v>
      </c>
      <c r="D43" s="12"/>
      <c r="E43" s="12"/>
      <c r="F43" s="12"/>
    </row>
    <row r="44" spans="1:6" ht="15.75">
      <c r="A44" s="9" t="s">
        <v>138</v>
      </c>
      <c r="B44" s="12">
        <v>-51</v>
      </c>
      <c r="D44" s="12">
        <v>0</v>
      </c>
      <c r="E44" s="12"/>
      <c r="F44" s="12"/>
    </row>
    <row r="45" spans="1:6" ht="15.75">
      <c r="A45" s="9" t="s">
        <v>114</v>
      </c>
      <c r="B45" s="12">
        <v>-831</v>
      </c>
      <c r="D45" s="12">
        <v>-713</v>
      </c>
      <c r="E45" s="12"/>
      <c r="F45" s="12"/>
    </row>
    <row r="46" spans="1:4" ht="15.75">
      <c r="A46" s="9" t="s">
        <v>87</v>
      </c>
      <c r="B46" s="12">
        <v>23</v>
      </c>
      <c r="D46" s="38">
        <v>388</v>
      </c>
    </row>
    <row r="47" spans="1:4" ht="15.75">
      <c r="A47" s="9" t="s">
        <v>64</v>
      </c>
      <c r="B47" s="12">
        <v>-306</v>
      </c>
      <c r="D47" s="38">
        <v>-378</v>
      </c>
    </row>
    <row r="48" spans="1:4" ht="15.75">
      <c r="A48" s="9" t="s">
        <v>43</v>
      </c>
      <c r="B48" s="39">
        <v>-120</v>
      </c>
      <c r="C48" s="11"/>
      <c r="D48" s="40">
        <v>-98</v>
      </c>
    </row>
    <row r="49" spans="1:4" ht="15.75">
      <c r="A49" s="43" t="s">
        <v>118</v>
      </c>
      <c r="B49" s="37">
        <f>SUM(B44:B48)</f>
        <v>-1285</v>
      </c>
      <c r="C49" s="11"/>
      <c r="D49" s="37">
        <f>SUM(D44:D48)</f>
        <v>-801</v>
      </c>
    </row>
    <row r="50" spans="2:4" ht="15.75">
      <c r="B50" s="39"/>
      <c r="C50" s="11"/>
      <c r="D50" s="51"/>
    </row>
    <row r="51" spans="1:4" ht="15.75">
      <c r="A51" s="43" t="s">
        <v>125</v>
      </c>
      <c r="B51" s="12">
        <f>B34+B41+B49</f>
        <v>6185</v>
      </c>
      <c r="D51" s="12">
        <f>D34+D41+D49</f>
        <v>-747</v>
      </c>
    </row>
    <row r="52" ht="15.75">
      <c r="D52" s="12"/>
    </row>
    <row r="53" spans="1:4" ht="15.75">
      <c r="A53" s="68" t="s">
        <v>119</v>
      </c>
      <c r="D53" s="12"/>
    </row>
    <row r="54" spans="1:4" ht="15.75">
      <c r="A54" s="68" t="s">
        <v>120</v>
      </c>
      <c r="B54" s="12">
        <v>5312</v>
      </c>
      <c r="D54" s="12">
        <v>6059</v>
      </c>
    </row>
    <row r="55" spans="1:2" ht="15.75">
      <c r="A55" s="68"/>
      <c r="B55" s="1"/>
    </row>
    <row r="56" spans="1:4" ht="15.75">
      <c r="A56" s="68" t="s">
        <v>121</v>
      </c>
      <c r="B56" s="63"/>
      <c r="D56" s="65"/>
    </row>
    <row r="57" spans="1:4" ht="16.5" thickBot="1">
      <c r="A57" s="67" t="s">
        <v>153</v>
      </c>
      <c r="B57" s="64">
        <f>SUM(B51:B56)</f>
        <v>11497</v>
      </c>
      <c r="D57" s="64">
        <f>SUM(D51:D56)</f>
        <v>5312</v>
      </c>
    </row>
    <row r="58" spans="1:4" ht="16.5" thickTop="1">
      <c r="A58" s="43"/>
      <c r="B58" s="37"/>
      <c r="D58" s="37"/>
    </row>
    <row r="59" spans="1:2" ht="15.75">
      <c r="A59" s="9" t="s">
        <v>91</v>
      </c>
      <c r="B59" s="61" t="s">
        <v>16</v>
      </c>
    </row>
    <row r="60" ht="15.75">
      <c r="B60" s="61"/>
    </row>
    <row r="61" spans="1:2" ht="15.75">
      <c r="A61" s="54" t="s">
        <v>126</v>
      </c>
      <c r="B61" s="61"/>
    </row>
    <row r="62" spans="1:2" ht="15.75">
      <c r="A62" s="9" t="s">
        <v>127</v>
      </c>
      <c r="B62" s="38">
        <v>1904</v>
      </c>
    </row>
    <row r="63" spans="1:2" ht="15.75">
      <c r="A63" s="9" t="s">
        <v>116</v>
      </c>
      <c r="B63" s="38">
        <v>-529</v>
      </c>
    </row>
    <row r="64" spans="1:2" ht="16.5" thickBot="1">
      <c r="A64" s="9" t="s">
        <v>128</v>
      </c>
      <c r="B64" s="66">
        <f>+B62+B63</f>
        <v>1375</v>
      </c>
    </row>
    <row r="65" ht="17.25" customHeight="1" thickTop="1">
      <c r="B65" s="61"/>
    </row>
    <row r="66" ht="15.75">
      <c r="A66" s="54" t="s">
        <v>115</v>
      </c>
    </row>
    <row r="67" ht="15.75">
      <c r="A67" s="44" t="s">
        <v>129</v>
      </c>
    </row>
    <row r="68" spans="1:2" ht="15.75">
      <c r="A68" s="44" t="s">
        <v>9</v>
      </c>
      <c r="B68" s="12">
        <f>+SFP!D23</f>
        <v>12697</v>
      </c>
    </row>
    <row r="69" spans="1:5" ht="15.75">
      <c r="A69" s="44" t="s">
        <v>105</v>
      </c>
      <c r="B69" s="12">
        <v>-1200</v>
      </c>
      <c r="D69" s="42"/>
      <c r="E69" s="42"/>
    </row>
    <row r="70" spans="1:4" ht="16.5" thickBot="1">
      <c r="A70" s="44" t="s">
        <v>152</v>
      </c>
      <c r="B70" s="64">
        <f>+SUM(B68:B69)</f>
        <v>11497</v>
      </c>
      <c r="C70" s="37"/>
      <c r="D70" s="37"/>
    </row>
    <row r="71" spans="1:2" ht="16.5" thickTop="1">
      <c r="A71" s="45"/>
      <c r="B71" s="37"/>
    </row>
    <row r="72" spans="1:2" ht="15.75">
      <c r="A72" s="45"/>
      <c r="B72" s="37"/>
    </row>
    <row r="73" spans="2:3" ht="15.75">
      <c r="B73" s="37"/>
      <c r="C73" s="11"/>
    </row>
    <row r="74" spans="1:3" ht="15.75">
      <c r="A74" s="9" t="s">
        <v>86</v>
      </c>
      <c r="B74" s="37"/>
      <c r="C74" s="11"/>
    </row>
    <row r="75" ht="15.75">
      <c r="A75" s="9" t="s">
        <v>155</v>
      </c>
    </row>
  </sheetData>
  <sheetProtection/>
  <mergeCells count="1">
    <mergeCell ref="B1:D1"/>
  </mergeCells>
  <printOptions/>
  <pageMargins left="0.75" right="0.35" top="0.65" bottom="0.63" header="0.5" footer="0.5"/>
  <pageSetup cellComments="asDisplayed" fitToHeight="1" fitToWidth="1" horizontalDpi="300" verticalDpi="300" orientation="portrait" scale="61"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2012-02-23T01:49:12Z</cp:lastPrinted>
  <dcterms:created xsi:type="dcterms:W3CDTF">2006-08-02T08:16:39Z</dcterms:created>
  <dcterms:modified xsi:type="dcterms:W3CDTF">2012-02-24T07:44:10Z</dcterms:modified>
  <cp:category/>
  <cp:version/>
  <cp:contentType/>
  <cp:contentStatus/>
</cp:coreProperties>
</file>