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30" windowHeight="6720" activeTab="1"/>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<sst xmlns="http://schemas.openxmlformats.org/spreadsheetml/2006/main" count="217" uniqueCount="154">
  <si>
    <t>ordinary equity holders of the parent (RM)</t>
  </si>
  <si>
    <t xml:space="preserve">Net assets per share attributable to </t>
  </si>
  <si>
    <t>TOTAL EQUITY AND LIABILITIES</t>
  </si>
  <si>
    <t xml:space="preserve">Borrowings </t>
  </si>
  <si>
    <t>Current liabilities</t>
  </si>
  <si>
    <t>Deferred tax liabilities</t>
  </si>
  <si>
    <t>Borrowings</t>
  </si>
  <si>
    <t>Non-current liabilities</t>
  </si>
  <si>
    <t>Share capital</t>
  </si>
  <si>
    <t>Equity attributable to the equity holders of the parent</t>
  </si>
  <si>
    <t>EQUITY AND LIABILITIES</t>
  </si>
  <si>
    <t>TOTAL ASSETS</t>
  </si>
  <si>
    <t>Cash and bank balances</t>
  </si>
  <si>
    <t>Tax recoverable</t>
  </si>
  <si>
    <t>Inventories</t>
  </si>
  <si>
    <t>Current assets</t>
  </si>
  <si>
    <t>Property, plant and equipment</t>
  </si>
  <si>
    <t>Non-current assets</t>
  </si>
  <si>
    <t xml:space="preserve">ASSETS </t>
  </si>
  <si>
    <t>RM'000</t>
  </si>
  <si>
    <t>(AUDITED)</t>
  </si>
  <si>
    <t>(UNAUDITED)</t>
  </si>
  <si>
    <t>(The figures have not been audited)</t>
  </si>
  <si>
    <t>(Incorporated in Malaysia)</t>
  </si>
  <si>
    <t xml:space="preserve">  Diluted</t>
  </si>
  <si>
    <t xml:space="preserve">  Basic</t>
  </si>
  <si>
    <t>Earnings per share (sen)</t>
  </si>
  <si>
    <t>TAX EXPENSE</t>
  </si>
  <si>
    <t>FINANCE COSTS</t>
  </si>
  <si>
    <t>OTHER INCOME</t>
  </si>
  <si>
    <t>GROSS PROFIT</t>
  </si>
  <si>
    <t>COST OF SALES</t>
  </si>
  <si>
    <t xml:space="preserve">TO DATE </t>
  </si>
  <si>
    <t>QUARTER</t>
  </si>
  <si>
    <t>CORRESPONDING</t>
  </si>
  <si>
    <t>YEAR</t>
  </si>
  <si>
    <t>PRECEDING YEAR</t>
  </si>
  <si>
    <t>CURRENT</t>
  </si>
  <si>
    <t>CUMULATIVE QUARTER</t>
  </si>
  <si>
    <t>INDIVIDUAL QUARTER</t>
  </si>
  <si>
    <t xml:space="preserve">PROFITS </t>
  </si>
  <si>
    <t>PREMIUM</t>
  </si>
  <si>
    <t>CAPITAL</t>
  </si>
  <si>
    <t>TOTAL</t>
  </si>
  <si>
    <t>RETAINED</t>
  </si>
  <si>
    <t xml:space="preserve">SHARE </t>
  </si>
  <si>
    <t>CONDENSED CONSOLIDATED STATEMENT OF CHANGES IN EQUITY</t>
  </si>
  <si>
    <t>Less: Fixed deposits pledged to financial instituitions</t>
  </si>
  <si>
    <t xml:space="preserve">    Cash and cash equivalents included in the cash flow statements comprise of the following: </t>
  </si>
  <si>
    <t>CASH AND CASH EQUIVALENTS</t>
  </si>
  <si>
    <t>Repayment of hire purchase creditors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</si>
  <si>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</si>
  <si>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</si>
  <si>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</si>
  <si>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</si>
  <si>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</si>
  <si>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</si>
  <si>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</si>
  <si>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</si>
  <si>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</si>
  <si>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</si>
  <si>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</si>
  <si>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Adjustments for:</t>
  </si>
  <si>
    <t>Profit before tax</t>
  </si>
  <si>
    <t>CASH FLOWS FROM OPERATING ACTIVITIES</t>
  </si>
  <si>
    <t>REVENUE</t>
  </si>
  <si>
    <t>Minority interest</t>
  </si>
  <si>
    <t>Equity holders of the parent Company</t>
  </si>
  <si>
    <t>Investment in an associated company</t>
  </si>
  <si>
    <t>Tax liabilities</t>
  </si>
  <si>
    <t>CASH AND CASH EQUIVALENT AT END OF THE</t>
  </si>
  <si>
    <t>PERIOD TO DATE</t>
  </si>
  <si>
    <t xml:space="preserve">FINANCIAL </t>
  </si>
  <si>
    <t>RESERVE</t>
  </si>
  <si>
    <t>TOTAL EQUITY</t>
  </si>
  <si>
    <t>TOTAL LIABILITIES</t>
  </si>
  <si>
    <t xml:space="preserve">  CONTROLLED ENTITY</t>
  </si>
  <si>
    <t>Investment in a jointly controlled entity</t>
  </si>
  <si>
    <t xml:space="preserve">WARRANT </t>
  </si>
  <si>
    <t>Repayment of term loans</t>
  </si>
  <si>
    <t xml:space="preserve">(The unaudited Condensed Consolidated Statement of Changes in Equity should be read in conjunction with the audited financial statements for the </t>
  </si>
  <si>
    <t>ATTRIBUTABLE TO THE EQUITY HOLDERS OF THE PARENT</t>
  </si>
  <si>
    <t>EXCHANGE</t>
  </si>
  <si>
    <t xml:space="preserve">TRANSLATION </t>
  </si>
  <si>
    <t xml:space="preserve">  ASSOCIATED COMPANY</t>
  </si>
  <si>
    <t>Prepaid lease payments for land</t>
  </si>
  <si>
    <t xml:space="preserve">QUARTER </t>
  </si>
  <si>
    <t xml:space="preserve">PERIOD </t>
  </si>
  <si>
    <t xml:space="preserve">PERIOD  </t>
  </si>
  <si>
    <t>Amortisation of prepaid lease payments for land</t>
  </si>
  <si>
    <t>AT BEGINNING OF THE FINANCIAL YEAR</t>
  </si>
  <si>
    <t>Balance as at 01.01.2009</t>
  </si>
  <si>
    <t>Bad debts written off</t>
  </si>
  <si>
    <t>Payment of bonus issue expenses</t>
  </si>
  <si>
    <t>As at 31/12/09</t>
  </si>
  <si>
    <t>Notes:</t>
  </si>
  <si>
    <t>Share of loss/(profit) in an associated company</t>
  </si>
  <si>
    <t xml:space="preserve">SHARE OF (LOSS)/PROFIT IN AN </t>
  </si>
  <si>
    <t>KARYON INDUSTRIES BERHAD (Company No: 612797-T)</t>
  </si>
  <si>
    <t xml:space="preserve">CONDENSED CONSOLIDATED STATEMENT OF COMPREHENSIVE INCOME </t>
  </si>
  <si>
    <t>ADMINISTRATIVE AND OPERATING EXPENSES</t>
  </si>
  <si>
    <t xml:space="preserve"> FOR THE PERIOD</t>
  </si>
  <si>
    <t>CONDENSED CONSOLIDATED STATEMENT OF FINANCIAL POSITION</t>
  </si>
  <si>
    <t xml:space="preserve">(The unaudited Condensed Consolidated Statement of Financial Position should be read in conjunction with the audited financial statements for the </t>
  </si>
  <si>
    <t xml:space="preserve">(The unaudited Condensed Consolidated Statement of Comprehensive Income should be read in conjunction with the audited financial statements for the </t>
  </si>
  <si>
    <t>CONDENSED CONSOLIDATED STATEMENT OF CASH FLOWS</t>
  </si>
  <si>
    <t xml:space="preserve">Foreign currency translation difference from </t>
  </si>
  <si>
    <t>RESTATED</t>
  </si>
  <si>
    <t>Available-for-sale investment</t>
  </si>
  <si>
    <t>Trade and other receivables</t>
  </si>
  <si>
    <t>Cash and cash equivalents</t>
  </si>
  <si>
    <t>Trade and other payables</t>
  </si>
  <si>
    <t>Reserves</t>
  </si>
  <si>
    <t>Balance as at 01.01.2010</t>
  </si>
  <si>
    <t>Total comprehensive income for the period</t>
  </si>
  <si>
    <t xml:space="preserve"> a jointly controlled entity</t>
  </si>
  <si>
    <t>Bonus issue</t>
  </si>
  <si>
    <t>Less: Bous issue expenses</t>
  </si>
  <si>
    <t>Bad debts recovery</t>
  </si>
  <si>
    <t>1) Cash and cash equivalents</t>
  </si>
  <si>
    <t xml:space="preserve">(The unaudited Condensed Consolidated Statement of Cash Flows should be read in conjunction with the audited financial statement for the financial year </t>
  </si>
  <si>
    <t>Depreciation on property, plant &amp; equipment</t>
  </si>
  <si>
    <t>Share of loss/(profit) in a jointly controlled entity</t>
  </si>
  <si>
    <t xml:space="preserve">Purchase of property, plant and equipment </t>
  </si>
  <si>
    <t>Drawdown of bankers' acceptances</t>
  </si>
  <si>
    <t>NET (DECREASE)/ INCREASE IN CASH AND CASH EQUIVALENT</t>
  </si>
  <si>
    <t>FINANCIAL PERIOD/ YEAR (Note 1)</t>
  </si>
  <si>
    <t>*</t>
  </si>
  <si>
    <t>* Represent RM28</t>
  </si>
  <si>
    <t xml:space="preserve">SHARE OF (LOSS)/PROFIT IN A JOINTLY </t>
  </si>
  <si>
    <t>PROFIT BEFORE TAX</t>
  </si>
  <si>
    <t>NET PROFIT FOR THE PERIOD</t>
  </si>
  <si>
    <t>OTHER COMPREHENSIVE (LOSS)/INCOME</t>
  </si>
  <si>
    <t>TOTAL COMPREHENSIVE INCOME</t>
  </si>
  <si>
    <t>Profit attributable to:</t>
  </si>
  <si>
    <t>Total Comprehensive income attributable to:</t>
  </si>
  <si>
    <t>Cash and bank balances at end of the period</t>
  </si>
  <si>
    <t>FOR THE 2ND QUARTER ENDED 30 JUNE 2010</t>
  </si>
  <si>
    <t>30/06/10</t>
  </si>
  <si>
    <t>30/06/09</t>
  </si>
  <si>
    <t>AS AT 30 JUNE 2010</t>
  </si>
  <si>
    <t>As at 30/06/10</t>
  </si>
  <si>
    <t>Quarter ended 30 June 2009</t>
  </si>
  <si>
    <t>Balance as at 30.06.2010</t>
  </si>
  <si>
    <t>Balance as at 30.06.2009</t>
  </si>
  <si>
    <t>Proceeds from sales of property, plant &amp; equipment</t>
  </si>
  <si>
    <t>CASH GENERATED FROM OPERATIONS</t>
  </si>
  <si>
    <t>NET CASH FROM OPERATING ACTIVITIES</t>
  </si>
  <si>
    <t>NET CASH USED IN FINANCING ACTIVITIES</t>
  </si>
  <si>
    <t>financial year ended 31 December 2009 and the accompanying explanatory notes attached to this interim financial statements on page 5-16)</t>
  </si>
  <si>
    <t>ended 31 December 2009 and the accompanying explanatory notes attached to this interim financial statements on page 5-16)</t>
  </si>
  <si>
    <t>30/06/2010</t>
  </si>
  <si>
    <t>30/06/2009</t>
  </si>
  <si>
    <t>Quarter ended 30 June 2010</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</si>
</sst>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000_);_(* \(#,##0.0000\);_(* &quot;-&quot;??_);_(@_)"/>
    <numFmt numFmtId="182" formatCode="_(* #,##0.0_);_(* \(#,##0.0\);_(* &quot;-&quot;??_);_(@_)"/>
    <numFmt numFmtId="183" formatCode="&quot;Yes&quot;;&quot;Yes&quot;;&quot;No&quot;"/>
    <numFmt numFmtId="184" formatCode="&quot;True&quot;;&quot;True&quot;;&quot;False&quot;"/>
    <numFmt numFmtId="185" formatCode="&quot;On&quot;;&quot;On&quot;;&quot;Off&quot;"/>
    <numFmt numFmtId="186" formatCode="[$€-2]\ #,##0.00_);[Red]\([$€-2]\ #,##0.00\)"/>
  </numFmts>
  <fonts count="42">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thin"/>
      <right style="thin"/>
      <top>
        <color indexed="63"/>
      </top>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double"/>
    </border>
    <border>
      <left style="medium"/>
      <right style="medium"/>
      <top>
        <color indexed="63"/>
      </top>
      <bottom>
        <color indexed="63"/>
      </bottom>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9">
    <xf numFmtId="0" fontId="0" fillId="0" borderId="0" xfId="0"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14" fontId="4" fillId="0" borderId="0" xfId="0" applyNumberFormat="1" applyFont="1" applyFill="1" applyAlignment="1">
      <alignment horizontal="center"/>
    </xf>
    <xf numFmtId="0" fontId="3" fillId="0" borderId="11" xfId="0" applyFont="1" applyFill="1" applyBorder="1" applyAlignment="1">
      <alignment/>
    </xf>
    <xf numFmtId="171" fontId="3" fillId="0" borderId="0" xfId="42" applyFont="1" applyFill="1" applyAlignment="1">
      <alignment/>
    </xf>
    <xf numFmtId="180" fontId="3" fillId="0" borderId="0" xfId="0" applyNumberFormat="1" applyFont="1" applyFill="1" applyAlignment="1">
      <alignment/>
    </xf>
    <xf numFmtId="0" fontId="3" fillId="0" borderId="0" xfId="0" applyFont="1" applyFill="1" applyBorder="1" applyAlignment="1">
      <alignment/>
    </xf>
    <xf numFmtId="180" fontId="3" fillId="0" borderId="0" xfId="42" applyNumberFormat="1" applyFont="1" applyFill="1" applyAlignment="1">
      <alignment/>
    </xf>
    <xf numFmtId="171" fontId="3" fillId="0" borderId="0" xfId="0" applyNumberFormat="1" applyFont="1" applyFill="1" applyAlignment="1">
      <alignment/>
    </xf>
    <xf numFmtId="171" fontId="4" fillId="0" borderId="0" xfId="0" applyNumberFormat="1" applyFont="1" applyFill="1" applyBorder="1" applyAlignment="1">
      <alignment horizontal="left"/>
    </xf>
    <xf numFmtId="171"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12" xfId="0" applyFont="1" applyFill="1" applyBorder="1" applyAlignment="1">
      <alignment horizontal="center"/>
    </xf>
    <xf numFmtId="37" fontId="4" fillId="0" borderId="13" xfId="0" applyNumberFormat="1" applyFont="1" applyFill="1" applyBorder="1" applyAlignment="1">
      <alignment horizontal="center"/>
    </xf>
    <xf numFmtId="37" fontId="4" fillId="0" borderId="14" xfId="0" applyNumberFormat="1" applyFont="1" applyFill="1" applyBorder="1" applyAlignment="1">
      <alignment horizontal="center"/>
    </xf>
    <xf numFmtId="169" fontId="3" fillId="0" borderId="0" xfId="0" applyNumberFormat="1" applyFont="1" applyFill="1" applyBorder="1" applyAlignment="1">
      <alignment/>
    </xf>
    <xf numFmtId="171" fontId="4" fillId="0" borderId="0" xfId="0" applyNumberFormat="1" applyFont="1" applyFill="1" applyBorder="1" applyAlignment="1">
      <alignment/>
    </xf>
    <xf numFmtId="169" fontId="3" fillId="0" borderId="10" xfId="0" applyNumberFormat="1" applyFont="1" applyFill="1" applyBorder="1" applyAlignment="1">
      <alignment/>
    </xf>
    <xf numFmtId="169" fontId="3" fillId="0" borderId="11" xfId="0" applyNumberFormat="1" applyFont="1" applyFill="1" applyBorder="1" applyAlignment="1">
      <alignment/>
    </xf>
    <xf numFmtId="169" fontId="3" fillId="0" borderId="15" xfId="0" applyNumberFormat="1" applyFont="1" applyFill="1" applyBorder="1" applyAlignment="1">
      <alignment/>
    </xf>
    <xf numFmtId="169" fontId="3" fillId="0" borderId="16" xfId="0" applyNumberFormat="1" applyFont="1" applyFill="1" applyBorder="1" applyAlignment="1">
      <alignment/>
    </xf>
    <xf numFmtId="169" fontId="4" fillId="0" borderId="0" xfId="0" applyNumberFormat="1" applyFont="1" applyFill="1" applyBorder="1" applyAlignment="1">
      <alignment/>
    </xf>
    <xf numFmtId="2" fontId="3" fillId="0" borderId="12" xfId="0" applyNumberFormat="1" applyFont="1" applyFill="1" applyBorder="1" applyAlignment="1">
      <alignment horizontal="right"/>
    </xf>
    <xf numFmtId="1" fontId="3" fillId="0" borderId="0" xfId="0" applyNumberFormat="1" applyFont="1" applyFill="1" applyBorder="1" applyAlignment="1">
      <alignment horizontal="right"/>
    </xf>
    <xf numFmtId="0" fontId="4" fillId="0" borderId="17" xfId="0" applyFont="1" applyFill="1" applyBorder="1" applyAlignment="1">
      <alignment horizontal="center"/>
    </xf>
    <xf numFmtId="0" fontId="4" fillId="0" borderId="18" xfId="0" applyFont="1" applyFill="1" applyBorder="1" applyAlignment="1">
      <alignment horizontal="center"/>
    </xf>
    <xf numFmtId="0" fontId="3" fillId="0" borderId="18" xfId="0" applyFont="1" applyFill="1" applyBorder="1" applyAlignment="1">
      <alignment/>
    </xf>
    <xf numFmtId="0" fontId="5" fillId="0" borderId="11" xfId="0" applyFont="1" applyFill="1" applyBorder="1" applyAlignment="1">
      <alignment horizontal="center"/>
    </xf>
    <xf numFmtId="0" fontId="5" fillId="0" borderId="18" xfId="0" applyFont="1" applyFill="1" applyBorder="1" applyAlignment="1">
      <alignment horizontal="center"/>
    </xf>
    <xf numFmtId="180" fontId="3" fillId="0" borderId="11" xfId="42" applyNumberFormat="1" applyFont="1" applyFill="1" applyBorder="1" applyAlignment="1">
      <alignment horizontal="right"/>
    </xf>
    <xf numFmtId="180" fontId="3" fillId="0" borderId="18" xfId="42" applyNumberFormat="1" applyFont="1" applyFill="1" applyBorder="1" applyAlignment="1">
      <alignment horizontal="right"/>
    </xf>
    <xf numFmtId="180" fontId="3" fillId="0" borderId="15" xfId="42" applyNumberFormat="1" applyFont="1" applyFill="1" applyBorder="1" applyAlignment="1">
      <alignment horizontal="right"/>
    </xf>
    <xf numFmtId="180" fontId="3" fillId="0" borderId="19" xfId="42" applyNumberFormat="1" applyFont="1" applyFill="1" applyBorder="1" applyAlignment="1">
      <alignment horizontal="right"/>
    </xf>
    <xf numFmtId="180" fontId="3" fillId="0" borderId="20" xfId="42" applyNumberFormat="1" applyFont="1" applyFill="1" applyBorder="1" applyAlignment="1">
      <alignment horizontal="right"/>
    </xf>
    <xf numFmtId="180" fontId="3" fillId="0" borderId="0" xfId="42" applyNumberFormat="1" applyFont="1" applyFill="1" applyBorder="1" applyAlignment="1">
      <alignment/>
    </xf>
    <xf numFmtId="180" fontId="3" fillId="0" borderId="0" xfId="42" applyNumberFormat="1" applyFont="1" applyFill="1" applyAlignment="1">
      <alignment horizontal="center"/>
    </xf>
    <xf numFmtId="180" fontId="3" fillId="0" borderId="21" xfId="42" applyNumberFormat="1" applyFont="1" applyFill="1" applyBorder="1" applyAlignment="1">
      <alignment/>
    </xf>
    <xf numFmtId="180" fontId="3" fillId="0" borderId="21" xfId="42" applyNumberFormat="1" applyFont="1" applyFill="1" applyBorder="1" applyAlignment="1">
      <alignment horizontal="center"/>
    </xf>
    <xf numFmtId="180" fontId="3" fillId="0" borderId="0" xfId="42" applyNumberFormat="1" applyFont="1" applyFill="1" applyAlignment="1">
      <alignment horizontal="right"/>
    </xf>
    <xf numFmtId="180" fontId="3" fillId="0" borderId="22" xfId="42" applyNumberFormat="1" applyFont="1" applyFill="1" applyBorder="1" applyAlignment="1">
      <alignment/>
    </xf>
    <xf numFmtId="180" fontId="4" fillId="0" borderId="0" xfId="42" applyNumberFormat="1" applyFont="1" applyFill="1" applyAlignment="1">
      <alignment horizontal="center"/>
    </xf>
    <xf numFmtId="180" fontId="3" fillId="0" borderId="16" xfId="42" applyNumberFormat="1" applyFont="1" applyFill="1" applyBorder="1" applyAlignment="1">
      <alignment/>
    </xf>
    <xf numFmtId="169" fontId="3" fillId="0" borderId="23" xfId="0" applyNumberFormat="1" applyFont="1" applyFill="1" applyBorder="1" applyAlignment="1">
      <alignment/>
    </xf>
    <xf numFmtId="169" fontId="3" fillId="0" borderId="0" xfId="0" applyNumberFormat="1" applyFont="1" applyFill="1" applyAlignment="1">
      <alignment/>
    </xf>
    <xf numFmtId="171" fontId="4" fillId="0" borderId="0" xfId="42" applyFont="1" applyFill="1" applyAlignment="1">
      <alignment/>
    </xf>
    <xf numFmtId="171" fontId="3" fillId="0" borderId="0" xfId="42" applyFont="1" applyFill="1" applyAlignment="1">
      <alignment/>
    </xf>
    <xf numFmtId="171" fontId="3" fillId="0" borderId="0" xfId="42" applyFont="1" applyFill="1" applyAlignment="1">
      <alignment horizontal="left" indent="2"/>
    </xf>
    <xf numFmtId="171" fontId="3" fillId="0" borderId="0" xfId="42" applyFont="1" applyFill="1" applyBorder="1" applyAlignment="1">
      <alignment/>
    </xf>
    <xf numFmtId="171" fontId="4" fillId="0" borderId="0" xfId="42" applyFont="1" applyFill="1" applyBorder="1" applyAlignment="1">
      <alignment/>
    </xf>
    <xf numFmtId="171" fontId="3" fillId="0" borderId="0" xfId="42" applyFont="1" applyFill="1" applyBorder="1" applyAlignment="1">
      <alignment horizontal="center"/>
    </xf>
    <xf numFmtId="171" fontId="4" fillId="0" borderId="0" xfId="42" applyFont="1" applyFill="1" applyBorder="1" applyAlignment="1">
      <alignment horizontal="left"/>
    </xf>
    <xf numFmtId="0" fontId="3" fillId="0" borderId="24" xfId="0" applyFont="1" applyFill="1" applyBorder="1" applyAlignment="1">
      <alignment/>
    </xf>
    <xf numFmtId="0" fontId="3" fillId="0" borderId="21" xfId="0" applyFont="1" applyFill="1" applyBorder="1" applyAlignment="1">
      <alignment/>
    </xf>
    <xf numFmtId="0" fontId="3" fillId="0" borderId="19" xfId="0" applyFont="1" applyFill="1" applyBorder="1" applyAlignment="1">
      <alignment/>
    </xf>
    <xf numFmtId="14" fontId="4" fillId="0" borderId="0" xfId="0" applyNumberFormat="1" applyFont="1" applyFill="1" applyAlignment="1" quotePrefix="1">
      <alignment horizontal="center"/>
    </xf>
    <xf numFmtId="180" fontId="3" fillId="0" borderId="25" xfId="42" applyNumberFormat="1" applyFont="1" applyFill="1" applyBorder="1" applyAlignment="1">
      <alignment/>
    </xf>
    <xf numFmtId="180" fontId="3" fillId="0" borderId="23" xfId="42" applyNumberFormat="1" applyFont="1" applyFill="1" applyBorder="1" applyAlignment="1">
      <alignment/>
    </xf>
    <xf numFmtId="180" fontId="3" fillId="0" borderId="0" xfId="42" applyNumberFormat="1" applyFont="1" applyFill="1" applyBorder="1" applyAlignment="1">
      <alignment horizontal="center"/>
    </xf>
    <xf numFmtId="180" fontId="4" fillId="0" borderId="0" xfId="42" applyNumberFormat="1" applyFont="1" applyFill="1" applyAlignment="1" quotePrefix="1">
      <alignment horizontal="center"/>
    </xf>
    <xf numFmtId="171" fontId="6" fillId="0" borderId="0" xfId="42" applyFont="1" applyFill="1" applyAlignment="1">
      <alignment/>
    </xf>
    <xf numFmtId="171" fontId="3" fillId="0" borderId="0" xfId="42" applyFont="1" applyFill="1" applyAlignment="1">
      <alignment horizontal="right"/>
    </xf>
    <xf numFmtId="0" fontId="4" fillId="0" borderId="0" xfId="0" applyFont="1" applyFill="1" applyBorder="1" applyAlignment="1">
      <alignment horizontal="center"/>
    </xf>
    <xf numFmtId="14" fontId="4" fillId="0" borderId="0" xfId="0" applyNumberFormat="1" applyFont="1" applyFill="1" applyBorder="1" applyAlignment="1" quotePrefix="1">
      <alignment horizontal="center"/>
    </xf>
    <xf numFmtId="14" fontId="4" fillId="0" borderId="0" xfId="0" applyNumberFormat="1" applyFont="1" applyFill="1" applyBorder="1" applyAlignment="1">
      <alignment horizontal="center"/>
    </xf>
    <xf numFmtId="0" fontId="4" fillId="0" borderId="0" xfId="0" applyFont="1" applyFill="1" applyBorder="1" applyAlignment="1">
      <alignment horizontal="center" wrapText="1"/>
    </xf>
    <xf numFmtId="180" fontId="3" fillId="0" borderId="0" xfId="0" applyNumberFormat="1" applyFont="1" applyFill="1" applyBorder="1" applyAlignment="1">
      <alignment/>
    </xf>
    <xf numFmtId="171" fontId="5" fillId="0" borderId="0" xfId="42" applyFont="1" applyFill="1" applyAlignment="1">
      <alignment/>
    </xf>
    <xf numFmtId="37" fontId="4" fillId="0" borderId="26" xfId="0" applyNumberFormat="1" applyFont="1" applyFill="1" applyBorder="1" applyAlignment="1">
      <alignment horizontal="center"/>
    </xf>
    <xf numFmtId="169" fontId="3" fillId="0" borderId="27" xfId="0" applyNumberFormat="1" applyFont="1" applyFill="1" applyBorder="1" applyAlignment="1">
      <alignment/>
    </xf>
    <xf numFmtId="169" fontId="3" fillId="0" borderId="10" xfId="0" applyNumberFormat="1" applyFont="1" applyFill="1" applyBorder="1" applyAlignment="1">
      <alignment horizontal="right"/>
    </xf>
    <xf numFmtId="0" fontId="3" fillId="0" borderId="0" xfId="0" applyFont="1" applyFill="1" applyAlignment="1">
      <alignment horizontal="right" shrinkToFit="1"/>
    </xf>
    <xf numFmtId="0" fontId="4" fillId="0" borderId="28" xfId="0" applyFont="1" applyFill="1" applyBorder="1" applyAlignment="1">
      <alignment horizontal="center"/>
    </xf>
    <xf numFmtId="0" fontId="4" fillId="0" borderId="22" xfId="0" applyFont="1" applyFill="1" applyBorder="1" applyAlignment="1">
      <alignment horizontal="center"/>
    </xf>
    <xf numFmtId="0" fontId="4" fillId="0" borderId="1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63</xdr:row>
      <xdr:rowOff>0</xdr:rowOff>
    </xdr:from>
    <xdr:to>
      <xdr:col>10</xdr:col>
      <xdr:colOff>38100</xdr:colOff>
      <xdr:row>63</xdr:row>
      <xdr:rowOff>0</xdr:rowOff>
    </xdr:to>
    <xdr:sp>
      <xdr:nvSpPr>
        <xdr:cNvPr id="1" name="Text Box 1"/>
        <xdr:cNvSpPr txBox="1">
          <a:spLocks noChangeArrowheads="1"/>
        </xdr:cNvSpPr>
      </xdr:nvSpPr>
      <xdr:spPr>
        <a:xfrm>
          <a:off x="228600" y="11972925"/>
          <a:ext cx="8734425" cy="0"/>
        </a:xfrm>
        <a:prstGeom prst="rect">
          <a:avLst/>
        </a:prstGeom>
        <a:noFill/>
        <a:ln w="9525" cmpd="sng">
          <a:noFill/>
        </a:ln>
      </xdr:spPr>
      <xdr:txBody>
        <a:bodyPr vertOverflow="clip" wrap="square" lIns="36576" tIns="36576" rIns="36576"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21</xdr:row>
      <xdr:rowOff>0</xdr:rowOff>
    </xdr:from>
    <xdr:to>
      <xdr:col>7</xdr:col>
      <xdr:colOff>0</xdr:colOff>
      <xdr:row>21</xdr:row>
      <xdr:rowOff>0</xdr:rowOff>
    </xdr:to>
    <xdr:sp>
      <xdr:nvSpPr>
        <xdr:cNvPr id="1" name="Text Box 1"/>
        <xdr:cNvSpPr txBox="1">
          <a:spLocks noChangeArrowheads="1"/>
        </xdr:cNvSpPr>
      </xdr:nvSpPr>
      <xdr:spPr>
        <a:xfrm>
          <a:off x="28575" y="3990975"/>
          <a:ext cx="9753600" cy="0"/>
        </a:xfrm>
        <a:prstGeom prst="rect">
          <a:avLst/>
        </a:prstGeom>
        <a:noFill/>
        <a:ln w="9525" cmpd="sng">
          <a:noFill/>
        </a:ln>
      </xdr:spPr>
      <xdr:txBody>
        <a:bodyPr vertOverflow="clip" wrap="square" lIns="36576" tIns="36576" rIns="36576"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0</xdr:rowOff>
    </xdr:from>
    <xdr:to>
      <xdr:col>5</xdr:col>
      <xdr:colOff>0</xdr:colOff>
      <xdr:row>66</xdr:row>
      <xdr:rowOff>0</xdr:rowOff>
    </xdr:to>
    <xdr:sp>
      <xdr:nvSpPr>
        <xdr:cNvPr id="1" name="Text Box 1"/>
        <xdr:cNvSpPr txBox="1">
          <a:spLocks noChangeArrowheads="1"/>
        </xdr:cNvSpPr>
      </xdr:nvSpPr>
      <xdr:spPr>
        <a:xfrm>
          <a:off x="28575" y="12582525"/>
          <a:ext cx="8610600" cy="0"/>
        </a:xfrm>
        <a:prstGeom prst="rect">
          <a:avLst/>
        </a:prstGeom>
        <a:noFill/>
        <a:ln w="9525" cmpd="sng">
          <a:noFill/>
        </a:ln>
      </xdr:spPr>
      <xdr:txBody>
        <a:bodyPr vertOverflow="clip" wrap="square" lIns="36576" tIns="36576" rIns="36576"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8"/>
  <sheetViews>
    <sheetView zoomScale="75" zoomScaleNormal="75" zoomScalePageLayoutView="0" workbookViewId="0" topLeftCell="A22">
      <selection activeCell="D65" sqref="D65"/>
    </sheetView>
  </sheetViews>
  <sheetFormatPr defaultColWidth="9.140625" defaultRowHeight="12.75"/>
  <cols>
    <col min="1" max="1" width="3.00390625" style="9" customWidth="1"/>
    <col min="2" max="4" width="9.140625" style="1" customWidth="1"/>
    <col min="5" max="5" width="22.57421875" style="1" customWidth="1"/>
    <col min="6" max="6" width="16.28125" style="1" customWidth="1"/>
    <col min="7" max="7" width="22.28125" style="1" bestFit="1" customWidth="1"/>
    <col min="8" max="8" width="4.7109375" style="1" customWidth="1"/>
    <col min="9" max="9" width="15.7109375" style="1" customWidth="1"/>
    <col min="10" max="10" width="21.8515625" style="1" customWidth="1"/>
    <col min="11" max="11" width="1.7109375" style="1" customWidth="1"/>
    <col min="12" max="16384" width="9.140625" style="1" customWidth="1"/>
  </cols>
  <sheetData>
    <row r="1" ht="15">
      <c r="A1" s="49" t="s">
        <v>98</v>
      </c>
    </row>
    <row r="2" ht="15">
      <c r="A2" s="9" t="s">
        <v>23</v>
      </c>
    </row>
    <row r="4" ht="15">
      <c r="A4" s="49" t="s">
        <v>99</v>
      </c>
    </row>
    <row r="5" ht="15">
      <c r="A5" s="49" t="s">
        <v>137</v>
      </c>
    </row>
    <row r="6" ht="15">
      <c r="A6" s="49" t="s">
        <v>22</v>
      </c>
    </row>
    <row r="8" spans="6:10" ht="15">
      <c r="F8" s="2" t="s">
        <v>39</v>
      </c>
      <c r="G8" s="2"/>
      <c r="H8" s="3"/>
      <c r="I8" s="2" t="s">
        <v>38</v>
      </c>
      <c r="J8" s="2"/>
    </row>
    <row r="9" spans="6:10" ht="15">
      <c r="F9" s="4"/>
      <c r="G9" s="4"/>
      <c r="H9" s="3"/>
      <c r="I9" s="4"/>
      <c r="J9" s="4"/>
    </row>
    <row r="10" spans="6:10" ht="15">
      <c r="F10" s="66" t="s">
        <v>37</v>
      </c>
      <c r="G10" s="66" t="s">
        <v>36</v>
      </c>
      <c r="H10" s="66"/>
      <c r="I10" s="66" t="s">
        <v>37</v>
      </c>
      <c r="J10" s="66" t="s">
        <v>36</v>
      </c>
    </row>
    <row r="11" spans="6:10" ht="15">
      <c r="F11" s="66" t="s">
        <v>35</v>
      </c>
      <c r="G11" s="66" t="s">
        <v>34</v>
      </c>
      <c r="H11" s="66"/>
      <c r="I11" s="66" t="s">
        <v>35</v>
      </c>
      <c r="J11" s="66" t="s">
        <v>34</v>
      </c>
    </row>
    <row r="12" spans="6:10" ht="15">
      <c r="F12" s="66" t="s">
        <v>33</v>
      </c>
      <c r="G12" s="66" t="s">
        <v>86</v>
      </c>
      <c r="H12" s="66"/>
      <c r="I12" s="66" t="s">
        <v>32</v>
      </c>
      <c r="J12" s="66" t="s">
        <v>87</v>
      </c>
    </row>
    <row r="13" spans="6:11" ht="15">
      <c r="F13" s="67" t="s">
        <v>138</v>
      </c>
      <c r="G13" s="67" t="s">
        <v>139</v>
      </c>
      <c r="H13" s="68"/>
      <c r="I13" s="67" t="s">
        <v>138</v>
      </c>
      <c r="J13" s="67" t="s">
        <v>139</v>
      </c>
      <c r="K13" s="11"/>
    </row>
    <row r="14" spans="6:11" ht="15">
      <c r="F14" s="67"/>
      <c r="G14" s="68" t="s">
        <v>107</v>
      </c>
      <c r="H14" s="68"/>
      <c r="I14" s="67"/>
      <c r="J14" s="68" t="s">
        <v>107</v>
      </c>
      <c r="K14" s="11"/>
    </row>
    <row r="15" spans="6:10" ht="15">
      <c r="F15" s="69" t="s">
        <v>19</v>
      </c>
      <c r="G15" s="69" t="s">
        <v>19</v>
      </c>
      <c r="H15" s="69"/>
      <c r="I15" s="69" t="s">
        <v>19</v>
      </c>
      <c r="J15" s="69" t="s">
        <v>19</v>
      </c>
    </row>
    <row r="16" spans="6:10" ht="15">
      <c r="F16" s="11"/>
      <c r="G16" s="11"/>
      <c r="H16" s="11"/>
      <c r="I16" s="11"/>
      <c r="J16" s="11"/>
    </row>
    <row r="17" spans="1:12" ht="15">
      <c r="A17" s="9" t="s">
        <v>65</v>
      </c>
      <c r="F17" s="39">
        <v>23497</v>
      </c>
      <c r="G17" s="62">
        <v>17446</v>
      </c>
      <c r="H17" s="70"/>
      <c r="I17" s="39">
        <v>45956</v>
      </c>
      <c r="J17" s="62">
        <v>31831</v>
      </c>
      <c r="K17" s="10"/>
      <c r="L17" s="10"/>
    </row>
    <row r="18" spans="6:10" ht="15">
      <c r="F18" s="39"/>
      <c r="G18" s="39"/>
      <c r="H18" s="11"/>
      <c r="I18" s="39"/>
      <c r="J18" s="39"/>
    </row>
    <row r="19" spans="1:11" ht="15">
      <c r="A19" s="9" t="s">
        <v>31</v>
      </c>
      <c r="F19" s="39">
        <v>-20282</v>
      </c>
      <c r="G19" s="62">
        <v>-14350</v>
      </c>
      <c r="H19" s="70"/>
      <c r="I19" s="39">
        <v>-39317</v>
      </c>
      <c r="J19" s="62">
        <v>-26888</v>
      </c>
      <c r="K19" s="10"/>
    </row>
    <row r="20" spans="6:11" ht="15">
      <c r="F20" s="41"/>
      <c r="G20" s="41"/>
      <c r="H20" s="11"/>
      <c r="I20" s="41"/>
      <c r="J20" s="41"/>
      <c r="K20" s="10"/>
    </row>
    <row r="21" spans="1:10" ht="15">
      <c r="A21" s="9" t="s">
        <v>30</v>
      </c>
      <c r="F21" s="39">
        <f>+F17+F19</f>
        <v>3215</v>
      </c>
      <c r="G21" s="39">
        <f>+G17+G19</f>
        <v>3096</v>
      </c>
      <c r="H21" s="70"/>
      <c r="I21" s="39">
        <f>+I17+I19</f>
        <v>6639</v>
      </c>
      <c r="J21" s="39">
        <f>+J17+J19</f>
        <v>4943</v>
      </c>
    </row>
    <row r="22" spans="6:10" ht="15">
      <c r="F22" s="39"/>
      <c r="G22" s="39"/>
      <c r="H22" s="11"/>
      <c r="I22" s="39"/>
      <c r="J22" s="39"/>
    </row>
    <row r="23" spans="1:10" ht="15">
      <c r="A23" s="9" t="s">
        <v>29</v>
      </c>
      <c r="F23" s="39">
        <v>47</v>
      </c>
      <c r="G23" s="62">
        <v>64</v>
      </c>
      <c r="H23" s="70"/>
      <c r="I23" s="39">
        <v>98</v>
      </c>
      <c r="J23" s="62">
        <v>147</v>
      </c>
    </row>
    <row r="24" spans="6:10" ht="15">
      <c r="F24" s="39"/>
      <c r="G24" s="39"/>
      <c r="H24" s="11"/>
      <c r="I24" s="39"/>
      <c r="J24" s="39"/>
    </row>
    <row r="25" spans="1:10" ht="15">
      <c r="A25" s="9" t="s">
        <v>100</v>
      </c>
      <c r="F25" s="39">
        <v>-1466</v>
      </c>
      <c r="G25" s="62">
        <f>-456-846-30</f>
        <v>-1332</v>
      </c>
      <c r="H25" s="70"/>
      <c r="I25" s="39">
        <v>-3010</v>
      </c>
      <c r="J25" s="62">
        <f>-839-1613-53</f>
        <v>-2505</v>
      </c>
    </row>
    <row r="26" spans="6:10" ht="15">
      <c r="F26" s="39"/>
      <c r="G26" s="39"/>
      <c r="H26" s="11"/>
      <c r="I26" s="39"/>
      <c r="J26" s="39"/>
    </row>
    <row r="27" spans="1:10" ht="15">
      <c r="A27" s="9" t="s">
        <v>28</v>
      </c>
      <c r="F27" s="39">
        <v>-38</v>
      </c>
      <c r="G27" s="62">
        <v>-45</v>
      </c>
      <c r="H27" s="70"/>
      <c r="I27" s="39">
        <v>-80</v>
      </c>
      <c r="J27" s="62">
        <v>-117</v>
      </c>
    </row>
    <row r="28" spans="6:10" ht="15">
      <c r="F28" s="39"/>
      <c r="G28" s="39"/>
      <c r="H28" s="11"/>
      <c r="I28" s="39"/>
      <c r="J28" s="39"/>
    </row>
    <row r="29" spans="1:10" ht="15">
      <c r="A29" s="9" t="s">
        <v>97</v>
      </c>
      <c r="F29" s="39"/>
      <c r="G29" s="39"/>
      <c r="H29" s="70"/>
      <c r="I29" s="39"/>
      <c r="J29" s="39"/>
    </row>
    <row r="30" spans="1:10" ht="15">
      <c r="A30" s="9" t="s">
        <v>84</v>
      </c>
      <c r="F30" s="39">
        <v>0</v>
      </c>
      <c r="G30" s="62">
        <v>0</v>
      </c>
      <c r="H30" s="11"/>
      <c r="I30" s="39">
        <v>-44</v>
      </c>
      <c r="J30" s="62">
        <v>1</v>
      </c>
    </row>
    <row r="31" spans="6:10" ht="15">
      <c r="F31" s="39"/>
      <c r="G31" s="39"/>
      <c r="H31" s="11"/>
      <c r="I31" s="39"/>
      <c r="J31" s="39"/>
    </row>
    <row r="32" spans="1:10" ht="15">
      <c r="A32" s="9" t="s">
        <v>129</v>
      </c>
      <c r="F32" s="39"/>
      <c r="G32" s="39"/>
      <c r="H32" s="11"/>
      <c r="I32" s="39"/>
      <c r="J32" s="39"/>
    </row>
    <row r="33" spans="1:10" ht="15">
      <c r="A33" s="9" t="s">
        <v>76</v>
      </c>
      <c r="F33" s="39">
        <v>-47</v>
      </c>
      <c r="G33" s="62">
        <v>26</v>
      </c>
      <c r="H33" s="11"/>
      <c r="I33" s="39">
        <v>-48</v>
      </c>
      <c r="J33" s="62">
        <v>64</v>
      </c>
    </row>
    <row r="34" spans="6:10" ht="15">
      <c r="F34" s="41"/>
      <c r="G34" s="41"/>
      <c r="H34" s="11"/>
      <c r="I34" s="41"/>
      <c r="J34" s="41"/>
    </row>
    <row r="35" spans="1:10" ht="15">
      <c r="A35" s="9" t="s">
        <v>130</v>
      </c>
      <c r="F35" s="39">
        <f>+SUM(F21:F33)</f>
        <v>1711</v>
      </c>
      <c r="G35" s="39">
        <f>+SUM(G21:G33)</f>
        <v>1809</v>
      </c>
      <c r="H35" s="70"/>
      <c r="I35" s="39">
        <f>+SUM(I21:I33)</f>
        <v>3555</v>
      </c>
      <c r="J35" s="39">
        <f>+SUM(J21:J33)</f>
        <v>2533</v>
      </c>
    </row>
    <row r="36" spans="6:10" ht="15">
      <c r="F36" s="39"/>
      <c r="G36" s="39"/>
      <c r="H36" s="11"/>
      <c r="I36" s="39"/>
      <c r="J36" s="39"/>
    </row>
    <row r="37" spans="1:10" ht="15">
      <c r="A37" s="9" t="s">
        <v>27</v>
      </c>
      <c r="F37" s="39">
        <v>-264</v>
      </c>
      <c r="G37" s="62">
        <v>-480</v>
      </c>
      <c r="H37" s="70"/>
      <c r="I37" s="39">
        <v>-756</v>
      </c>
      <c r="J37" s="39">
        <v>-613</v>
      </c>
    </row>
    <row r="38" spans="6:10" ht="15">
      <c r="F38" s="41"/>
      <c r="G38" s="41"/>
      <c r="H38" s="11"/>
      <c r="I38" s="41"/>
      <c r="J38" s="41"/>
    </row>
    <row r="39" spans="1:10" ht="15">
      <c r="A39" s="9" t="s">
        <v>131</v>
      </c>
      <c r="F39" s="61">
        <f>+F35+F37</f>
        <v>1447</v>
      </c>
      <c r="G39" s="61">
        <f>+G35+G37</f>
        <v>1329</v>
      </c>
      <c r="H39" s="70"/>
      <c r="I39" s="61">
        <f>+SUM(I35:I37)</f>
        <v>2799</v>
      </c>
      <c r="J39" s="61">
        <f>+SUM(J35:J37)</f>
        <v>1920</v>
      </c>
    </row>
    <row r="40" spans="6:10" ht="15">
      <c r="F40" s="39"/>
      <c r="G40" s="39"/>
      <c r="H40" s="11"/>
      <c r="I40" s="39"/>
      <c r="J40" s="39"/>
    </row>
    <row r="41" spans="1:10" ht="15">
      <c r="A41" s="9" t="s">
        <v>132</v>
      </c>
      <c r="F41" s="39"/>
      <c r="G41" s="39"/>
      <c r="H41" s="11"/>
      <c r="I41" s="39"/>
      <c r="J41" s="39"/>
    </row>
    <row r="42" spans="2:10" ht="15">
      <c r="B42" s="1" t="s">
        <v>106</v>
      </c>
      <c r="F42" s="39"/>
      <c r="G42" s="39"/>
      <c r="H42" s="11"/>
      <c r="I42" s="39"/>
      <c r="J42" s="39"/>
    </row>
    <row r="43" spans="2:10" ht="15">
      <c r="B43" s="1" t="s">
        <v>115</v>
      </c>
      <c r="F43" s="39">
        <v>-5</v>
      </c>
      <c r="G43" s="39">
        <v>-151</v>
      </c>
      <c r="H43" s="11"/>
      <c r="I43" s="39">
        <v>-206</v>
      </c>
      <c r="J43" s="39">
        <v>54</v>
      </c>
    </row>
    <row r="44" spans="6:10" ht="15">
      <c r="F44" s="61">
        <f>+F43</f>
        <v>-5</v>
      </c>
      <c r="G44" s="61">
        <f>+G43</f>
        <v>-151</v>
      </c>
      <c r="H44" s="11"/>
      <c r="I44" s="61">
        <f>SUM(I43)</f>
        <v>-206</v>
      </c>
      <c r="J44" s="61">
        <f>SUM(J43)</f>
        <v>54</v>
      </c>
    </row>
    <row r="45" spans="6:10" ht="15">
      <c r="F45" s="39"/>
      <c r="G45" s="39"/>
      <c r="H45" s="11"/>
      <c r="I45" s="39"/>
      <c r="J45" s="39"/>
    </row>
    <row r="46" spans="1:10" ht="15">
      <c r="A46" s="9" t="s">
        <v>133</v>
      </c>
      <c r="F46" s="39"/>
      <c r="G46" s="39"/>
      <c r="H46" s="11"/>
      <c r="I46" s="39"/>
      <c r="J46" s="39"/>
    </row>
    <row r="47" spans="1:10" ht="15.75" thickBot="1">
      <c r="A47" s="9" t="s">
        <v>101</v>
      </c>
      <c r="F47" s="60">
        <f>+F39+F44</f>
        <v>1442</v>
      </c>
      <c r="G47" s="60">
        <f>+G39+G44</f>
        <v>1178</v>
      </c>
      <c r="H47" s="11"/>
      <c r="I47" s="60">
        <f>+I39+I44</f>
        <v>2593</v>
      </c>
      <c r="J47" s="60">
        <f>+J39+J44</f>
        <v>1974</v>
      </c>
    </row>
    <row r="48" spans="6:10" ht="15.75" thickTop="1">
      <c r="F48" s="39"/>
      <c r="G48" s="39"/>
      <c r="H48" s="11"/>
      <c r="I48" s="39"/>
      <c r="J48" s="39"/>
    </row>
    <row r="49" spans="6:10" ht="15">
      <c r="F49" s="39"/>
      <c r="G49" s="39"/>
      <c r="H49" s="11"/>
      <c r="I49" s="39"/>
      <c r="J49" s="39"/>
    </row>
    <row r="50" spans="1:10" ht="15">
      <c r="A50" s="9" t="s">
        <v>134</v>
      </c>
      <c r="F50" s="39"/>
      <c r="G50" s="39"/>
      <c r="H50" s="11"/>
      <c r="I50" s="39"/>
      <c r="J50" s="39"/>
    </row>
    <row r="51" spans="2:10" ht="15">
      <c r="B51" s="1" t="s">
        <v>67</v>
      </c>
      <c r="F51" s="39">
        <f>+F39</f>
        <v>1447</v>
      </c>
      <c r="G51" s="39">
        <f>+G39</f>
        <v>1329</v>
      </c>
      <c r="H51" s="11"/>
      <c r="I51" s="39">
        <f>+I39</f>
        <v>2799</v>
      </c>
      <c r="J51" s="39">
        <f>+J39</f>
        <v>1920</v>
      </c>
    </row>
    <row r="52" spans="2:10" ht="15">
      <c r="B52" s="1" t="s">
        <v>66</v>
      </c>
      <c r="F52" s="39">
        <v>0</v>
      </c>
      <c r="G52" s="62">
        <v>0</v>
      </c>
      <c r="H52" s="11"/>
      <c r="I52" s="39">
        <v>0</v>
      </c>
      <c r="J52" s="62">
        <v>0</v>
      </c>
    </row>
    <row r="53" spans="6:10" ht="15.75" thickBot="1">
      <c r="F53" s="46">
        <f>SUM(F51:F52)</f>
        <v>1447</v>
      </c>
      <c r="G53" s="46">
        <f>SUM(G51:G52)</f>
        <v>1329</v>
      </c>
      <c r="H53" s="11"/>
      <c r="I53" s="46">
        <f>SUM(I51:I52)</f>
        <v>2799</v>
      </c>
      <c r="J53" s="46">
        <f>SUM(J51:J52)</f>
        <v>1920</v>
      </c>
    </row>
    <row r="54" spans="6:10" ht="15.75" thickTop="1">
      <c r="F54" s="39"/>
      <c r="G54" s="39"/>
      <c r="H54" s="11"/>
      <c r="I54" s="39"/>
      <c r="J54" s="39"/>
    </row>
    <row r="55" spans="1:10" ht="15">
      <c r="A55" s="9" t="s">
        <v>135</v>
      </c>
      <c r="F55" s="39"/>
      <c r="G55" s="39"/>
      <c r="H55" s="11"/>
      <c r="I55" s="39"/>
      <c r="J55" s="39"/>
    </row>
    <row r="56" spans="2:10" ht="15">
      <c r="B56" s="1" t="s">
        <v>67</v>
      </c>
      <c r="F56" s="39">
        <f>+F47</f>
        <v>1442</v>
      </c>
      <c r="G56" s="39">
        <f>+G47</f>
        <v>1178</v>
      </c>
      <c r="H56" s="11"/>
      <c r="I56" s="39">
        <f>+I47</f>
        <v>2593</v>
      </c>
      <c r="J56" s="39">
        <f>+J47</f>
        <v>1974</v>
      </c>
    </row>
    <row r="57" spans="2:10" ht="15">
      <c r="B57" s="1" t="s">
        <v>66</v>
      </c>
      <c r="F57" s="39">
        <v>0</v>
      </c>
      <c r="G57" s="52">
        <v>0</v>
      </c>
      <c r="H57" s="11"/>
      <c r="I57" s="39">
        <v>0</v>
      </c>
      <c r="J57" s="52">
        <v>0</v>
      </c>
    </row>
    <row r="58" spans="6:10" ht="15.75" thickBot="1">
      <c r="F58" s="46">
        <f>SUM(F56:F57)</f>
        <v>1442</v>
      </c>
      <c r="G58" s="46">
        <f>SUM(G56:G57)</f>
        <v>1178</v>
      </c>
      <c r="H58" s="11"/>
      <c r="I58" s="46">
        <f>SUM(I56:I57)</f>
        <v>2593</v>
      </c>
      <c r="J58" s="46">
        <f>SUM(J56:J57)</f>
        <v>1974</v>
      </c>
    </row>
    <row r="59" spans="6:10" ht="15.75" thickTop="1">
      <c r="F59" s="11"/>
      <c r="G59" s="11"/>
      <c r="H59" s="11"/>
      <c r="I59" s="11"/>
      <c r="J59" s="11"/>
    </row>
    <row r="61" ht="15">
      <c r="A61" s="9" t="s">
        <v>26</v>
      </c>
    </row>
    <row r="62" spans="1:10" ht="15">
      <c r="A62" s="9" t="s">
        <v>25</v>
      </c>
      <c r="F62" s="9">
        <v>0.61</v>
      </c>
      <c r="G62" s="65">
        <v>0.67</v>
      </c>
      <c r="I62" s="9">
        <v>1.18</v>
      </c>
      <c r="J62" s="9">
        <v>0.88</v>
      </c>
    </row>
    <row r="63" spans="1:10" ht="15">
      <c r="A63" s="9" t="s">
        <v>24</v>
      </c>
      <c r="F63" s="9">
        <v>0.61</v>
      </c>
      <c r="G63" s="65">
        <v>0.67</v>
      </c>
      <c r="I63" s="9">
        <v>1.18</v>
      </c>
      <c r="J63" s="9">
        <v>0.88</v>
      </c>
    </row>
    <row r="64" spans="6:10" ht="15">
      <c r="F64" s="9"/>
      <c r="G64" s="65"/>
      <c r="I64" s="9"/>
      <c r="J64" s="9"/>
    </row>
    <row r="65" spans="6:10" ht="15">
      <c r="F65" s="9"/>
      <c r="G65" s="65"/>
      <c r="I65" s="9"/>
      <c r="J65" s="9"/>
    </row>
    <row r="67" ht="15">
      <c r="A67" s="9" t="s">
        <v>104</v>
      </c>
    </row>
    <row r="68" ht="15">
      <c r="A68" s="9" t="s">
        <v>149</v>
      </c>
    </row>
  </sheetData>
  <sheetProtection/>
  <printOptions/>
  <pageMargins left="0.56" right="0.54" top="1" bottom="0.65" header="0.5" footer="0.5"/>
  <pageSetup fitToHeight="1" fitToWidth="1" horizontalDpi="600" verticalDpi="600" orientation="portrait" paperSize="9" scale="68"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71"/>
  <sheetViews>
    <sheetView tabSelected="1" zoomScale="75" zoomScaleNormal="75" zoomScalePageLayoutView="0" workbookViewId="0" topLeftCell="A1">
      <selection activeCell="F15" sqref="F15"/>
    </sheetView>
  </sheetViews>
  <sheetFormatPr defaultColWidth="9.140625" defaultRowHeight="12.75"/>
  <cols>
    <col min="1" max="1" width="5.140625" style="9" customWidth="1"/>
    <col min="2" max="2" width="61.00390625" style="13" customWidth="1"/>
    <col min="3" max="3" width="0.9921875" style="1" customWidth="1"/>
    <col min="4" max="4" width="18.00390625" style="1" customWidth="1"/>
    <col min="5" max="5" width="3.140625" style="1" customWidth="1"/>
    <col min="6" max="6" width="19.57421875" style="1" customWidth="1"/>
    <col min="7" max="7" width="2.7109375" style="1" customWidth="1"/>
    <col min="8" max="16384" width="9.140625" style="1" customWidth="1"/>
  </cols>
  <sheetData>
    <row r="1" ht="15">
      <c r="A1" s="49" t="s">
        <v>98</v>
      </c>
    </row>
    <row r="2" ht="15">
      <c r="A2" s="9" t="s">
        <v>23</v>
      </c>
    </row>
    <row r="3" ht="15">
      <c r="A3" s="52"/>
    </row>
    <row r="4" spans="1:6" ht="15">
      <c r="A4" s="53" t="s">
        <v>102</v>
      </c>
      <c r="B4" s="14"/>
      <c r="C4" s="11"/>
      <c r="D4" s="11"/>
      <c r="E4" s="11"/>
      <c r="F4" s="11"/>
    </row>
    <row r="5" spans="1:6" ht="15">
      <c r="A5" s="53" t="s">
        <v>140</v>
      </c>
      <c r="B5" s="14"/>
      <c r="C5" s="11"/>
      <c r="D5" s="11"/>
      <c r="E5" s="11"/>
      <c r="F5" s="11"/>
    </row>
    <row r="6" spans="1:6" ht="15">
      <c r="A6" s="53" t="s">
        <v>22</v>
      </c>
      <c r="B6" s="15"/>
      <c r="C6" s="11"/>
      <c r="D6" s="16"/>
      <c r="E6" s="16"/>
      <c r="F6" s="16"/>
    </row>
    <row r="7" spans="1:6" ht="15">
      <c r="A7" s="53"/>
      <c r="B7" s="15"/>
      <c r="C7" s="11"/>
      <c r="D7" s="16"/>
      <c r="E7" s="16"/>
      <c r="F7" s="16"/>
    </row>
    <row r="8" spans="1:6" ht="15.75" thickBot="1">
      <c r="A8" s="53"/>
      <c r="B8" s="15"/>
      <c r="C8" s="11"/>
      <c r="D8" s="17" t="s">
        <v>21</v>
      </c>
      <c r="F8" s="17" t="s">
        <v>20</v>
      </c>
    </row>
    <row r="9" spans="1:6" ht="15.75" thickBot="1">
      <c r="A9" s="53"/>
      <c r="B9" s="15"/>
      <c r="C9" s="11"/>
      <c r="D9" s="16"/>
      <c r="E9" s="16"/>
      <c r="F9" s="16"/>
    </row>
    <row r="10" spans="1:6" ht="15">
      <c r="A10" s="54"/>
      <c r="B10" s="15"/>
      <c r="C10" s="11"/>
      <c r="D10" s="18" t="s">
        <v>141</v>
      </c>
      <c r="E10" s="16"/>
      <c r="F10" s="18" t="s">
        <v>94</v>
      </c>
    </row>
    <row r="11" spans="1:6" ht="15">
      <c r="A11" s="54"/>
      <c r="B11" s="15"/>
      <c r="C11" s="11"/>
      <c r="D11" s="72"/>
      <c r="E11" s="16"/>
      <c r="F11" s="72" t="s">
        <v>107</v>
      </c>
    </row>
    <row r="12" spans="1:6" ht="15.75" thickBot="1">
      <c r="A12" s="54"/>
      <c r="B12" s="15"/>
      <c r="C12" s="11"/>
      <c r="D12" s="19" t="s">
        <v>19</v>
      </c>
      <c r="E12" s="16"/>
      <c r="F12" s="19" t="s">
        <v>19</v>
      </c>
    </row>
    <row r="13" spans="1:6" ht="15">
      <c r="A13" s="53" t="s">
        <v>18</v>
      </c>
      <c r="C13" s="11"/>
      <c r="D13" s="20"/>
      <c r="E13" s="20"/>
      <c r="F13" s="20"/>
    </row>
    <row r="14" spans="1:6" ht="15">
      <c r="A14" s="52"/>
      <c r="B14" s="21" t="s">
        <v>17</v>
      </c>
      <c r="C14" s="11"/>
      <c r="D14" s="20"/>
      <c r="E14" s="20"/>
      <c r="F14" s="20"/>
    </row>
    <row r="15" spans="1:6" ht="15">
      <c r="A15" s="54"/>
      <c r="B15" s="15" t="s">
        <v>16</v>
      </c>
      <c r="C15" s="11"/>
      <c r="D15" s="22">
        <v>18677</v>
      </c>
      <c r="E15" s="20"/>
      <c r="F15" s="22">
        <v>18820</v>
      </c>
    </row>
    <row r="16" spans="1:6" ht="15">
      <c r="A16" s="54"/>
      <c r="B16" s="15" t="s">
        <v>85</v>
      </c>
      <c r="C16" s="11"/>
      <c r="D16" s="23">
        <v>546</v>
      </c>
      <c r="E16" s="20"/>
      <c r="F16" s="23">
        <v>549</v>
      </c>
    </row>
    <row r="17" spans="1:6" ht="15">
      <c r="A17" s="54"/>
      <c r="B17" s="15" t="s">
        <v>68</v>
      </c>
      <c r="C17" s="11"/>
      <c r="D17" s="23">
        <v>425</v>
      </c>
      <c r="E17" s="20"/>
      <c r="F17" s="23">
        <v>469</v>
      </c>
    </row>
    <row r="18" spans="1:6" ht="15">
      <c r="A18" s="54"/>
      <c r="B18" s="15" t="s">
        <v>77</v>
      </c>
      <c r="C18" s="11"/>
      <c r="D18" s="24">
        <v>3955</v>
      </c>
      <c r="E18" s="20"/>
      <c r="F18" s="24">
        <v>4209</v>
      </c>
    </row>
    <row r="19" spans="1:6" ht="15">
      <c r="A19" s="54"/>
      <c r="B19" s="15"/>
      <c r="C19" s="11"/>
      <c r="D19" s="24">
        <f>SUM(D15:D18)</f>
        <v>23603</v>
      </c>
      <c r="E19" s="20"/>
      <c r="F19" s="24">
        <f>SUM(F15:F18)</f>
        <v>24047</v>
      </c>
    </row>
    <row r="20" spans="1:6" ht="15">
      <c r="A20" s="54"/>
      <c r="B20" s="15"/>
      <c r="C20" s="11"/>
      <c r="D20" s="20"/>
      <c r="E20" s="20"/>
      <c r="F20" s="20"/>
    </row>
    <row r="21" spans="1:6" ht="15">
      <c r="A21" s="52"/>
      <c r="B21" s="21" t="s">
        <v>15</v>
      </c>
      <c r="C21" s="11"/>
      <c r="D21" s="20"/>
      <c r="E21" s="20"/>
      <c r="F21" s="20"/>
    </row>
    <row r="22" spans="1:6" ht="15">
      <c r="A22" s="52"/>
      <c r="B22" s="15" t="s">
        <v>108</v>
      </c>
      <c r="C22" s="11"/>
      <c r="D22" s="22">
        <v>0</v>
      </c>
      <c r="E22" s="20"/>
      <c r="F22" s="74" t="s">
        <v>127</v>
      </c>
    </row>
    <row r="23" spans="1:6" ht="15">
      <c r="A23" s="54"/>
      <c r="B23" s="15" t="s">
        <v>14</v>
      </c>
      <c r="C23" s="11"/>
      <c r="D23" s="23">
        <v>9875</v>
      </c>
      <c r="E23" s="20"/>
      <c r="F23" s="23">
        <v>8837</v>
      </c>
    </row>
    <row r="24" spans="1:6" ht="15">
      <c r="A24" s="54"/>
      <c r="B24" s="15" t="s">
        <v>109</v>
      </c>
      <c r="C24" s="11"/>
      <c r="D24" s="23">
        <v>16163</v>
      </c>
      <c r="E24" s="20"/>
      <c r="F24" s="23">
        <f>11621+295</f>
        <v>11916</v>
      </c>
    </row>
    <row r="25" spans="1:6" ht="15">
      <c r="A25" s="54"/>
      <c r="B25" s="15" t="s">
        <v>13</v>
      </c>
      <c r="C25" s="11"/>
      <c r="D25" s="23">
        <v>231</v>
      </c>
      <c r="E25" s="20"/>
      <c r="F25" s="23">
        <v>753</v>
      </c>
    </row>
    <row r="26" spans="1:6" ht="15">
      <c r="A26" s="54"/>
      <c r="B26" s="15" t="s">
        <v>110</v>
      </c>
      <c r="C26" s="11"/>
      <c r="D26" s="24">
        <v>7476</v>
      </c>
      <c r="E26" s="20"/>
      <c r="F26" s="23">
        <f>1139+6059</f>
        <v>7198</v>
      </c>
    </row>
    <row r="27" spans="1:6" ht="15">
      <c r="A27" s="54"/>
      <c r="B27" s="15"/>
      <c r="C27" s="11"/>
      <c r="D27" s="24">
        <f>SUM(D22:D26)</f>
        <v>33745</v>
      </c>
      <c r="E27" s="20"/>
      <c r="F27" s="73">
        <f>SUM(F22:F26)</f>
        <v>28704</v>
      </c>
    </row>
    <row r="28" spans="1:6" ht="15">
      <c r="A28" s="54"/>
      <c r="B28" s="15"/>
      <c r="C28" s="11"/>
      <c r="D28" s="20"/>
      <c r="E28" s="20"/>
      <c r="F28" s="20"/>
    </row>
    <row r="29" spans="1:6" ht="15.75" thickBot="1">
      <c r="A29" s="55" t="s">
        <v>11</v>
      </c>
      <c r="B29" s="15"/>
      <c r="C29" s="11"/>
      <c r="D29" s="25">
        <f>+D27+D19</f>
        <v>57348</v>
      </c>
      <c r="E29" s="20"/>
      <c r="F29" s="25">
        <f>+F27+F19</f>
        <v>52751</v>
      </c>
    </row>
    <row r="30" spans="1:6" ht="15.75" thickTop="1">
      <c r="A30" s="54"/>
      <c r="B30" s="21"/>
      <c r="C30" s="11"/>
      <c r="D30" s="20"/>
      <c r="E30" s="20"/>
      <c r="F30" s="20"/>
    </row>
    <row r="31" spans="1:6" ht="15">
      <c r="A31" s="53" t="s">
        <v>10</v>
      </c>
      <c r="C31" s="11"/>
      <c r="D31" s="20"/>
      <c r="E31" s="20"/>
      <c r="F31" s="20"/>
    </row>
    <row r="32" spans="1:6" ht="15">
      <c r="A32" s="54"/>
      <c r="B32" s="21" t="s">
        <v>9</v>
      </c>
      <c r="C32" s="11"/>
      <c r="D32" s="20"/>
      <c r="E32" s="20"/>
      <c r="F32" s="20"/>
    </row>
    <row r="33" spans="1:6" ht="15">
      <c r="A33" s="54"/>
      <c r="B33" s="15" t="s">
        <v>8</v>
      </c>
      <c r="C33" s="11"/>
      <c r="D33" s="20">
        <v>23762</v>
      </c>
      <c r="E33" s="20"/>
      <c r="F33" s="20">
        <v>23762</v>
      </c>
    </row>
    <row r="34" spans="1:6" ht="15">
      <c r="A34" s="54"/>
      <c r="B34" s="15" t="s">
        <v>112</v>
      </c>
      <c r="C34" s="11"/>
      <c r="D34" s="20">
        <f>+EQUITY!D20+EQUITY!E20+EQUITY!F20</f>
        <v>21467</v>
      </c>
      <c r="E34" s="20"/>
      <c r="F34" s="20">
        <f>4263+14611</f>
        <v>18874</v>
      </c>
    </row>
    <row r="35" spans="1:6" ht="15">
      <c r="A35" s="54"/>
      <c r="B35" s="21"/>
      <c r="C35" s="11"/>
      <c r="D35" s="20"/>
      <c r="E35" s="20"/>
      <c r="F35" s="20"/>
    </row>
    <row r="36" spans="1:6" ht="15">
      <c r="A36" s="55" t="s">
        <v>74</v>
      </c>
      <c r="B36" s="21"/>
      <c r="C36" s="11"/>
      <c r="D36" s="47">
        <f>SUM(D33:D35)</f>
        <v>45229</v>
      </c>
      <c r="E36" s="20"/>
      <c r="F36" s="47">
        <f>SUM(F33:F35)</f>
        <v>42636</v>
      </c>
    </row>
    <row r="37" spans="1:6" ht="15">
      <c r="A37" s="54"/>
      <c r="B37" s="21"/>
      <c r="C37" s="11"/>
      <c r="D37" s="20"/>
      <c r="E37" s="20"/>
      <c r="F37" s="20"/>
    </row>
    <row r="38" spans="1:6" ht="15">
      <c r="A38" s="54"/>
      <c r="B38" s="21" t="s">
        <v>7</v>
      </c>
      <c r="C38" s="11"/>
      <c r="D38" s="20"/>
      <c r="E38" s="20"/>
      <c r="F38" s="20"/>
    </row>
    <row r="39" spans="1:6" ht="15">
      <c r="A39" s="54"/>
      <c r="B39" s="15" t="s">
        <v>6</v>
      </c>
      <c r="C39" s="11"/>
      <c r="D39" s="22">
        <v>1120</v>
      </c>
      <c r="E39" s="20"/>
      <c r="F39" s="22">
        <v>1311</v>
      </c>
    </row>
    <row r="40" spans="1:6" ht="15">
      <c r="A40" s="54"/>
      <c r="B40" s="15" t="s">
        <v>5</v>
      </c>
      <c r="C40" s="11"/>
      <c r="D40" s="24">
        <v>945</v>
      </c>
      <c r="E40" s="20"/>
      <c r="F40" s="24">
        <v>945</v>
      </c>
    </row>
    <row r="41" spans="1:6" ht="15">
      <c r="A41" s="54"/>
      <c r="B41" s="21"/>
      <c r="C41" s="11"/>
      <c r="D41" s="20">
        <f>SUM(D39:D40)</f>
        <v>2065</v>
      </c>
      <c r="E41" s="20"/>
      <c r="F41" s="20">
        <f>SUM(F39:F40)</f>
        <v>2256</v>
      </c>
    </row>
    <row r="42" spans="1:6" ht="15">
      <c r="A42" s="54"/>
      <c r="B42" s="21"/>
      <c r="C42" s="11"/>
      <c r="D42" s="20"/>
      <c r="E42" s="20"/>
      <c r="F42" s="20"/>
    </row>
    <row r="43" spans="1:6" ht="15">
      <c r="A43" s="54"/>
      <c r="B43" s="21" t="s">
        <v>4</v>
      </c>
      <c r="C43" s="11"/>
      <c r="D43" s="20"/>
      <c r="E43" s="20"/>
      <c r="F43" s="20"/>
    </row>
    <row r="44" spans="1:6" ht="15">
      <c r="A44" s="54"/>
      <c r="B44" s="15" t="s">
        <v>111</v>
      </c>
      <c r="C44" s="11"/>
      <c r="D44" s="22">
        <v>9076</v>
      </c>
      <c r="E44" s="20"/>
      <c r="F44" s="22">
        <f>5885+1190</f>
        <v>7075</v>
      </c>
    </row>
    <row r="45" spans="1:6" ht="15">
      <c r="A45" s="54"/>
      <c r="B45" s="15" t="s">
        <v>3</v>
      </c>
      <c r="C45" s="11"/>
      <c r="D45" s="23">
        <v>954</v>
      </c>
      <c r="E45" s="20"/>
      <c r="F45" s="23">
        <v>779</v>
      </c>
    </row>
    <row r="46" spans="1:6" ht="15">
      <c r="A46" s="54"/>
      <c r="B46" s="15" t="s">
        <v>69</v>
      </c>
      <c r="C46" s="11"/>
      <c r="D46" s="24">
        <v>24</v>
      </c>
      <c r="E46" s="20"/>
      <c r="F46" s="24">
        <v>5</v>
      </c>
    </row>
    <row r="47" spans="1:6" ht="15">
      <c r="A47" s="54"/>
      <c r="B47" s="21"/>
      <c r="C47" s="11"/>
      <c r="D47" s="20">
        <f>SUM(D44:D46)</f>
        <v>10054</v>
      </c>
      <c r="E47" s="20"/>
      <c r="F47" s="39">
        <f>SUM(F44:F46)</f>
        <v>7859</v>
      </c>
    </row>
    <row r="48" spans="1:6" ht="15">
      <c r="A48" s="54"/>
      <c r="B48" s="21"/>
      <c r="C48" s="11"/>
      <c r="D48" s="20"/>
      <c r="E48" s="20"/>
      <c r="F48" s="39"/>
    </row>
    <row r="49" spans="1:6" ht="15">
      <c r="A49" s="55" t="s">
        <v>75</v>
      </c>
      <c r="B49" s="21"/>
      <c r="C49" s="11"/>
      <c r="D49" s="47">
        <f>+D47+D41</f>
        <v>12119</v>
      </c>
      <c r="E49" s="20"/>
      <c r="F49" s="61">
        <f>+F47+F41</f>
        <v>10115</v>
      </c>
    </row>
    <row r="50" spans="1:6" ht="15">
      <c r="A50" s="54"/>
      <c r="D50" s="11"/>
      <c r="E50" s="11"/>
      <c r="F50" s="39"/>
    </row>
    <row r="51" spans="1:6" ht="15.75" thickBot="1">
      <c r="A51" s="55" t="s">
        <v>2</v>
      </c>
      <c r="B51" s="21"/>
      <c r="C51" s="11"/>
      <c r="D51" s="25">
        <f>+D49+D36</f>
        <v>57348</v>
      </c>
      <c r="E51" s="20"/>
      <c r="F51" s="46">
        <f>+F49+F36</f>
        <v>52751</v>
      </c>
    </row>
    <row r="52" spans="1:6" ht="15.75" thickTop="1">
      <c r="A52" s="54"/>
      <c r="B52" s="21"/>
      <c r="C52" s="11"/>
      <c r="D52" s="26"/>
      <c r="E52" s="20"/>
      <c r="F52" s="53"/>
    </row>
    <row r="53" spans="1:6" ht="15">
      <c r="A53" s="54"/>
      <c r="B53" s="21"/>
      <c r="C53" s="11"/>
      <c r="D53" s="20"/>
      <c r="E53" s="20"/>
      <c r="F53" s="52"/>
    </row>
    <row r="54" spans="1:6" ht="15">
      <c r="A54" s="52" t="s">
        <v>1</v>
      </c>
      <c r="C54" s="11"/>
      <c r="D54" s="20"/>
      <c r="E54" s="20"/>
      <c r="F54" s="52"/>
    </row>
    <row r="55" spans="1:6" ht="15.75" thickBot="1">
      <c r="A55" s="52" t="s">
        <v>0</v>
      </c>
      <c r="C55" s="11"/>
      <c r="D55" s="27">
        <f>+D36/(D33*10)</f>
        <v>0.1903417220772662</v>
      </c>
      <c r="E55" s="28"/>
      <c r="F55" s="27">
        <f>+F36/(F33*10)</f>
        <v>0.17942934096456528</v>
      </c>
    </row>
    <row r="56" spans="1:6" ht="15">
      <c r="A56" s="54"/>
      <c r="B56" s="15"/>
      <c r="C56" s="11"/>
      <c r="D56" s="20"/>
      <c r="E56" s="20"/>
      <c r="F56" s="20"/>
    </row>
    <row r="57" spans="1:6" ht="15">
      <c r="A57" s="52" t="s">
        <v>128</v>
      </c>
      <c r="D57" s="48"/>
      <c r="F57" s="48"/>
    </row>
    <row r="58" ht="15">
      <c r="A58" s="52"/>
    </row>
    <row r="59" ht="15">
      <c r="A59" s="52"/>
    </row>
    <row r="60" ht="15">
      <c r="A60" s="52"/>
    </row>
    <row r="61" ht="15">
      <c r="A61" s="52" t="s">
        <v>103</v>
      </c>
    </row>
    <row r="62" ht="15">
      <c r="A62" s="9" t="s">
        <v>149</v>
      </c>
    </row>
    <row r="63" ht="15">
      <c r="A63" s="52"/>
    </row>
    <row r="64" ht="15">
      <c r="A64" s="52"/>
    </row>
    <row r="65" ht="15">
      <c r="A65" s="52"/>
    </row>
    <row r="66" ht="15">
      <c r="A66" s="52"/>
    </row>
    <row r="67" ht="15">
      <c r="A67" s="52"/>
    </row>
    <row r="68" ht="15">
      <c r="A68" s="52"/>
    </row>
    <row r="69" ht="15">
      <c r="A69" s="52"/>
    </row>
    <row r="70" ht="15">
      <c r="A70" s="52"/>
    </row>
    <row r="71" ht="15">
      <c r="A71" s="52"/>
    </row>
  </sheetData>
  <sheetProtection/>
  <printOptions/>
  <pageMargins left="0.75" right="0.75" top="1" bottom="1" header="0.5" footer="0.5"/>
  <pageSetup fitToHeight="1" fitToWidth="1" horizontalDpi="300" verticalDpi="300" orientation="portrait" scale="66"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75" zoomScaleNormal="75" zoomScalePageLayoutView="0" workbookViewId="0" topLeftCell="A7">
      <selection activeCell="A20" sqref="A20"/>
    </sheetView>
  </sheetViews>
  <sheetFormatPr defaultColWidth="9.140625" defaultRowHeight="12.75"/>
  <cols>
    <col min="1" max="1" width="46.421875" style="9" customWidth="1"/>
    <col min="2" max="2" width="11.00390625" style="1" bestFit="1" customWidth="1"/>
    <col min="3" max="3" width="12.140625" style="1" bestFit="1" customWidth="1"/>
    <col min="4" max="4" width="20.57421875" style="1" bestFit="1" customWidth="1"/>
    <col min="5" max="5" width="20.57421875" style="1" customWidth="1"/>
    <col min="6" max="6" width="19.00390625" style="1" bestFit="1" customWidth="1"/>
    <col min="7" max="7" width="17.00390625" style="1" customWidth="1"/>
    <col min="8" max="16384" width="9.140625" style="1" customWidth="1"/>
  </cols>
  <sheetData>
    <row r="1" spans="1:7" ht="15">
      <c r="A1" s="49" t="s">
        <v>98</v>
      </c>
      <c r="F1" s="75"/>
      <c r="G1" s="75"/>
    </row>
    <row r="2" ht="15">
      <c r="A2" s="9" t="s">
        <v>23</v>
      </c>
    </row>
    <row r="4" ht="15">
      <c r="A4" s="49" t="s">
        <v>46</v>
      </c>
    </row>
    <row r="5" ht="15">
      <c r="A5" s="49" t="s">
        <v>137</v>
      </c>
    </row>
    <row r="6" ht="15">
      <c r="A6" s="49" t="s">
        <v>22</v>
      </c>
    </row>
    <row r="7" ht="15">
      <c r="A7" s="49"/>
    </row>
    <row r="8" ht="15">
      <c r="A8" s="49"/>
    </row>
    <row r="9" spans="1:7" ht="15">
      <c r="A9" s="71" t="s">
        <v>153</v>
      </c>
      <c r="B9" s="76" t="s">
        <v>81</v>
      </c>
      <c r="C9" s="77"/>
      <c r="D9" s="77"/>
      <c r="E9" s="77"/>
      <c r="F9" s="77"/>
      <c r="G9" s="78"/>
    </row>
    <row r="10" spans="2:7" ht="15">
      <c r="B10" s="56"/>
      <c r="C10" s="57"/>
      <c r="D10" s="57"/>
      <c r="E10" s="57"/>
      <c r="F10" s="57"/>
      <c r="G10" s="58"/>
    </row>
    <row r="11" spans="2:7" ht="15">
      <c r="B11" s="5" t="s">
        <v>45</v>
      </c>
      <c r="C11" s="29" t="s">
        <v>45</v>
      </c>
      <c r="D11" s="29" t="s">
        <v>78</v>
      </c>
      <c r="E11" s="29" t="s">
        <v>82</v>
      </c>
      <c r="F11" s="29" t="s">
        <v>44</v>
      </c>
      <c r="G11" s="29" t="s">
        <v>43</v>
      </c>
    </row>
    <row r="12" spans="2:7" ht="15">
      <c r="B12" s="6" t="s">
        <v>42</v>
      </c>
      <c r="C12" s="30" t="s">
        <v>41</v>
      </c>
      <c r="D12" s="30" t="s">
        <v>73</v>
      </c>
      <c r="E12" s="30" t="s">
        <v>83</v>
      </c>
      <c r="F12" s="30" t="s">
        <v>40</v>
      </c>
      <c r="G12" s="31"/>
    </row>
    <row r="13" spans="2:7" ht="15">
      <c r="B13" s="6"/>
      <c r="C13" s="30"/>
      <c r="D13" s="30"/>
      <c r="E13" s="30" t="s">
        <v>73</v>
      </c>
      <c r="F13" s="30"/>
      <c r="G13" s="31"/>
    </row>
    <row r="14" spans="2:7" ht="15">
      <c r="B14" s="32" t="s">
        <v>19</v>
      </c>
      <c r="C14" s="33" t="s">
        <v>19</v>
      </c>
      <c r="D14" s="33" t="s">
        <v>19</v>
      </c>
      <c r="E14" s="33" t="s">
        <v>19</v>
      </c>
      <c r="F14" s="33" t="s">
        <v>19</v>
      </c>
      <c r="G14" s="33" t="s">
        <v>19</v>
      </c>
    </row>
    <row r="15" spans="2:7" ht="15">
      <c r="B15" s="8"/>
      <c r="C15" s="31"/>
      <c r="D15" s="31"/>
      <c r="E15" s="31"/>
      <c r="F15" s="31"/>
      <c r="G15" s="31"/>
    </row>
    <row r="16" spans="1:7" ht="15">
      <c r="A16" s="49" t="s">
        <v>113</v>
      </c>
      <c r="B16" s="34">
        <v>23762</v>
      </c>
      <c r="C16" s="35">
        <v>0</v>
      </c>
      <c r="D16" s="35">
        <v>4057</v>
      </c>
      <c r="E16" s="35">
        <v>206</v>
      </c>
      <c r="F16" s="35">
        <v>14611</v>
      </c>
      <c r="G16" s="35">
        <f>SUM(B16:F16)</f>
        <v>42636</v>
      </c>
    </row>
    <row r="17" spans="1:7" ht="15">
      <c r="A17" s="49"/>
      <c r="B17" s="34"/>
      <c r="C17" s="35"/>
      <c r="D17" s="35"/>
      <c r="E17" s="35"/>
      <c r="F17" s="35"/>
      <c r="G17" s="35"/>
    </row>
    <row r="18" spans="1:7" ht="15">
      <c r="A18" s="9" t="s">
        <v>114</v>
      </c>
      <c r="B18" s="34">
        <v>0</v>
      </c>
      <c r="C18" s="35">
        <v>0</v>
      </c>
      <c r="D18" s="35">
        <v>0</v>
      </c>
      <c r="E18" s="35">
        <v>-206</v>
      </c>
      <c r="F18" s="35">
        <f>+'IS'!I39</f>
        <v>2799</v>
      </c>
      <c r="G18" s="35">
        <f>SUM(B18:F18)</f>
        <v>2593</v>
      </c>
    </row>
    <row r="19" spans="2:7" ht="15">
      <c r="B19" s="36"/>
      <c r="C19" s="37"/>
      <c r="D19" s="35"/>
      <c r="E19" s="35"/>
      <c r="F19" s="35"/>
      <c r="G19" s="35"/>
    </row>
    <row r="20" spans="1:7" ht="15.75" thickBot="1">
      <c r="A20" s="9" t="s">
        <v>143</v>
      </c>
      <c r="B20" s="38">
        <f aca="true" t="shared" si="0" ref="B20:G20">SUM(B16:B18)</f>
        <v>23762</v>
      </c>
      <c r="C20" s="38">
        <f t="shared" si="0"/>
        <v>0</v>
      </c>
      <c r="D20" s="38">
        <f t="shared" si="0"/>
        <v>4057</v>
      </c>
      <c r="E20" s="38">
        <f t="shared" si="0"/>
        <v>0</v>
      </c>
      <c r="F20" s="38">
        <f t="shared" si="0"/>
        <v>17410</v>
      </c>
      <c r="G20" s="38">
        <f t="shared" si="0"/>
        <v>45229</v>
      </c>
    </row>
    <row r="21" spans="2:7" ht="15.75" thickTop="1">
      <c r="B21" s="3"/>
      <c r="C21" s="3"/>
      <c r="D21" s="3"/>
      <c r="E21" s="3"/>
      <c r="F21" s="3"/>
      <c r="G21" s="3"/>
    </row>
    <row r="22" spans="2:7" ht="15">
      <c r="B22" s="12"/>
      <c r="C22" s="12"/>
      <c r="D22" s="12"/>
      <c r="E22" s="12"/>
      <c r="F22" s="12"/>
      <c r="G22" s="12"/>
    </row>
    <row r="23" spans="2:7" ht="15">
      <c r="B23" s="12"/>
      <c r="C23" s="12"/>
      <c r="D23" s="12"/>
      <c r="E23" s="12"/>
      <c r="F23" s="12"/>
      <c r="G23" s="12"/>
    </row>
    <row r="24" spans="2:7" ht="15">
      <c r="B24" s="12"/>
      <c r="C24" s="12"/>
      <c r="D24" s="12"/>
      <c r="E24" s="12"/>
      <c r="F24" s="12"/>
      <c r="G24" s="12"/>
    </row>
    <row r="25" spans="1:7" ht="15">
      <c r="A25" s="71" t="s">
        <v>142</v>
      </c>
      <c r="B25" s="76" t="s">
        <v>81</v>
      </c>
      <c r="C25" s="77"/>
      <c r="D25" s="77"/>
      <c r="E25" s="77"/>
      <c r="F25" s="77"/>
      <c r="G25" s="78"/>
    </row>
    <row r="26" spans="2:7" ht="15">
      <c r="B26" s="56"/>
      <c r="C26" s="57"/>
      <c r="D26" s="57"/>
      <c r="E26" s="57"/>
      <c r="F26" s="57"/>
      <c r="G26" s="58"/>
    </row>
    <row r="27" spans="2:7" ht="15">
      <c r="B27" s="5" t="s">
        <v>45</v>
      </c>
      <c r="C27" s="29" t="s">
        <v>45</v>
      </c>
      <c r="D27" s="29" t="s">
        <v>78</v>
      </c>
      <c r="E27" s="29" t="s">
        <v>82</v>
      </c>
      <c r="F27" s="29" t="s">
        <v>44</v>
      </c>
      <c r="G27" s="29" t="s">
        <v>43</v>
      </c>
    </row>
    <row r="28" spans="2:7" ht="15">
      <c r="B28" s="6" t="s">
        <v>42</v>
      </c>
      <c r="C28" s="30" t="s">
        <v>41</v>
      </c>
      <c r="D28" s="30" t="s">
        <v>73</v>
      </c>
      <c r="E28" s="30" t="s">
        <v>83</v>
      </c>
      <c r="F28" s="30" t="s">
        <v>40</v>
      </c>
      <c r="G28" s="31"/>
    </row>
    <row r="29" spans="2:7" ht="15">
      <c r="B29" s="6"/>
      <c r="C29" s="30"/>
      <c r="D29" s="30"/>
      <c r="E29" s="30" t="s">
        <v>73</v>
      </c>
      <c r="F29" s="30"/>
      <c r="G29" s="31"/>
    </row>
    <row r="30" spans="2:7" ht="15">
      <c r="B30" s="32" t="s">
        <v>19</v>
      </c>
      <c r="C30" s="33" t="s">
        <v>19</v>
      </c>
      <c r="D30" s="33" t="s">
        <v>19</v>
      </c>
      <c r="E30" s="33" t="s">
        <v>19</v>
      </c>
      <c r="F30" s="33" t="s">
        <v>19</v>
      </c>
      <c r="G30" s="33" t="s">
        <v>19</v>
      </c>
    </row>
    <row r="31" spans="2:7" ht="15">
      <c r="B31" s="8"/>
      <c r="C31" s="31"/>
      <c r="D31" s="31"/>
      <c r="E31" s="31"/>
      <c r="F31" s="31"/>
      <c r="G31" s="31"/>
    </row>
    <row r="32" spans="1:7" ht="15">
      <c r="A32" s="49" t="s">
        <v>91</v>
      </c>
      <c r="B32" s="34">
        <v>19802</v>
      </c>
      <c r="C32" s="35">
        <v>1672</v>
      </c>
      <c r="D32" s="35">
        <v>4057</v>
      </c>
      <c r="E32" s="35">
        <v>262</v>
      </c>
      <c r="F32" s="35">
        <v>14391</v>
      </c>
      <c r="G32" s="35">
        <f>SUM(B32:F32)</f>
        <v>40184</v>
      </c>
    </row>
    <row r="33" spans="1:7" ht="15">
      <c r="A33" s="49"/>
      <c r="B33" s="34"/>
      <c r="C33" s="35"/>
      <c r="D33" s="35"/>
      <c r="E33" s="35"/>
      <c r="F33" s="35"/>
      <c r="G33" s="35"/>
    </row>
    <row r="34" spans="1:7" ht="15">
      <c r="A34" s="9" t="s">
        <v>116</v>
      </c>
      <c r="B34" s="34">
        <v>3960</v>
      </c>
      <c r="C34" s="35">
        <v>-1672</v>
      </c>
      <c r="D34" s="35">
        <v>0</v>
      </c>
      <c r="E34" s="35">
        <v>0</v>
      </c>
      <c r="F34" s="35">
        <v>-2288</v>
      </c>
      <c r="G34" s="35">
        <f>SUM(B34:F34)</f>
        <v>0</v>
      </c>
    </row>
    <row r="35" spans="1:7" ht="15">
      <c r="A35" s="9" t="s">
        <v>117</v>
      </c>
      <c r="B35" s="34">
        <v>0</v>
      </c>
      <c r="C35" s="35">
        <v>0</v>
      </c>
      <c r="D35" s="35">
        <v>0</v>
      </c>
      <c r="E35" s="35">
        <v>0</v>
      </c>
      <c r="F35" s="35">
        <v>-68</v>
      </c>
      <c r="G35" s="35">
        <f>SUM(B35:F35)</f>
        <v>-68</v>
      </c>
    </row>
    <row r="36" spans="2:7" ht="15">
      <c r="B36" s="34"/>
      <c r="C36" s="35"/>
      <c r="D36" s="35"/>
      <c r="E36" s="35"/>
      <c r="F36" s="35"/>
      <c r="G36" s="35"/>
    </row>
    <row r="37" spans="1:7" ht="15">
      <c r="A37" s="9" t="s">
        <v>114</v>
      </c>
      <c r="B37" s="34">
        <v>0</v>
      </c>
      <c r="C37" s="35">
        <v>0</v>
      </c>
      <c r="D37" s="35">
        <v>0</v>
      </c>
      <c r="E37" s="35">
        <v>54</v>
      </c>
      <c r="F37" s="35">
        <v>1920</v>
      </c>
      <c r="G37" s="35">
        <f>SUM(B37:F37)</f>
        <v>1974</v>
      </c>
    </row>
    <row r="38" spans="2:7" ht="15">
      <c r="B38" s="36"/>
      <c r="C38" s="37"/>
      <c r="D38" s="35"/>
      <c r="E38" s="35"/>
      <c r="F38" s="35"/>
      <c r="G38" s="35"/>
    </row>
    <row r="39" spans="1:7" ht="15.75" thickBot="1">
      <c r="A39" s="9" t="s">
        <v>144</v>
      </c>
      <c r="B39" s="38">
        <f aca="true" t="shared" si="1" ref="B39:G39">SUM(B32:B37)</f>
        <v>23762</v>
      </c>
      <c r="C39" s="38">
        <f t="shared" si="1"/>
        <v>0</v>
      </c>
      <c r="D39" s="38">
        <f t="shared" si="1"/>
        <v>4057</v>
      </c>
      <c r="E39" s="38">
        <f t="shared" si="1"/>
        <v>316</v>
      </c>
      <c r="F39" s="38">
        <f t="shared" si="1"/>
        <v>13955</v>
      </c>
      <c r="G39" s="38">
        <f t="shared" si="1"/>
        <v>42090</v>
      </c>
    </row>
    <row r="40" ht="15.75" thickTop="1"/>
    <row r="41" ht="15">
      <c r="G41" s="10"/>
    </row>
    <row r="42" ht="15">
      <c r="A42" s="9" t="s">
        <v>80</v>
      </c>
    </row>
    <row r="43" ht="15">
      <c r="A43" s="9" t="s">
        <v>149</v>
      </c>
    </row>
  </sheetData>
  <sheetProtection/>
  <mergeCells count="3">
    <mergeCell ref="F1:G1"/>
    <mergeCell ref="B9:G9"/>
    <mergeCell ref="B25:G25"/>
  </mergeCells>
  <printOptions/>
  <pageMargins left="0.75" right="0.75" top="1" bottom="1" header="0.5" footer="0.5"/>
  <pageSetup fitToHeight="1" fitToWidth="1" horizontalDpi="300" verticalDpi="300" orientation="portrait" scale="58"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zoomScale="75" zoomScaleNormal="75" zoomScalePageLayoutView="0" workbookViewId="0" topLeftCell="A22">
      <selection activeCell="A38" sqref="A38"/>
    </sheetView>
  </sheetViews>
  <sheetFormatPr defaultColWidth="9.140625" defaultRowHeight="12.75"/>
  <cols>
    <col min="1" max="1" width="71.28125" style="9" customWidth="1"/>
    <col min="2" max="2" width="4.140625" style="1" customWidth="1"/>
    <col min="3" max="3" width="24.7109375" style="12" bestFit="1" customWidth="1"/>
    <col min="4" max="4" width="3.57421875" style="1" customWidth="1"/>
    <col min="5" max="5" width="25.8515625" style="1" bestFit="1" customWidth="1"/>
    <col min="6" max="6" width="7.57421875" style="1" customWidth="1"/>
    <col min="7" max="16384" width="9.140625" style="1" customWidth="1"/>
  </cols>
  <sheetData>
    <row r="1" spans="1:5" ht="15">
      <c r="A1" s="49" t="s">
        <v>98</v>
      </c>
      <c r="C1" s="75"/>
      <c r="D1" s="75"/>
      <c r="E1" s="75"/>
    </row>
    <row r="2" ht="15">
      <c r="A2" s="9" t="s">
        <v>23</v>
      </c>
    </row>
    <row r="4" ht="15">
      <c r="A4" s="49" t="s">
        <v>105</v>
      </c>
    </row>
    <row r="5" ht="15">
      <c r="A5" s="49" t="s">
        <v>137</v>
      </c>
    </row>
    <row r="6" ht="15">
      <c r="A6" s="49" t="s">
        <v>22</v>
      </c>
    </row>
    <row r="7" ht="15">
      <c r="A7" s="49"/>
    </row>
    <row r="8" spans="1:5" ht="15">
      <c r="A8" s="49"/>
      <c r="C8" s="45" t="s">
        <v>37</v>
      </c>
      <c r="E8" s="3" t="s">
        <v>36</v>
      </c>
    </row>
    <row r="9" spans="1:5" ht="15">
      <c r="A9" s="49"/>
      <c r="C9" s="45" t="s">
        <v>72</v>
      </c>
      <c r="E9" s="3" t="s">
        <v>34</v>
      </c>
    </row>
    <row r="10" spans="1:5" ht="15">
      <c r="A10" s="49"/>
      <c r="C10" s="45" t="s">
        <v>71</v>
      </c>
      <c r="E10" s="3" t="s">
        <v>88</v>
      </c>
    </row>
    <row r="11" spans="1:5" ht="15">
      <c r="A11" s="49"/>
      <c r="C11" s="63" t="s">
        <v>151</v>
      </c>
      <c r="D11" s="7"/>
      <c r="E11" s="59" t="s">
        <v>152</v>
      </c>
    </row>
    <row r="12" spans="1:5" ht="15">
      <c r="A12" s="49"/>
      <c r="C12" s="63"/>
      <c r="D12" s="7"/>
      <c r="E12" s="7" t="s">
        <v>107</v>
      </c>
    </row>
    <row r="13" spans="3:5" ht="15">
      <c r="C13" s="45" t="s">
        <v>19</v>
      </c>
      <c r="E13" s="3" t="s">
        <v>19</v>
      </c>
    </row>
    <row r="14" ht="15">
      <c r="A14" s="49" t="s">
        <v>64</v>
      </c>
    </row>
    <row r="15" spans="1:5" ht="15">
      <c r="A15" s="9" t="s">
        <v>63</v>
      </c>
      <c r="C15" s="12">
        <f>+'IS'!I35</f>
        <v>3555</v>
      </c>
      <c r="E15" s="40">
        <v>2533</v>
      </c>
    </row>
    <row r="16" spans="1:5" ht="15">
      <c r="A16" s="9" t="s">
        <v>62</v>
      </c>
      <c r="E16" s="12"/>
    </row>
    <row r="17" spans="1:5" ht="15">
      <c r="A17" s="9" t="s">
        <v>89</v>
      </c>
      <c r="C17" s="12">
        <v>3</v>
      </c>
      <c r="E17" s="40">
        <v>3</v>
      </c>
    </row>
    <row r="18" spans="1:5" ht="15">
      <c r="A18" s="9" t="s">
        <v>92</v>
      </c>
      <c r="C18" s="12">
        <v>0</v>
      </c>
      <c r="E18" s="40">
        <v>8</v>
      </c>
    </row>
    <row r="19" spans="1:5" ht="15">
      <c r="A19" s="9" t="s">
        <v>118</v>
      </c>
      <c r="C19" s="12">
        <v>-2</v>
      </c>
      <c r="E19" s="40">
        <v>0</v>
      </c>
    </row>
    <row r="20" spans="1:5" ht="15">
      <c r="A20" s="9" t="s">
        <v>121</v>
      </c>
      <c r="C20" s="12">
        <v>340</v>
      </c>
      <c r="E20" s="40">
        <v>327</v>
      </c>
    </row>
    <row r="21" spans="1:5" ht="15">
      <c r="A21" s="9" t="s">
        <v>61</v>
      </c>
      <c r="C21" s="12">
        <v>54</v>
      </c>
      <c r="E21" s="40">
        <v>97</v>
      </c>
    </row>
    <row r="22" spans="1:5" ht="15">
      <c r="A22" s="9" t="s">
        <v>60</v>
      </c>
      <c r="C22" s="12">
        <v>-29</v>
      </c>
      <c r="E22" s="40">
        <v>-41</v>
      </c>
    </row>
    <row r="23" spans="1:5" ht="15">
      <c r="A23" s="9" t="s">
        <v>96</v>
      </c>
      <c r="C23" s="12">
        <v>44</v>
      </c>
      <c r="E23" s="40">
        <v>-1</v>
      </c>
    </row>
    <row r="24" spans="1:5" ht="15">
      <c r="A24" s="9" t="s">
        <v>122</v>
      </c>
      <c r="C24" s="12">
        <v>48</v>
      </c>
      <c r="E24" s="40">
        <v>-64</v>
      </c>
    </row>
    <row r="25" spans="3:5" ht="15">
      <c r="C25" s="41"/>
      <c r="E25" s="41"/>
    </row>
    <row r="26" spans="1:5" ht="15">
      <c r="A26" s="9" t="s">
        <v>59</v>
      </c>
      <c r="C26" s="12">
        <f>SUM(C14:C25)</f>
        <v>4013</v>
      </c>
      <c r="E26" s="12">
        <f>SUM(E14:E25)</f>
        <v>2862</v>
      </c>
    </row>
    <row r="27" spans="1:5" ht="15">
      <c r="A27" s="9" t="s">
        <v>58</v>
      </c>
      <c r="C27" s="12">
        <v>-5593</v>
      </c>
      <c r="E27" s="40">
        <v>-1611</v>
      </c>
    </row>
    <row r="28" spans="1:5" ht="15">
      <c r="A28" s="9" t="s">
        <v>57</v>
      </c>
      <c r="C28" s="12">
        <v>2001</v>
      </c>
      <c r="E28" s="40">
        <v>2261</v>
      </c>
    </row>
    <row r="29" spans="3:5" ht="15">
      <c r="C29" s="41"/>
      <c r="E29" s="41"/>
    </row>
    <row r="30" spans="1:5" ht="15">
      <c r="A30" s="9" t="s">
        <v>146</v>
      </c>
      <c r="C30" s="12">
        <f>SUM(C26:C29)</f>
        <v>421</v>
      </c>
      <c r="E30" s="12">
        <f>SUM(E26:E29)</f>
        <v>3512</v>
      </c>
    </row>
    <row r="31" spans="1:5" ht="15">
      <c r="A31" s="9" t="s">
        <v>56</v>
      </c>
      <c r="C31" s="12">
        <f>-C21</f>
        <v>-54</v>
      </c>
      <c r="E31" s="40">
        <v>-97</v>
      </c>
    </row>
    <row r="32" spans="1:5" ht="15">
      <c r="A32" s="9" t="s">
        <v>55</v>
      </c>
      <c r="C32" s="41">
        <v>-215</v>
      </c>
      <c r="E32" s="42">
        <v>-491</v>
      </c>
    </row>
    <row r="33" spans="1:5" ht="15">
      <c r="A33" s="49" t="s">
        <v>147</v>
      </c>
      <c r="C33" s="12">
        <f>SUM(C30:C32)</f>
        <v>152</v>
      </c>
      <c r="E33" s="12">
        <f>SUM(E30:E32)</f>
        <v>2924</v>
      </c>
    </row>
    <row r="34" ht="15">
      <c r="E34" s="12"/>
    </row>
    <row r="35" spans="1:5" ht="15">
      <c r="A35" s="49" t="s">
        <v>54</v>
      </c>
      <c r="E35" s="12"/>
    </row>
    <row r="36" spans="1:5" ht="15">
      <c r="A36" s="9" t="s">
        <v>53</v>
      </c>
      <c r="C36" s="12">
        <f>-C22</f>
        <v>29</v>
      </c>
      <c r="E36" s="40">
        <v>41</v>
      </c>
    </row>
    <row r="37" spans="1:5" ht="15">
      <c r="A37" s="9" t="s">
        <v>93</v>
      </c>
      <c r="C37" s="12">
        <v>0</v>
      </c>
      <c r="E37" s="40">
        <v>-68</v>
      </c>
    </row>
    <row r="38" spans="1:5" ht="15">
      <c r="A38" s="9" t="s">
        <v>145</v>
      </c>
      <c r="C38" s="12">
        <v>39</v>
      </c>
      <c r="E38" s="40">
        <v>0</v>
      </c>
    </row>
    <row r="39" spans="1:5" ht="15">
      <c r="A39" s="9" t="s">
        <v>123</v>
      </c>
      <c r="C39" s="41">
        <v>-236</v>
      </c>
      <c r="E39" s="42">
        <v>-463</v>
      </c>
    </row>
    <row r="40" spans="1:5" ht="15">
      <c r="A40" s="49" t="s">
        <v>52</v>
      </c>
      <c r="C40" s="12">
        <f>SUM(C36:C39)</f>
        <v>-168</v>
      </c>
      <c r="E40" s="12">
        <f>SUM(E36:E39)</f>
        <v>-490</v>
      </c>
    </row>
    <row r="41" ht="15">
      <c r="E41" s="12"/>
    </row>
    <row r="42" spans="1:5" ht="15">
      <c r="A42" s="49" t="s">
        <v>51</v>
      </c>
      <c r="E42" s="12"/>
    </row>
    <row r="43" spans="1:6" ht="15">
      <c r="A43" s="9" t="s">
        <v>124</v>
      </c>
      <c r="C43" s="12">
        <v>253</v>
      </c>
      <c r="E43" s="40">
        <v>147</v>
      </c>
      <c r="F43" s="12"/>
    </row>
    <row r="44" spans="1:8" ht="15">
      <c r="A44" s="9" t="s">
        <v>79</v>
      </c>
      <c r="C44" s="12">
        <v>-219</v>
      </c>
      <c r="E44" s="40">
        <v>-963</v>
      </c>
      <c r="F44" s="12"/>
      <c r="H44" s="10"/>
    </row>
    <row r="45" spans="1:8" ht="15">
      <c r="A45" s="9" t="s">
        <v>50</v>
      </c>
      <c r="C45" s="41">
        <v>-50</v>
      </c>
      <c r="D45" s="11"/>
      <c r="E45" s="42">
        <v>-82</v>
      </c>
      <c r="F45" s="12"/>
      <c r="G45" s="12"/>
      <c r="H45" s="12"/>
    </row>
    <row r="46" spans="1:5" ht="15">
      <c r="A46" s="49" t="s">
        <v>148</v>
      </c>
      <c r="C46" s="39">
        <f>SUM(C43:C45)</f>
        <v>-16</v>
      </c>
      <c r="D46" s="11"/>
      <c r="E46" s="39">
        <f>SUM(E43:E45)</f>
        <v>-898</v>
      </c>
    </row>
    <row r="47" spans="3:5" ht="15">
      <c r="C47" s="41"/>
      <c r="D47" s="11"/>
      <c r="E47" s="57"/>
    </row>
    <row r="48" spans="1:5" ht="15">
      <c r="A48" s="49" t="s">
        <v>125</v>
      </c>
      <c r="C48" s="12">
        <f>C33+C40+C46</f>
        <v>-32</v>
      </c>
      <c r="E48" s="12">
        <f>E33+E40+E46</f>
        <v>1536</v>
      </c>
    </row>
    <row r="49" ht="15">
      <c r="E49" s="12"/>
    </row>
    <row r="50" spans="1:5" ht="15">
      <c r="A50" s="49" t="s">
        <v>49</v>
      </c>
      <c r="E50" s="12"/>
    </row>
    <row r="51" spans="1:5" ht="15">
      <c r="A51" s="49" t="s">
        <v>90</v>
      </c>
      <c r="C51" s="43">
        <v>6059</v>
      </c>
      <c r="E51" s="40">
        <v>4917</v>
      </c>
    </row>
    <row r="52" ht="15">
      <c r="E52" s="41"/>
    </row>
    <row r="53" spans="1:5" ht="15">
      <c r="A53" s="49" t="s">
        <v>70</v>
      </c>
      <c r="C53" s="44"/>
      <c r="E53" s="44"/>
    </row>
    <row r="54" spans="1:5" ht="15.75" thickBot="1">
      <c r="A54" s="49" t="s">
        <v>126</v>
      </c>
      <c r="C54" s="60">
        <f>SUM(C48:C51)</f>
        <v>6027</v>
      </c>
      <c r="E54" s="60">
        <f>SUM(E48:E51)</f>
        <v>6453</v>
      </c>
    </row>
    <row r="55" spans="1:5" ht="15.75" thickTop="1">
      <c r="A55" s="49"/>
      <c r="C55" s="39"/>
      <c r="E55" s="39"/>
    </row>
    <row r="56" spans="1:5" ht="15">
      <c r="A56" s="49"/>
      <c r="C56" s="39"/>
      <c r="E56" s="39"/>
    </row>
    <row r="57" ht="15">
      <c r="A57" s="9" t="s">
        <v>95</v>
      </c>
    </row>
    <row r="58" ht="15">
      <c r="C58" s="45"/>
    </row>
    <row r="59" ht="15">
      <c r="A59" s="64" t="s">
        <v>119</v>
      </c>
    </row>
    <row r="60" ht="15">
      <c r="A60" s="50" t="s">
        <v>48</v>
      </c>
    </row>
    <row r="61" ht="15">
      <c r="A61" s="51"/>
    </row>
    <row r="62" spans="1:3" ht="15">
      <c r="A62" s="51"/>
      <c r="C62" s="45" t="s">
        <v>19</v>
      </c>
    </row>
    <row r="63" spans="1:3" ht="15">
      <c r="A63" s="51" t="s">
        <v>12</v>
      </c>
      <c r="C63" s="12">
        <f>6027+1449</f>
        <v>7476</v>
      </c>
    </row>
    <row r="64" spans="1:3" ht="15">
      <c r="A64" s="51" t="s">
        <v>47</v>
      </c>
      <c r="C64" s="12">
        <v>-1449</v>
      </c>
    </row>
    <row r="65" spans="1:3" ht="15.75" thickBot="1">
      <c r="A65" s="51" t="s">
        <v>136</v>
      </c>
      <c r="C65" s="46">
        <f>+SUM(C63:C64)</f>
        <v>6027</v>
      </c>
    </row>
    <row r="66" spans="1:3" ht="15.75" thickTop="1">
      <c r="A66" s="51"/>
      <c r="C66" s="39"/>
    </row>
    <row r="67" spans="1:3" ht="15">
      <c r="A67" s="51"/>
      <c r="C67" s="39"/>
    </row>
    <row r="68" spans="2:4" ht="15">
      <c r="B68" s="11"/>
      <c r="C68" s="39"/>
      <c r="D68" s="11"/>
    </row>
    <row r="69" spans="1:4" ht="15">
      <c r="A69" s="9" t="s">
        <v>120</v>
      </c>
      <c r="B69" s="11"/>
      <c r="C69" s="39"/>
      <c r="D69" s="11"/>
    </row>
    <row r="70" ht="15">
      <c r="A70" s="9" t="s">
        <v>150</v>
      </c>
    </row>
  </sheetData>
  <sheetProtection/>
  <mergeCells count="1">
    <mergeCell ref="C1:E1"/>
  </mergeCells>
  <printOptions/>
  <pageMargins left="0.75" right="0.35" top="0.65" bottom="0.63" header="0.5" footer="0.5"/>
  <pageSetup fitToHeight="1" fitToWidth="1" horizontalDpi="300" verticalDpi="300" orientation="portrait" scale="65"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2010-08-11T04:15:11Z</cp:lastPrinted>
  <dcterms:created xsi:type="dcterms:W3CDTF">2006-08-02T08:16:39Z</dcterms:created>
  <dcterms:modified xsi:type="dcterms:W3CDTF">2010-08-24T06:14:47Z</dcterms:modified>
  <cp:category/>
  <cp:version/>
  <cp:contentType/>
  <cp:contentStatus/>
</cp:coreProperties>
</file>