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25" windowHeight="6720" activeTab="3"/>
  </bookViews>
  <sheets>
    <sheet name="IS" sheetId="1" r:id="rId1"/>
    <sheet name="BS" sheetId="2" r:id="rId2"/>
    <sheet name="EQUITY" sheetId="3" r:id="rId3"/>
    <sheet name="CFS" sheetId="4" r:id="rId4"/>
  </sheets>
  <definedNames/>
  <calcPr fullCalcOnLoad="1"/>
</workbook>
</file>

<file path=xl/sharedStrings.xml><?xml version="1.0" encoding="utf-8"?>
<sst xmlns="http://schemas.openxmlformats.org/spreadsheetml/2006/main" count="240" uniqueCount="169">
  <si>
    <t>*   Represents RM 28.00</t>
  </si>
  <si>
    <t>Note:</t>
  </si>
  <si>
    <t>ordinary equity holders of the parent (RM)</t>
  </si>
  <si>
    <t xml:space="preserve">Net assets per share attributable to </t>
  </si>
  <si>
    <t>TOTAL EQUITY AND LIABILITIES</t>
  </si>
  <si>
    <t xml:space="preserve">Borrowings </t>
  </si>
  <si>
    <t>Other payables and accruals</t>
  </si>
  <si>
    <t>Trade payables</t>
  </si>
  <si>
    <t>Current liabilities</t>
  </si>
  <si>
    <t>Deferred tax liabilities</t>
  </si>
  <si>
    <t>Borrowings</t>
  </si>
  <si>
    <t>Non-current liabilities</t>
  </si>
  <si>
    <t>Other reserves</t>
  </si>
  <si>
    <t>Share capital</t>
  </si>
  <si>
    <t>Equity attributable to the equity holders of the parent</t>
  </si>
  <si>
    <t>EQUITY AND LIABILITIES</t>
  </si>
  <si>
    <t>TOTAL ASSETS</t>
  </si>
  <si>
    <t>Cash and bank balances</t>
  </si>
  <si>
    <t>Fixed deposits</t>
  </si>
  <si>
    <t>Tax recoverable</t>
  </si>
  <si>
    <t>Trade receivables</t>
  </si>
  <si>
    <t>Inventories</t>
  </si>
  <si>
    <t>Current assets</t>
  </si>
  <si>
    <t>*</t>
  </si>
  <si>
    <t>Other investment</t>
  </si>
  <si>
    <t>Property, plant and equipment</t>
  </si>
  <si>
    <t>Non-current assets</t>
  </si>
  <si>
    <t xml:space="preserve">ASSETS </t>
  </si>
  <si>
    <t>RM'000</t>
  </si>
  <si>
    <t>(AUDITED)</t>
  </si>
  <si>
    <t>(UNAUDITED)</t>
  </si>
  <si>
    <t>(The figures have not been audited)</t>
  </si>
  <si>
    <t>CONDENSED CONSOLIDATED BALANCE SHEET</t>
  </si>
  <si>
    <t>(Incorporated in Malaysia)</t>
  </si>
  <si>
    <t>(Company No : 612797-T)</t>
  </si>
  <si>
    <t>KARYON INDUSTRIES BERHAD</t>
  </si>
  <si>
    <t>N/A</t>
  </si>
  <si>
    <t>Dividend per share (sen)</t>
  </si>
  <si>
    <t xml:space="preserve">  Diluted</t>
  </si>
  <si>
    <t xml:space="preserve">  Basic</t>
  </si>
  <si>
    <t>Earnings per share (sen)</t>
  </si>
  <si>
    <t>shares in issue ('000)</t>
  </si>
  <si>
    <t>Weighted average number of</t>
  </si>
  <si>
    <t>TAX EXPENSE</t>
  </si>
  <si>
    <t>PROFIT BEFORE TAX</t>
  </si>
  <si>
    <t>FINANCE COSTS</t>
  </si>
  <si>
    <t>OTHER EXPENSES</t>
  </si>
  <si>
    <t>DISTRIBUTION COSTS</t>
  </si>
  <si>
    <t>OTHER INCOME</t>
  </si>
  <si>
    <t>GROSS PROFIT</t>
  </si>
  <si>
    <t>COST OF SALES</t>
  </si>
  <si>
    <t xml:space="preserve">TO DATE </t>
  </si>
  <si>
    <t>QUARTER</t>
  </si>
  <si>
    <t>CORRESPONDING</t>
  </si>
  <si>
    <t>YEAR</t>
  </si>
  <si>
    <t>PRECEDING YEAR</t>
  </si>
  <si>
    <t>CURRENT</t>
  </si>
  <si>
    <t>CUMULATIVE QUARTER</t>
  </si>
  <si>
    <t>INDIVIDUAL QUARTER</t>
  </si>
  <si>
    <t>CONDENSED CONSOLIDATED INCOME STATEMENT</t>
  </si>
  <si>
    <t>Net profit for the period</t>
  </si>
  <si>
    <t>Exercise of ESOS options</t>
  </si>
  <si>
    <t xml:space="preserve">PROFITS </t>
  </si>
  <si>
    <t>PREMIUM</t>
  </si>
  <si>
    <t>CAPITAL</t>
  </si>
  <si>
    <t>TOTAL</t>
  </si>
  <si>
    <t>RETAINED</t>
  </si>
  <si>
    <t xml:space="preserve">SHARE </t>
  </si>
  <si>
    <t>CONDENSED CONSOLIDATED STATEMENT OF CHANGES IN EQUITY</t>
  </si>
  <si>
    <t>Less: Fixed deposits pledged to financial instituitions</t>
  </si>
  <si>
    <t>Bank overdraft</t>
  </si>
  <si>
    <t>Deposits with financial institutions</t>
  </si>
  <si>
    <t xml:space="preserve">    Cash and cash equivalents included in the cash flow statements comprise of the following: </t>
  </si>
  <si>
    <t>CASH AND CASH EQUIVALENTS</t>
  </si>
  <si>
    <t>Repayment of hire purchase creditors</t>
  </si>
  <si>
    <t>Repayment of trust receipts</t>
  </si>
  <si>
    <t>CASH FLOWS FROM FINANCING ACTIVITIES</t>
  </si>
  <si>
    <t>NET CASH USED IN INVESTING ACTIVITIES</t>
  </si>
  <si>
    <t>Interest received</t>
  </si>
  <si>
    <t>CASH FLOWS FROM INVESTING ACTIVITIES</t>
  </si>
  <si>
    <t>Tax paid</t>
  </si>
  <si>
    <t>Interest paid</t>
  </si>
  <si>
    <t>Net changes in current liabilities</t>
  </si>
  <si>
    <t>Net changes in current assets</t>
  </si>
  <si>
    <t>Operating profit before working capital changes</t>
  </si>
  <si>
    <t>Interest income</t>
  </si>
  <si>
    <t>Interest expenses</t>
  </si>
  <si>
    <t>Depreciation</t>
  </si>
  <si>
    <t>Adjustments for:</t>
  </si>
  <si>
    <t>Profit before tax</t>
  </si>
  <si>
    <t>CASH FLOWS FROM OPERATING ACTIVITIES</t>
  </si>
  <si>
    <t>CONDENSED CONSOLIDATED CASH FLOW STATEMENT</t>
  </si>
  <si>
    <t>REVENUE</t>
  </si>
  <si>
    <t>Attributable to:</t>
  </si>
  <si>
    <t>Minority interest</t>
  </si>
  <si>
    <t>ADMINISTRATIVE EXPENSES</t>
  </si>
  <si>
    <t>NET PROFIT FOR THE PERIOD</t>
  </si>
  <si>
    <t>Equity holders of the parent Company</t>
  </si>
  <si>
    <t>Investment in an associated company</t>
  </si>
  <si>
    <t>Tax liabilities</t>
  </si>
  <si>
    <t xml:space="preserve">Proceeds from issuance of shares - ESOS </t>
  </si>
  <si>
    <t>CASH AND CASH EQUIVALENT AT END OF THE</t>
  </si>
  <si>
    <t>PERIOD TO DATE</t>
  </si>
  <si>
    <t xml:space="preserve">FINANCIAL </t>
  </si>
  <si>
    <t>SHARE OF PROFIT IN AN ASSOCIATED</t>
  </si>
  <si>
    <t xml:space="preserve">  COMPANY</t>
  </si>
  <si>
    <t>Share of profit in an associated company</t>
  </si>
  <si>
    <t>CASH GENERATED FROM OPERATIONS</t>
  </si>
  <si>
    <t>RESERVE</t>
  </si>
  <si>
    <t>TOTAL EQUITY</t>
  </si>
  <si>
    <t>TOTAL LIABILITIES</t>
  </si>
  <si>
    <t>Investment in a jointly controlled entity</t>
  </si>
  <si>
    <t>Amount owing by a jointly controlled entity</t>
  </si>
  <si>
    <t>Balance as at 01.01.2007</t>
  </si>
  <si>
    <t>Issuance of warrants</t>
  </si>
  <si>
    <t xml:space="preserve">WARRANT </t>
  </si>
  <si>
    <t>Drawdown of term loans</t>
  </si>
  <si>
    <t>Repayment of term loans</t>
  </si>
  <si>
    <t>Net proceeds from rights issue of warrants</t>
  </si>
  <si>
    <t>NET CASH FROM FINANCING ACTIVITIES</t>
  </si>
  <si>
    <t xml:space="preserve">(The unaudited Condensed Consolidated Balance Sheet should be read in conjunction with the audited financial statements for the </t>
  </si>
  <si>
    <t xml:space="preserve">(The unaudited Condensed Consolidated Statement of Changes in Equity should be read in conjunction with the audited financial statements for the </t>
  </si>
  <si>
    <t xml:space="preserve">(The unaudited Condensed Consolidated Cash Flow Statement should be read in conjunction with the audited financial statement for the financial year </t>
  </si>
  <si>
    <t>ATTRIBUTABLE TO THE EQUITY HOLDERS OF THE PARENT</t>
  </si>
  <si>
    <t>Less: Warrant expenses</t>
  </si>
  <si>
    <t xml:space="preserve">(The unaudited Condensed Consolidated Income Statement should be read in conjunction with the audited financial statements for the </t>
  </si>
  <si>
    <t>30/09/2007</t>
  </si>
  <si>
    <t>Other receivables, deposits and prepayments</t>
  </si>
  <si>
    <t>FOR THE 3RD QUARTER ENDED 30 SEPTEMBER 2008</t>
  </si>
  <si>
    <t>30/09/2008</t>
  </si>
  <si>
    <t xml:space="preserve">QUARTER </t>
  </si>
  <si>
    <t xml:space="preserve">PERIOD </t>
  </si>
  <si>
    <t>As at 31/12/07</t>
  </si>
  <si>
    <t>Prepaid lease payments for land</t>
  </si>
  <si>
    <t>Retained profits</t>
  </si>
  <si>
    <t>As at 30/09/08</t>
  </si>
  <si>
    <t>AS AT 30 SEPTEMBER 2008</t>
  </si>
  <si>
    <t>EXCHANGE</t>
  </si>
  <si>
    <t xml:space="preserve">TRANSLATION </t>
  </si>
  <si>
    <t>Balance as at 01.01.2008</t>
  </si>
  <si>
    <t xml:space="preserve">Private placement </t>
  </si>
  <si>
    <t>Foreign currency translation</t>
  </si>
  <si>
    <t xml:space="preserve">PERIOD  </t>
  </si>
  <si>
    <t>Amortisation of prepaid lease payments for land</t>
  </si>
  <si>
    <t>Gain on disposal of property, plant &amp; equipment</t>
  </si>
  <si>
    <t>Bad debts written off</t>
  </si>
  <si>
    <t>Share of (profit)/loss in a jointly controlled entity</t>
  </si>
  <si>
    <t>Withrawal of/(Placement in) fixed deposits</t>
  </si>
  <si>
    <t>Proceeds from disposal of property, plant &amp; equipment</t>
  </si>
  <si>
    <t>Drawdown/ (Repayment) of bankers' acceptances</t>
  </si>
  <si>
    <t>Proceeds from issuance of shares - Private placement</t>
  </si>
  <si>
    <t>AT BEGINNING OF THE FINANCIAL YEAR</t>
  </si>
  <si>
    <t xml:space="preserve">SHARE OF PROFIT/(LOSS) IN A </t>
  </si>
  <si>
    <t xml:space="preserve">  JOINTLY CONTROLLED ENTITY</t>
  </si>
  <si>
    <t>Quarter ended 30 September 2008</t>
  </si>
  <si>
    <t>Quarter ended 30 September 2007</t>
  </si>
  <si>
    <t>Balance as at 30.09.2008</t>
  </si>
  <si>
    <t>1) Purchase of property, plant and equipment</t>
  </si>
  <si>
    <t xml:space="preserve">    Less: Financed by hire purchase arrangement </t>
  </si>
  <si>
    <t xml:space="preserve">    Cash payment on purchase of property, plant and equipment</t>
  </si>
  <si>
    <t>Balance as at 30.09.2007</t>
  </si>
  <si>
    <t>NET CASH FROM OPERATING ACTIVITIES</t>
  </si>
  <si>
    <t>NET INCREASE IN CASH AND CASH EQUIVALENT</t>
  </si>
  <si>
    <t>2) Cash and cash equivalents</t>
  </si>
  <si>
    <t>FINANCIAL PERIOD (Note 2)</t>
  </si>
  <si>
    <t>Purchase of property, plant and equipment (Note 1)</t>
  </si>
  <si>
    <t>Notes:</t>
  </si>
  <si>
    <t>financial year ended 31 December 2007 and the accompanying explanatory notes attached to this interim financial statements on pages 5-12)</t>
  </si>
  <si>
    <t>ended 31 December 2007 and the accompanying explanatory notes attached to this interim financial statements on pages 5-12)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</si>
</sst>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_(* \(#,##0\);_(* &quot;-&quot;??_);_(@_)"/>
    <numFmt numFmtId="181" formatCode="_(* #,##0.0000_);_(* \(#,##0.0000\);_(* &quot;-&quot;??_);_(@_)"/>
    <numFmt numFmtId="182" formatCode="_(* #,##0.0_);_(* \(#,##0.0\);_(* &quot;-&quot;??_);_(@_)"/>
  </numFmts>
  <fonts count="41">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b/>
      <u val="single"/>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8">
    <xf numFmtId="0" fontId="0" fillId="0" borderId="0" xfId="0" applyAlignment="1">
      <alignment/>
    </xf>
    <xf numFmtId="180" fontId="3" fillId="0" borderId="10" xfId="42" applyNumberFormat="1" applyFont="1" applyFill="1" applyBorder="1" applyAlignment="1">
      <alignment/>
    </xf>
    <xf numFmtId="180" fontId="3" fillId="0" borderId="11" xfId="42" applyNumberFormat="1" applyFont="1" applyFill="1" applyBorder="1" applyAlignment="1">
      <alignment/>
    </xf>
    <xf numFmtId="180" fontId="3" fillId="0" borderId="12" xfId="42" applyNumberFormat="1" applyFont="1" applyFill="1" applyBorder="1" applyAlignment="1">
      <alignment/>
    </xf>
    <xf numFmtId="0" fontId="4" fillId="0" borderId="0" xfId="0" applyFont="1" applyFill="1" applyAlignment="1">
      <alignment/>
    </xf>
    <xf numFmtId="0" fontId="3"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
    </xf>
    <xf numFmtId="0" fontId="5" fillId="0" borderId="0" xfId="0" applyFont="1" applyFill="1" applyAlignment="1">
      <alignment horizontal="center"/>
    </xf>
    <xf numFmtId="0" fontId="4" fillId="0" borderId="13" xfId="0" applyFont="1" applyFill="1" applyBorder="1" applyAlignment="1">
      <alignment horizontal="center"/>
    </xf>
    <xf numFmtId="0" fontId="4" fillId="0" borderId="10" xfId="0" applyFont="1" applyFill="1" applyBorder="1" applyAlignment="1">
      <alignment horizontal="center"/>
    </xf>
    <xf numFmtId="14" fontId="4" fillId="0" borderId="0" xfId="0" applyNumberFormat="1" applyFont="1" applyFill="1" applyAlignment="1">
      <alignment horizontal="center"/>
    </xf>
    <xf numFmtId="0" fontId="4" fillId="0" borderId="10" xfId="0" applyFont="1" applyFill="1" applyBorder="1" applyAlignment="1">
      <alignment horizontal="center" wrapText="1"/>
    </xf>
    <xf numFmtId="0" fontId="4" fillId="0" borderId="0" xfId="0" applyFont="1" applyFill="1" applyAlignment="1">
      <alignment horizontal="center" wrapText="1"/>
    </xf>
    <xf numFmtId="0" fontId="3" fillId="0" borderId="11" xfId="0" applyFont="1" applyFill="1" applyBorder="1" applyAlignment="1">
      <alignment/>
    </xf>
    <xf numFmtId="0" fontId="3" fillId="0" borderId="10" xfId="0" applyFont="1" applyFill="1" applyBorder="1" applyAlignment="1">
      <alignment/>
    </xf>
    <xf numFmtId="179" fontId="3" fillId="0" borderId="0" xfId="42" applyFont="1" applyFill="1" applyAlignment="1">
      <alignment/>
    </xf>
    <xf numFmtId="180" fontId="3" fillId="0" borderId="0" xfId="0" applyNumberFormat="1" applyFont="1" applyFill="1" applyAlignment="1">
      <alignment/>
    </xf>
    <xf numFmtId="180" fontId="3" fillId="0" borderId="13" xfId="42" applyNumberFormat="1" applyFont="1" applyFill="1" applyBorder="1" applyAlignment="1">
      <alignment/>
    </xf>
    <xf numFmtId="180" fontId="3" fillId="0" borderId="14" xfId="42" applyNumberFormat="1" applyFont="1" applyFill="1" applyBorder="1" applyAlignment="1">
      <alignment/>
    </xf>
    <xf numFmtId="180" fontId="3" fillId="0" borderId="15" xfId="42" applyNumberFormat="1" applyFont="1" applyFill="1" applyBorder="1" applyAlignment="1">
      <alignment/>
    </xf>
    <xf numFmtId="180" fontId="3" fillId="0" borderId="16" xfId="42" applyNumberFormat="1" applyFont="1" applyFill="1" applyBorder="1" applyAlignment="1">
      <alignment/>
    </xf>
    <xf numFmtId="0" fontId="3" fillId="0" borderId="0" xfId="0" applyFont="1" applyFill="1" applyBorder="1" applyAlignment="1">
      <alignment/>
    </xf>
    <xf numFmtId="180" fontId="3" fillId="0" borderId="0" xfId="42" applyNumberFormat="1" applyFont="1" applyFill="1" applyAlignment="1">
      <alignment/>
    </xf>
    <xf numFmtId="179" fontId="3" fillId="0" borderId="0" xfId="0" applyNumberFormat="1" applyFont="1" applyFill="1" applyAlignment="1">
      <alignment/>
    </xf>
    <xf numFmtId="0" fontId="3" fillId="0" borderId="0" xfId="0" applyFont="1" applyFill="1" applyAlignment="1">
      <alignment horizontal="right"/>
    </xf>
    <xf numFmtId="179" fontId="4" fillId="0" borderId="0" xfId="0" applyNumberFormat="1" applyFont="1" applyFill="1" applyBorder="1" applyAlignment="1">
      <alignment horizontal="left"/>
    </xf>
    <xf numFmtId="179" fontId="3" fillId="0" borderId="0" xfId="0" applyNumberFormat="1" applyFont="1" applyFill="1" applyBorder="1" applyAlignment="1">
      <alignment/>
    </xf>
    <xf numFmtId="37" fontId="3" fillId="0" borderId="0" xfId="0" applyNumberFormat="1" applyFont="1" applyFill="1" applyBorder="1" applyAlignment="1">
      <alignment/>
    </xf>
    <xf numFmtId="0" fontId="4" fillId="0" borderId="17" xfId="0" applyFont="1" applyFill="1" applyBorder="1" applyAlignment="1">
      <alignment horizontal="center"/>
    </xf>
    <xf numFmtId="37" fontId="4" fillId="0" borderId="18" xfId="0" applyNumberFormat="1" applyFont="1" applyFill="1" applyBorder="1" applyAlignment="1">
      <alignment horizontal="center"/>
    </xf>
    <xf numFmtId="37" fontId="4" fillId="0" borderId="19" xfId="0" applyNumberFormat="1" applyFont="1" applyFill="1" applyBorder="1" applyAlignment="1">
      <alignment horizontal="center"/>
    </xf>
    <xf numFmtId="177" fontId="3" fillId="0" borderId="0" xfId="0" applyNumberFormat="1" applyFont="1" applyFill="1" applyBorder="1" applyAlignment="1">
      <alignment/>
    </xf>
    <xf numFmtId="179" fontId="4" fillId="0" borderId="0" xfId="0" applyNumberFormat="1" applyFont="1" applyFill="1" applyBorder="1" applyAlignment="1">
      <alignment/>
    </xf>
    <xf numFmtId="177" fontId="3" fillId="0" borderId="13" xfId="0" applyNumberFormat="1" applyFont="1" applyFill="1" applyBorder="1" applyAlignment="1">
      <alignment/>
    </xf>
    <xf numFmtId="177" fontId="3" fillId="0" borderId="10" xfId="0" applyNumberFormat="1" applyFont="1" applyFill="1" applyBorder="1" applyAlignment="1">
      <alignment/>
    </xf>
    <xf numFmtId="177" fontId="3" fillId="0" borderId="11" xfId="0" applyNumberFormat="1" applyFont="1" applyFill="1" applyBorder="1" applyAlignment="1">
      <alignment horizontal="right"/>
    </xf>
    <xf numFmtId="177" fontId="3" fillId="0" borderId="11" xfId="0" applyNumberFormat="1" applyFont="1" applyFill="1" applyBorder="1" applyAlignment="1">
      <alignment/>
    </xf>
    <xf numFmtId="177" fontId="3" fillId="0" borderId="20" xfId="0" applyNumberFormat="1" applyFont="1" applyFill="1" applyBorder="1" applyAlignment="1">
      <alignment/>
    </xf>
    <xf numFmtId="177" fontId="4" fillId="0" borderId="0" xfId="0" applyNumberFormat="1" applyFont="1" applyFill="1" applyBorder="1" applyAlignment="1">
      <alignment/>
    </xf>
    <xf numFmtId="2" fontId="3" fillId="0" borderId="17" xfId="0" applyNumberFormat="1" applyFont="1" applyFill="1" applyBorder="1" applyAlignment="1">
      <alignment horizontal="right"/>
    </xf>
    <xf numFmtId="1" fontId="3" fillId="0" borderId="0" xfId="0" applyNumberFormat="1" applyFont="1" applyFill="1" applyBorder="1" applyAlignment="1">
      <alignment horizontal="right"/>
    </xf>
    <xf numFmtId="15" fontId="3" fillId="0" borderId="0" xfId="0" applyNumberFormat="1" applyFont="1" applyFill="1" applyAlignment="1">
      <alignment/>
    </xf>
    <xf numFmtId="15" fontId="3" fillId="0" borderId="0" xfId="0" applyNumberFormat="1" applyFont="1" applyFill="1" applyAlignment="1" quotePrefix="1">
      <alignment horizontal="right"/>
    </xf>
    <xf numFmtId="0" fontId="5" fillId="0" borderId="0" xfId="0" applyFont="1" applyFill="1" applyAlignment="1">
      <alignment/>
    </xf>
    <xf numFmtId="0" fontId="4" fillId="0" borderId="14" xfId="0" applyFont="1" applyFill="1" applyBorder="1" applyAlignment="1">
      <alignment horizontal="center"/>
    </xf>
    <xf numFmtId="0" fontId="4" fillId="0" borderId="15" xfId="0" applyFont="1" applyFill="1" applyBorder="1" applyAlignment="1">
      <alignment horizontal="center"/>
    </xf>
    <xf numFmtId="0" fontId="3" fillId="0" borderId="15" xfId="0" applyFont="1" applyFill="1" applyBorder="1" applyAlignment="1">
      <alignment/>
    </xf>
    <xf numFmtId="0" fontId="5" fillId="0" borderId="10" xfId="0" applyFont="1" applyFill="1" applyBorder="1" applyAlignment="1">
      <alignment horizontal="center"/>
    </xf>
    <xf numFmtId="0" fontId="5" fillId="0" borderId="15" xfId="0" applyFont="1" applyFill="1" applyBorder="1" applyAlignment="1">
      <alignment horizontal="center"/>
    </xf>
    <xf numFmtId="180" fontId="3" fillId="0" borderId="10" xfId="42" applyNumberFormat="1" applyFont="1" applyFill="1" applyBorder="1" applyAlignment="1">
      <alignment horizontal="right"/>
    </xf>
    <xf numFmtId="180" fontId="3" fillId="0" borderId="15" xfId="42" applyNumberFormat="1" applyFont="1" applyFill="1" applyBorder="1" applyAlignment="1">
      <alignment horizontal="right"/>
    </xf>
    <xf numFmtId="180" fontId="3" fillId="0" borderId="11" xfId="42" applyNumberFormat="1" applyFont="1" applyFill="1" applyBorder="1" applyAlignment="1">
      <alignment horizontal="right"/>
    </xf>
    <xf numFmtId="180" fontId="3" fillId="0" borderId="16" xfId="42" applyNumberFormat="1" applyFont="1" applyFill="1" applyBorder="1" applyAlignment="1">
      <alignment horizontal="right"/>
    </xf>
    <xf numFmtId="180" fontId="3" fillId="0" borderId="12" xfId="42" applyNumberFormat="1" applyFont="1" applyFill="1" applyBorder="1" applyAlignment="1">
      <alignment horizontal="right"/>
    </xf>
    <xf numFmtId="180" fontId="3" fillId="0" borderId="0" xfId="42" applyNumberFormat="1" applyFont="1" applyFill="1" applyBorder="1" applyAlignment="1">
      <alignment/>
    </xf>
    <xf numFmtId="180" fontId="3" fillId="0" borderId="0" xfId="42" applyNumberFormat="1" applyFont="1" applyFill="1" applyAlignment="1">
      <alignment horizontal="center"/>
    </xf>
    <xf numFmtId="180" fontId="3" fillId="0" borderId="21" xfId="42" applyNumberFormat="1" applyFont="1" applyFill="1" applyBorder="1" applyAlignment="1">
      <alignment/>
    </xf>
    <xf numFmtId="180" fontId="3" fillId="0" borderId="21" xfId="42" applyNumberFormat="1" applyFont="1" applyFill="1" applyBorder="1" applyAlignment="1">
      <alignment horizontal="center"/>
    </xf>
    <xf numFmtId="180" fontId="3" fillId="0" borderId="0" xfId="42" applyNumberFormat="1" applyFont="1" applyFill="1" applyAlignment="1">
      <alignment horizontal="right"/>
    </xf>
    <xf numFmtId="180" fontId="3" fillId="0" borderId="22" xfId="42" applyNumberFormat="1" applyFont="1" applyFill="1" applyBorder="1" applyAlignment="1">
      <alignment/>
    </xf>
    <xf numFmtId="180" fontId="3" fillId="0" borderId="23" xfId="42" applyNumberFormat="1" applyFont="1" applyFill="1" applyBorder="1" applyAlignment="1">
      <alignment/>
    </xf>
    <xf numFmtId="180" fontId="4" fillId="0" borderId="0" xfId="42" applyNumberFormat="1" applyFont="1" applyFill="1" applyAlignment="1">
      <alignment horizontal="center"/>
    </xf>
    <xf numFmtId="180" fontId="3" fillId="0" borderId="20" xfId="42" applyNumberFormat="1" applyFont="1" applyFill="1" applyBorder="1" applyAlignment="1">
      <alignment/>
    </xf>
    <xf numFmtId="177" fontId="3" fillId="0" borderId="24" xfId="0" applyNumberFormat="1" applyFont="1" applyFill="1" applyBorder="1" applyAlignment="1">
      <alignment/>
    </xf>
    <xf numFmtId="177" fontId="3" fillId="0" borderId="0" xfId="0" applyNumberFormat="1" applyFont="1" applyFill="1" applyAlignment="1">
      <alignment/>
    </xf>
    <xf numFmtId="179" fontId="4" fillId="0" borderId="0" xfId="42" applyFont="1" applyFill="1" applyAlignment="1">
      <alignment/>
    </xf>
    <xf numFmtId="179" fontId="3" fillId="0" borderId="0" xfId="42" applyFont="1" applyFill="1" applyAlignment="1">
      <alignment/>
    </xf>
    <xf numFmtId="179" fontId="3" fillId="0" borderId="0" xfId="42" applyFont="1" applyFill="1" applyAlignment="1">
      <alignment horizontal="left" indent="2"/>
    </xf>
    <xf numFmtId="179" fontId="3" fillId="0" borderId="0" xfId="42" applyFont="1" applyFill="1" applyBorder="1" applyAlignment="1">
      <alignment/>
    </xf>
    <xf numFmtId="180" fontId="3" fillId="0" borderId="10" xfId="42" applyNumberFormat="1" applyFont="1" applyFill="1" applyBorder="1" applyAlignment="1">
      <alignment horizontal="center"/>
    </xf>
    <xf numFmtId="180" fontId="3" fillId="0" borderId="15" xfId="42" applyNumberFormat="1" applyFont="1" applyFill="1" applyBorder="1" applyAlignment="1">
      <alignment horizontal="center"/>
    </xf>
    <xf numFmtId="179" fontId="4" fillId="0" borderId="0" xfId="42" applyFont="1" applyFill="1" applyBorder="1" applyAlignment="1">
      <alignment/>
    </xf>
    <xf numFmtId="179" fontId="3" fillId="0" borderId="0" xfId="42" applyFont="1" applyFill="1" applyBorder="1" applyAlignment="1">
      <alignment horizontal="center"/>
    </xf>
    <xf numFmtId="179" fontId="4" fillId="0" borderId="0" xfId="42" applyFont="1" applyFill="1" applyBorder="1" applyAlignment="1">
      <alignment horizontal="left"/>
    </xf>
    <xf numFmtId="37" fontId="3" fillId="0" borderId="0" xfId="0" applyNumberFormat="1" applyFont="1" applyFill="1" applyBorder="1" applyAlignment="1">
      <alignment horizontal="center"/>
    </xf>
    <xf numFmtId="0" fontId="3" fillId="0" borderId="25" xfId="0" applyFont="1" applyFill="1" applyBorder="1" applyAlignment="1">
      <alignment/>
    </xf>
    <xf numFmtId="0" fontId="3" fillId="0" borderId="21" xfId="0" applyFont="1" applyFill="1" applyBorder="1" applyAlignment="1">
      <alignment/>
    </xf>
    <xf numFmtId="0" fontId="3" fillId="0" borderId="16" xfId="0" applyFont="1" applyFill="1" applyBorder="1" applyAlignment="1">
      <alignment/>
    </xf>
    <xf numFmtId="14" fontId="4" fillId="0" borderId="10" xfId="0" applyNumberFormat="1" applyFont="1" applyFill="1" applyBorder="1" applyAlignment="1" quotePrefix="1">
      <alignment horizontal="center"/>
    </xf>
    <xf numFmtId="14" fontId="4" fillId="0" borderId="0" xfId="0" applyNumberFormat="1" applyFont="1" applyFill="1" applyAlignment="1" quotePrefix="1">
      <alignment horizontal="center"/>
    </xf>
    <xf numFmtId="180" fontId="3" fillId="0" borderId="24" xfId="42" applyNumberFormat="1" applyFont="1" applyFill="1" applyBorder="1" applyAlignment="1">
      <alignment/>
    </xf>
    <xf numFmtId="179" fontId="3" fillId="0" borderId="17" xfId="42" applyFont="1" applyFill="1" applyBorder="1" applyAlignment="1">
      <alignment horizontal="right"/>
    </xf>
    <xf numFmtId="180" fontId="3" fillId="0" borderId="20" xfId="42" applyNumberFormat="1" applyFont="1" applyFill="1" applyBorder="1" applyAlignment="1">
      <alignment horizontal="center"/>
    </xf>
    <xf numFmtId="0" fontId="4" fillId="0" borderId="26" xfId="0" applyFont="1" applyFill="1" applyBorder="1" applyAlignment="1">
      <alignment horizontal="center"/>
    </xf>
    <xf numFmtId="0" fontId="4" fillId="0" borderId="22" xfId="0" applyFont="1" applyFill="1" applyBorder="1" applyAlignment="1">
      <alignment horizontal="center"/>
    </xf>
    <xf numFmtId="0" fontId="4" fillId="0" borderId="14" xfId="0" applyFont="1" applyFill="1" applyBorder="1" applyAlignment="1">
      <alignment horizontal="center"/>
    </xf>
    <xf numFmtId="0" fontId="3" fillId="0" borderId="0" xfId="0" applyFont="1" applyFill="1" applyAlignment="1">
      <alignment horizontal="right"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65</xdr:row>
      <xdr:rowOff>0</xdr:rowOff>
    </xdr:from>
    <xdr:to>
      <xdr:col>10</xdr:col>
      <xdr:colOff>0</xdr:colOff>
      <xdr:row>65</xdr:row>
      <xdr:rowOff>0</xdr:rowOff>
    </xdr:to>
    <xdr:sp>
      <xdr:nvSpPr>
        <xdr:cNvPr id="1" name="Text Box 1"/>
        <xdr:cNvSpPr txBox="1">
          <a:spLocks noChangeArrowheads="1"/>
        </xdr:cNvSpPr>
      </xdr:nvSpPr>
      <xdr:spPr>
        <a:xfrm>
          <a:off x="228600" y="12849225"/>
          <a:ext cx="8334375" cy="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 financial period ended 30 September 2007 represent the 3rd quarter result for the financial year ending 31 December 2007, while the three (3) month financial period ended 30 September 2006 represented the 2nd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 financial period ended 30 September 2006 result is attached, from Appendix I to Appendix IV for reference.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26</xdr:row>
      <xdr:rowOff>0</xdr:rowOff>
    </xdr:from>
    <xdr:to>
      <xdr:col>8</xdr:col>
      <xdr:colOff>0</xdr:colOff>
      <xdr:row>26</xdr:row>
      <xdr:rowOff>0</xdr:rowOff>
    </xdr:to>
    <xdr:sp>
      <xdr:nvSpPr>
        <xdr:cNvPr id="1" name="Text Box 2"/>
        <xdr:cNvSpPr txBox="1">
          <a:spLocks noChangeArrowheads="1"/>
        </xdr:cNvSpPr>
      </xdr:nvSpPr>
      <xdr:spPr>
        <a:xfrm>
          <a:off x="200025" y="5181600"/>
          <a:ext cx="9753600" cy="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80</xdr:row>
      <xdr:rowOff>0</xdr:rowOff>
    </xdr:from>
    <xdr:to>
      <xdr:col>7</xdr:col>
      <xdr:colOff>0</xdr:colOff>
      <xdr:row>80</xdr:row>
      <xdr:rowOff>0</xdr:rowOff>
    </xdr:to>
    <xdr:sp>
      <xdr:nvSpPr>
        <xdr:cNvPr id="1" name="Text Box 2"/>
        <xdr:cNvSpPr txBox="1">
          <a:spLocks noChangeArrowheads="1"/>
        </xdr:cNvSpPr>
      </xdr:nvSpPr>
      <xdr:spPr>
        <a:xfrm>
          <a:off x="238125" y="16021050"/>
          <a:ext cx="8953500" cy="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7"/>
  <sheetViews>
    <sheetView zoomScale="75" zoomScaleNormal="75" zoomScalePageLayoutView="0" workbookViewId="0" topLeftCell="A25">
      <selection activeCell="A68" sqref="A68"/>
    </sheetView>
  </sheetViews>
  <sheetFormatPr defaultColWidth="9.140625" defaultRowHeight="12.75"/>
  <cols>
    <col min="1" max="1" width="3.00390625" style="16" customWidth="1"/>
    <col min="2" max="4" width="9.140625" style="5" customWidth="1"/>
    <col min="5" max="5" width="13.28125" style="5" customWidth="1"/>
    <col min="6" max="6" width="16.57421875" style="5" customWidth="1"/>
    <col min="7" max="7" width="20.7109375" style="5" bestFit="1" customWidth="1"/>
    <col min="8" max="8" width="9.421875" style="5" customWidth="1"/>
    <col min="9" max="9" width="17.28125" style="5" customWidth="1"/>
    <col min="10" max="10" width="20.7109375" style="5" bestFit="1" customWidth="1"/>
    <col min="11" max="16384" width="9.140625" style="5" customWidth="1"/>
  </cols>
  <sheetData>
    <row r="1" ht="15.75">
      <c r="A1" s="66" t="s">
        <v>35</v>
      </c>
    </row>
    <row r="2" ht="15.75">
      <c r="A2" s="16" t="s">
        <v>34</v>
      </c>
    </row>
    <row r="3" ht="15.75">
      <c r="A3" s="16" t="s">
        <v>33</v>
      </c>
    </row>
    <row r="5" ht="15.75">
      <c r="A5" s="66" t="s">
        <v>59</v>
      </c>
    </row>
    <row r="6" ht="15.75">
      <c r="A6" s="66" t="s">
        <v>128</v>
      </c>
    </row>
    <row r="7" ht="15.75">
      <c r="A7" s="66" t="s">
        <v>31</v>
      </c>
    </row>
    <row r="9" spans="6:10" ht="15.75">
      <c r="F9" s="6" t="s">
        <v>58</v>
      </c>
      <c r="G9" s="6"/>
      <c r="H9" s="7"/>
      <c r="I9" s="6" t="s">
        <v>57</v>
      </c>
      <c r="J9" s="6"/>
    </row>
    <row r="10" spans="6:10" ht="15.75">
      <c r="F10" s="8"/>
      <c r="G10" s="8"/>
      <c r="H10" s="7"/>
      <c r="I10" s="8"/>
      <c r="J10" s="8"/>
    </row>
    <row r="11" spans="6:10" ht="15.75">
      <c r="F11" s="9" t="s">
        <v>56</v>
      </c>
      <c r="G11" s="9" t="s">
        <v>55</v>
      </c>
      <c r="H11" s="7"/>
      <c r="I11" s="9" t="s">
        <v>56</v>
      </c>
      <c r="J11" s="9" t="s">
        <v>55</v>
      </c>
    </row>
    <row r="12" spans="6:10" ht="15.75">
      <c r="F12" s="10" t="s">
        <v>54</v>
      </c>
      <c r="G12" s="10" t="s">
        <v>53</v>
      </c>
      <c r="H12" s="7"/>
      <c r="I12" s="10" t="s">
        <v>54</v>
      </c>
      <c r="J12" s="10" t="s">
        <v>53</v>
      </c>
    </row>
    <row r="13" spans="6:10" ht="15.75">
      <c r="F13" s="10" t="s">
        <v>52</v>
      </c>
      <c r="G13" s="10" t="s">
        <v>130</v>
      </c>
      <c r="H13" s="7"/>
      <c r="I13" s="10" t="s">
        <v>51</v>
      </c>
      <c r="J13" s="10" t="s">
        <v>131</v>
      </c>
    </row>
    <row r="14" spans="6:10" ht="15.75">
      <c r="F14" s="79" t="s">
        <v>129</v>
      </c>
      <c r="G14" s="79" t="s">
        <v>126</v>
      </c>
      <c r="H14" s="11"/>
      <c r="I14" s="79" t="s">
        <v>129</v>
      </c>
      <c r="J14" s="79" t="s">
        <v>126</v>
      </c>
    </row>
    <row r="15" spans="6:10" ht="15.75">
      <c r="F15" s="12" t="s">
        <v>28</v>
      </c>
      <c r="G15" s="12" t="s">
        <v>28</v>
      </c>
      <c r="H15" s="13"/>
      <c r="I15" s="12" t="s">
        <v>28</v>
      </c>
      <c r="J15" s="12" t="s">
        <v>28</v>
      </c>
    </row>
    <row r="16" spans="6:10" ht="15.75">
      <c r="F16" s="14"/>
      <c r="G16" s="14"/>
      <c r="I16" s="14"/>
      <c r="J16" s="14"/>
    </row>
    <row r="17" spans="6:10" ht="15.75">
      <c r="F17" s="15"/>
      <c r="G17" s="15"/>
      <c r="I17" s="15"/>
      <c r="J17" s="15"/>
    </row>
    <row r="18" spans="1:10" ht="15.75">
      <c r="A18" s="16" t="s">
        <v>92</v>
      </c>
      <c r="F18" s="1">
        <v>22275</v>
      </c>
      <c r="G18" s="1">
        <v>15838</v>
      </c>
      <c r="H18" s="17"/>
      <c r="I18" s="1">
        <v>61492</v>
      </c>
      <c r="J18" s="1">
        <v>42954</v>
      </c>
    </row>
    <row r="19" spans="6:10" ht="15.75">
      <c r="F19" s="1"/>
      <c r="G19" s="1"/>
      <c r="I19" s="1"/>
      <c r="J19" s="1"/>
    </row>
    <row r="20" spans="1:10" ht="15.75">
      <c r="A20" s="16" t="s">
        <v>50</v>
      </c>
      <c r="F20" s="1">
        <v>-19542</v>
      </c>
      <c r="G20" s="1">
        <v>-13713</v>
      </c>
      <c r="H20" s="17"/>
      <c r="I20" s="1">
        <f>-33820-19542</f>
        <v>-53362</v>
      </c>
      <c r="J20" s="1">
        <v>-36797</v>
      </c>
    </row>
    <row r="21" spans="6:10" ht="15.75">
      <c r="F21" s="2"/>
      <c r="G21" s="2"/>
      <c r="I21" s="2"/>
      <c r="J21" s="2"/>
    </row>
    <row r="22" spans="1:10" ht="15.75">
      <c r="A22" s="16" t="s">
        <v>49</v>
      </c>
      <c r="F22" s="1">
        <f>+F18+F20</f>
        <v>2733</v>
      </c>
      <c r="G22" s="1">
        <f>+G18+G20</f>
        <v>2125</v>
      </c>
      <c r="H22" s="17"/>
      <c r="I22" s="1">
        <f>+I18+I20</f>
        <v>8130</v>
      </c>
      <c r="J22" s="1">
        <f>+J18+J20</f>
        <v>6157</v>
      </c>
    </row>
    <row r="23" spans="6:10" ht="15.75">
      <c r="F23" s="1"/>
      <c r="G23" s="1"/>
      <c r="I23" s="1"/>
      <c r="J23" s="1"/>
    </row>
    <row r="24" spans="1:10" ht="15.75">
      <c r="A24" s="16" t="s">
        <v>48</v>
      </c>
      <c r="F24" s="1">
        <v>129</v>
      </c>
      <c r="G24" s="1">
        <v>81</v>
      </c>
      <c r="H24" s="17"/>
      <c r="I24" s="1">
        <f>107+129</f>
        <v>236</v>
      </c>
      <c r="J24" s="1">
        <v>217</v>
      </c>
    </row>
    <row r="25" spans="6:10" ht="15.75">
      <c r="F25" s="1"/>
      <c r="G25" s="1"/>
      <c r="I25" s="1"/>
      <c r="J25" s="1"/>
    </row>
    <row r="26" spans="1:10" ht="15.75">
      <c r="A26" s="16" t="s">
        <v>47</v>
      </c>
      <c r="F26" s="1">
        <v>-412</v>
      </c>
      <c r="G26" s="1">
        <v>-266</v>
      </c>
      <c r="H26" s="17"/>
      <c r="I26" s="1">
        <f>-708-412</f>
        <v>-1120</v>
      </c>
      <c r="J26" s="1">
        <v>-780</v>
      </c>
    </row>
    <row r="27" spans="6:10" ht="15.75">
      <c r="F27" s="1"/>
      <c r="G27" s="1"/>
      <c r="I27" s="1"/>
      <c r="J27" s="1"/>
    </row>
    <row r="28" spans="1:10" ht="15.75">
      <c r="A28" s="16" t="s">
        <v>95</v>
      </c>
      <c r="F28" s="1">
        <v>-816</v>
      </c>
      <c r="G28" s="1">
        <v>-669</v>
      </c>
      <c r="H28" s="17"/>
      <c r="I28" s="1">
        <f>-1549-816</f>
        <v>-2365</v>
      </c>
      <c r="J28" s="1">
        <v>-1980</v>
      </c>
    </row>
    <row r="29" spans="6:10" ht="15.75">
      <c r="F29" s="1"/>
      <c r="G29" s="1"/>
      <c r="I29" s="1"/>
      <c r="J29" s="1"/>
    </row>
    <row r="30" spans="1:10" ht="15.75">
      <c r="A30" s="16" t="s">
        <v>46</v>
      </c>
      <c r="F30" s="1">
        <v>-51</v>
      </c>
      <c r="G30" s="1">
        <v>-3</v>
      </c>
      <c r="H30" s="17"/>
      <c r="I30" s="1">
        <v>-121</v>
      </c>
      <c r="J30" s="1">
        <v>-26</v>
      </c>
    </row>
    <row r="31" spans="6:10" ht="15.75">
      <c r="F31" s="1"/>
      <c r="G31" s="1"/>
      <c r="I31" s="1"/>
      <c r="J31" s="1"/>
    </row>
    <row r="32" spans="1:10" ht="15.75">
      <c r="A32" s="16" t="s">
        <v>45</v>
      </c>
      <c r="F32" s="1">
        <v>-93</v>
      </c>
      <c r="G32" s="1">
        <v>-115</v>
      </c>
      <c r="H32" s="17"/>
      <c r="I32" s="1">
        <f>-216-93</f>
        <v>-309</v>
      </c>
      <c r="J32" s="1">
        <v>-366</v>
      </c>
    </row>
    <row r="33" spans="6:10" ht="15.75">
      <c r="F33" s="1"/>
      <c r="G33" s="1"/>
      <c r="I33" s="1"/>
      <c r="J33" s="1"/>
    </row>
    <row r="34" spans="1:10" ht="15.75">
      <c r="A34" s="16" t="s">
        <v>104</v>
      </c>
      <c r="F34" s="1"/>
      <c r="G34" s="1"/>
      <c r="H34" s="17"/>
      <c r="I34" s="1"/>
      <c r="J34" s="1"/>
    </row>
    <row r="35" spans="1:10" ht="15.75">
      <c r="A35" s="16" t="s">
        <v>105</v>
      </c>
      <c r="F35" s="1">
        <v>0</v>
      </c>
      <c r="G35" s="1">
        <v>0</v>
      </c>
      <c r="I35" s="1">
        <v>0</v>
      </c>
      <c r="J35" s="1">
        <v>106</v>
      </c>
    </row>
    <row r="36" spans="6:10" ht="15.75">
      <c r="F36" s="1"/>
      <c r="G36" s="1"/>
      <c r="I36" s="1"/>
      <c r="J36" s="1"/>
    </row>
    <row r="37" spans="1:10" ht="15.75">
      <c r="A37" s="16" t="s">
        <v>152</v>
      </c>
      <c r="F37" s="1"/>
      <c r="G37" s="1"/>
      <c r="I37" s="1"/>
      <c r="J37" s="1"/>
    </row>
    <row r="38" spans="1:10" ht="15.75">
      <c r="A38" s="16" t="s">
        <v>153</v>
      </c>
      <c r="F38" s="1">
        <v>43</v>
      </c>
      <c r="G38" s="1">
        <v>-5</v>
      </c>
      <c r="I38" s="1">
        <f>118+43</f>
        <v>161</v>
      </c>
      <c r="J38" s="1">
        <v>-129</v>
      </c>
    </row>
    <row r="39" spans="6:10" ht="15.75">
      <c r="F39" s="2"/>
      <c r="G39" s="2"/>
      <c r="I39" s="2"/>
      <c r="J39" s="2"/>
    </row>
    <row r="40" spans="1:10" ht="15.75">
      <c r="A40" s="16" t="s">
        <v>44</v>
      </c>
      <c r="F40" s="1">
        <f>+SUM(F22:F38)</f>
        <v>1533</v>
      </c>
      <c r="G40" s="1">
        <f>+SUM(G22:G38)</f>
        <v>1148</v>
      </c>
      <c r="H40" s="17"/>
      <c r="I40" s="1">
        <f>+SUM(I22:I38)</f>
        <v>4612</v>
      </c>
      <c r="J40" s="1">
        <f>+SUM(J22:J38)</f>
        <v>3199</v>
      </c>
    </row>
    <row r="41" spans="6:10" ht="15.75">
      <c r="F41" s="1"/>
      <c r="G41" s="1"/>
      <c r="I41" s="1"/>
      <c r="J41" s="1"/>
    </row>
    <row r="42" spans="1:10" ht="15.75">
      <c r="A42" s="16" t="s">
        <v>43</v>
      </c>
      <c r="F42" s="1">
        <v>-411</v>
      </c>
      <c r="G42" s="1">
        <v>-286</v>
      </c>
      <c r="H42" s="17"/>
      <c r="I42" s="1">
        <f>-705-411</f>
        <v>-1116</v>
      </c>
      <c r="J42" s="1">
        <v>-574</v>
      </c>
    </row>
    <row r="43" spans="6:10" ht="15.75">
      <c r="F43" s="1"/>
      <c r="G43" s="1"/>
      <c r="I43" s="1"/>
      <c r="J43" s="1"/>
    </row>
    <row r="44" spans="1:10" ht="16.5" thickBot="1">
      <c r="A44" s="16" t="s">
        <v>96</v>
      </c>
      <c r="F44" s="3">
        <f>+F40+F42</f>
        <v>1122</v>
      </c>
      <c r="G44" s="3">
        <f>+G40+G42</f>
        <v>862</v>
      </c>
      <c r="H44" s="17"/>
      <c r="I44" s="3">
        <f>+SUM(I40:I42)</f>
        <v>3496</v>
      </c>
      <c r="J44" s="3">
        <f>+SUM(J40:J42)</f>
        <v>2625</v>
      </c>
    </row>
    <row r="45" spans="6:10" ht="16.5" thickTop="1">
      <c r="F45" s="18"/>
      <c r="G45" s="19"/>
      <c r="I45" s="18"/>
      <c r="J45" s="19"/>
    </row>
    <row r="46" spans="6:10" ht="15.75">
      <c r="F46" s="1"/>
      <c r="G46" s="20"/>
      <c r="I46" s="1"/>
      <c r="J46" s="20"/>
    </row>
    <row r="47" spans="1:10" ht="15.75">
      <c r="A47" s="16" t="s">
        <v>93</v>
      </c>
      <c r="F47" s="1"/>
      <c r="G47" s="20"/>
      <c r="I47" s="1"/>
      <c r="J47" s="20"/>
    </row>
    <row r="48" spans="2:10" ht="15.75">
      <c r="B48" s="5" t="s">
        <v>97</v>
      </c>
      <c r="F48" s="1">
        <f>+F44</f>
        <v>1122</v>
      </c>
      <c r="G48" s="70">
        <v>862</v>
      </c>
      <c r="I48" s="1">
        <v>3496</v>
      </c>
      <c r="J48" s="70">
        <v>2625</v>
      </c>
    </row>
    <row r="49" spans="2:10" ht="15.75">
      <c r="B49" s="5" t="s">
        <v>94</v>
      </c>
      <c r="F49" s="1">
        <v>0</v>
      </c>
      <c r="G49" s="71">
        <v>0</v>
      </c>
      <c r="I49" s="1">
        <v>0</v>
      </c>
      <c r="J49" s="71">
        <v>0</v>
      </c>
    </row>
    <row r="50" spans="6:10" ht="16.5" thickBot="1">
      <c r="F50" s="3">
        <f>SUM(F48:F49)</f>
        <v>1122</v>
      </c>
      <c r="G50" s="3">
        <f>SUM(G48:G49)</f>
        <v>862</v>
      </c>
      <c r="I50" s="3">
        <f>SUM(I48:I49)</f>
        <v>3496</v>
      </c>
      <c r="J50" s="3">
        <f>SUM(J48:J49)</f>
        <v>2625</v>
      </c>
    </row>
    <row r="51" spans="6:10" ht="16.5" thickTop="1">
      <c r="F51" s="2"/>
      <c r="G51" s="21"/>
      <c r="I51" s="2"/>
      <c r="J51" s="21"/>
    </row>
    <row r="52" spans="6:10" ht="15.75">
      <c r="F52" s="22"/>
      <c r="G52" s="22"/>
      <c r="I52" s="22"/>
      <c r="J52" s="22"/>
    </row>
    <row r="54" ht="15.75">
      <c r="A54" s="16" t="s">
        <v>42</v>
      </c>
    </row>
    <row r="55" spans="1:10" ht="15.75">
      <c r="A55" s="16" t="s">
        <v>41</v>
      </c>
      <c r="J55" s="23"/>
    </row>
    <row r="56" spans="1:10" ht="15.75">
      <c r="A56" s="16" t="s">
        <v>39</v>
      </c>
      <c r="F56" s="23">
        <v>184156</v>
      </c>
      <c r="G56" s="23">
        <v>179803</v>
      </c>
      <c r="I56" s="23">
        <v>188805</v>
      </c>
      <c r="J56" s="23">
        <v>179846</v>
      </c>
    </row>
    <row r="57" spans="1:10" ht="15.75">
      <c r="A57" s="16" t="s">
        <v>38</v>
      </c>
      <c r="F57" s="23">
        <v>184306</v>
      </c>
      <c r="G57" s="23">
        <v>180191</v>
      </c>
      <c r="I57" s="23">
        <v>188955</v>
      </c>
      <c r="J57" s="23">
        <v>180234</v>
      </c>
    </row>
    <row r="58" spans="6:9" ht="15.75">
      <c r="F58" s="17"/>
      <c r="I58" s="17"/>
    </row>
    <row r="59" ht="15.75">
      <c r="A59" s="16" t="s">
        <v>40</v>
      </c>
    </row>
    <row r="60" spans="1:10" ht="15.75">
      <c r="A60" s="16" t="s">
        <v>39</v>
      </c>
      <c r="F60" s="16">
        <v>0.61</v>
      </c>
      <c r="G60" s="16">
        <v>0.48</v>
      </c>
      <c r="I60" s="16">
        <v>1.85</v>
      </c>
      <c r="J60" s="16">
        <v>1.46</v>
      </c>
    </row>
    <row r="61" spans="1:10" ht="15.75">
      <c r="A61" s="16" t="s">
        <v>38</v>
      </c>
      <c r="F61" s="16">
        <v>0.61</v>
      </c>
      <c r="G61" s="16">
        <v>0.48</v>
      </c>
      <c r="I61" s="16">
        <v>1.85</v>
      </c>
      <c r="J61" s="16">
        <v>1.46</v>
      </c>
    </row>
    <row r="62" spans="9:10" ht="15.75">
      <c r="I62" s="24"/>
      <c r="J62" s="24"/>
    </row>
    <row r="63" spans="1:10" ht="15.75">
      <c r="A63" s="16" t="s">
        <v>37</v>
      </c>
      <c r="F63" s="25" t="s">
        <v>36</v>
      </c>
      <c r="G63" s="25" t="s">
        <v>36</v>
      </c>
      <c r="I63" s="25" t="s">
        <v>36</v>
      </c>
      <c r="J63" s="25" t="s">
        <v>36</v>
      </c>
    </row>
    <row r="66" ht="15.75">
      <c r="A66" s="16" t="s">
        <v>125</v>
      </c>
    </row>
    <row r="67" ht="15.75">
      <c r="A67" s="16" t="s">
        <v>167</v>
      </c>
    </row>
  </sheetData>
  <sheetProtection/>
  <printOptions/>
  <pageMargins left="0.75" right="0.75" top="1" bottom="1" header="0.5" footer="0.5"/>
  <pageSetup fitToHeight="1" fitToWidth="1" horizontalDpi="300" verticalDpi="300" orientation="portrait" paperSize="9" scale="64"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77"/>
  <sheetViews>
    <sheetView zoomScale="75" zoomScaleNormal="75" zoomScalePageLayoutView="0" workbookViewId="0" topLeftCell="A61">
      <selection activeCell="A69" sqref="A69"/>
    </sheetView>
  </sheetViews>
  <sheetFormatPr defaultColWidth="9.140625" defaultRowHeight="12.75"/>
  <cols>
    <col min="1" max="1" width="5.140625" style="16" customWidth="1"/>
    <col min="2" max="2" width="61.00390625" style="24" customWidth="1"/>
    <col min="3" max="3" width="0.9921875" style="5" customWidth="1"/>
    <col min="4" max="4" width="18.00390625" style="5" customWidth="1"/>
    <col min="5" max="5" width="3.140625" style="5" customWidth="1"/>
    <col min="6" max="6" width="19.57421875" style="5" customWidth="1"/>
    <col min="7" max="7" width="2.140625" style="5" bestFit="1" customWidth="1"/>
    <col min="8" max="16384" width="9.140625" style="5" customWidth="1"/>
  </cols>
  <sheetData>
    <row r="1" ht="15.75">
      <c r="A1" s="66" t="s">
        <v>35</v>
      </c>
    </row>
    <row r="2" ht="15.75">
      <c r="A2" s="16" t="s">
        <v>34</v>
      </c>
    </row>
    <row r="3" ht="15.75">
      <c r="A3" s="16" t="s">
        <v>33</v>
      </c>
    </row>
    <row r="4" ht="15.75">
      <c r="A4" s="69"/>
    </row>
    <row r="5" spans="1:7" ht="15.75">
      <c r="A5" s="72" t="s">
        <v>32</v>
      </c>
      <c r="B5" s="26"/>
      <c r="C5" s="22"/>
      <c r="D5" s="22"/>
      <c r="E5" s="22"/>
      <c r="F5" s="22"/>
      <c r="G5" s="22"/>
    </row>
    <row r="6" spans="1:7" ht="15.75">
      <c r="A6" s="72" t="s">
        <v>136</v>
      </c>
      <c r="B6" s="26"/>
      <c r="C6" s="22"/>
      <c r="D6" s="22"/>
      <c r="E6" s="22"/>
      <c r="F6" s="22"/>
      <c r="G6" s="22"/>
    </row>
    <row r="7" spans="1:7" ht="15.75">
      <c r="A7" s="72" t="s">
        <v>31</v>
      </c>
      <c r="B7" s="27"/>
      <c r="C7" s="22"/>
      <c r="D7" s="28"/>
      <c r="E7" s="28"/>
      <c r="F7" s="28"/>
      <c r="G7" s="28"/>
    </row>
    <row r="8" spans="1:7" ht="15.75">
      <c r="A8" s="72"/>
      <c r="B8" s="27"/>
      <c r="C8" s="22"/>
      <c r="D8" s="28"/>
      <c r="E8" s="28"/>
      <c r="F8" s="28"/>
      <c r="G8" s="28"/>
    </row>
    <row r="9" spans="1:7" ht="16.5" thickBot="1">
      <c r="A9" s="72"/>
      <c r="B9" s="27"/>
      <c r="C9" s="22"/>
      <c r="D9" s="29" t="s">
        <v>30</v>
      </c>
      <c r="F9" s="29" t="s">
        <v>29</v>
      </c>
      <c r="G9" s="28"/>
    </row>
    <row r="10" spans="1:7" ht="16.5" thickBot="1">
      <c r="A10" s="72"/>
      <c r="B10" s="27"/>
      <c r="C10" s="22"/>
      <c r="D10" s="28"/>
      <c r="E10" s="28"/>
      <c r="F10" s="28"/>
      <c r="G10" s="28"/>
    </row>
    <row r="11" spans="1:7" ht="15.75">
      <c r="A11" s="73"/>
      <c r="B11" s="27"/>
      <c r="C11" s="22"/>
      <c r="D11" s="30" t="s">
        <v>135</v>
      </c>
      <c r="E11" s="28"/>
      <c r="F11" s="30" t="s">
        <v>132</v>
      </c>
      <c r="G11" s="75"/>
    </row>
    <row r="12" spans="1:7" ht="16.5" thickBot="1">
      <c r="A12" s="73"/>
      <c r="B12" s="27"/>
      <c r="C12" s="22"/>
      <c r="D12" s="31" t="s">
        <v>28</v>
      </c>
      <c r="E12" s="28"/>
      <c r="F12" s="31" t="s">
        <v>28</v>
      </c>
      <c r="G12" s="75"/>
    </row>
    <row r="13" spans="1:7" ht="15.75">
      <c r="A13" s="72" t="s">
        <v>27</v>
      </c>
      <c r="C13" s="22"/>
      <c r="D13" s="32"/>
      <c r="E13" s="32"/>
      <c r="F13" s="32"/>
      <c r="G13" s="28"/>
    </row>
    <row r="14" spans="1:7" ht="15.75">
      <c r="A14" s="69"/>
      <c r="B14" s="33" t="s">
        <v>26</v>
      </c>
      <c r="C14" s="22"/>
      <c r="D14" s="32"/>
      <c r="E14" s="32"/>
      <c r="F14" s="32"/>
      <c r="G14" s="28"/>
    </row>
    <row r="15" spans="1:7" ht="15.75">
      <c r="A15" s="73"/>
      <c r="B15" s="27" t="s">
        <v>25</v>
      </c>
      <c r="C15" s="22"/>
      <c r="D15" s="34">
        <v>18459</v>
      </c>
      <c r="E15" s="32"/>
      <c r="F15" s="34">
        <v>18988</v>
      </c>
      <c r="G15" s="28"/>
    </row>
    <row r="16" spans="1:7" ht="15.75">
      <c r="A16" s="73"/>
      <c r="B16" s="27" t="s">
        <v>133</v>
      </c>
      <c r="C16" s="22"/>
      <c r="D16" s="35">
        <v>557</v>
      </c>
      <c r="E16" s="32"/>
      <c r="F16" s="35">
        <v>562</v>
      </c>
      <c r="G16" s="28"/>
    </row>
    <row r="17" spans="1:7" ht="15.75">
      <c r="A17" s="73"/>
      <c r="B17" s="27" t="s">
        <v>98</v>
      </c>
      <c r="C17" s="22"/>
      <c r="D17" s="35">
        <v>507</v>
      </c>
      <c r="E17" s="32"/>
      <c r="F17" s="35">
        <v>507</v>
      </c>
      <c r="G17" s="28"/>
    </row>
    <row r="18" spans="1:7" ht="15.75">
      <c r="A18" s="73"/>
      <c r="B18" s="27" t="s">
        <v>111</v>
      </c>
      <c r="C18" s="22"/>
      <c r="D18" s="35">
        <v>3114</v>
      </c>
      <c r="E18" s="32"/>
      <c r="F18" s="35">
        <v>1754</v>
      </c>
      <c r="G18" s="28"/>
    </row>
    <row r="19" spans="1:7" ht="15.75">
      <c r="A19" s="73"/>
      <c r="B19" s="27" t="s">
        <v>24</v>
      </c>
      <c r="C19" s="22"/>
      <c r="D19" s="36" t="s">
        <v>23</v>
      </c>
      <c r="E19" s="32"/>
      <c r="F19" s="36" t="s">
        <v>23</v>
      </c>
      <c r="G19" s="28"/>
    </row>
    <row r="20" spans="1:7" ht="15.75">
      <c r="A20" s="73"/>
      <c r="B20" s="27"/>
      <c r="C20" s="22"/>
      <c r="D20" s="37">
        <f>SUM(D15:D19)</f>
        <v>22637</v>
      </c>
      <c r="E20" s="32"/>
      <c r="F20" s="37">
        <f>SUM(F15:F19)</f>
        <v>21811</v>
      </c>
      <c r="G20" s="28"/>
    </row>
    <row r="21" spans="1:7" ht="15.75">
      <c r="A21" s="73"/>
      <c r="B21" s="27"/>
      <c r="C21" s="22"/>
      <c r="D21" s="32"/>
      <c r="E21" s="32"/>
      <c r="F21" s="32"/>
      <c r="G21" s="28"/>
    </row>
    <row r="22" spans="1:7" ht="15.75">
      <c r="A22" s="69"/>
      <c r="B22" s="33" t="s">
        <v>22</v>
      </c>
      <c r="C22" s="22"/>
      <c r="D22" s="32"/>
      <c r="E22" s="32"/>
      <c r="F22" s="32"/>
      <c r="G22" s="28"/>
    </row>
    <row r="23" spans="1:7" ht="15.75">
      <c r="A23" s="73"/>
      <c r="B23" s="27" t="s">
        <v>21</v>
      </c>
      <c r="C23" s="22"/>
      <c r="D23" s="34">
        <v>13048</v>
      </c>
      <c r="E23" s="32"/>
      <c r="F23" s="34">
        <v>8908</v>
      </c>
      <c r="G23" s="28"/>
    </row>
    <row r="24" spans="1:7" ht="15.75">
      <c r="A24" s="73"/>
      <c r="B24" s="27" t="s">
        <v>20</v>
      </c>
      <c r="C24" s="22"/>
      <c r="D24" s="35">
        <v>15381</v>
      </c>
      <c r="E24" s="32"/>
      <c r="F24" s="35">
        <v>12189</v>
      </c>
      <c r="G24" s="28"/>
    </row>
    <row r="25" spans="1:7" ht="15.75">
      <c r="A25" s="73"/>
      <c r="B25" s="27" t="s">
        <v>127</v>
      </c>
      <c r="C25" s="22"/>
      <c r="D25" s="35">
        <v>520</v>
      </c>
      <c r="E25" s="32"/>
      <c r="F25" s="35">
        <v>231</v>
      </c>
      <c r="G25" s="28"/>
    </row>
    <row r="26" spans="1:7" ht="15.75">
      <c r="A26" s="73"/>
      <c r="B26" s="27" t="s">
        <v>112</v>
      </c>
      <c r="C26" s="22"/>
      <c r="D26" s="35">
        <v>3</v>
      </c>
      <c r="E26" s="32"/>
      <c r="F26" s="35">
        <v>3</v>
      </c>
      <c r="G26" s="28"/>
    </row>
    <row r="27" spans="1:7" ht="15.75">
      <c r="A27" s="73"/>
      <c r="B27" s="27" t="s">
        <v>19</v>
      </c>
      <c r="C27" s="22"/>
      <c r="D27" s="35">
        <v>384</v>
      </c>
      <c r="E27" s="32"/>
      <c r="F27" s="35">
        <v>407</v>
      </c>
      <c r="G27" s="28"/>
    </row>
    <row r="28" spans="1:7" ht="15.75">
      <c r="A28" s="73"/>
      <c r="B28" s="27" t="s">
        <v>18</v>
      </c>
      <c r="C28" s="22"/>
      <c r="D28" s="35">
        <v>716</v>
      </c>
      <c r="E28" s="32"/>
      <c r="F28" s="35">
        <v>782</v>
      </c>
      <c r="G28" s="28"/>
    </row>
    <row r="29" spans="1:7" ht="15.75">
      <c r="A29" s="73"/>
      <c r="B29" s="27" t="s">
        <v>17</v>
      </c>
      <c r="C29" s="22"/>
      <c r="D29" s="37">
        <v>5518</v>
      </c>
      <c r="E29" s="32"/>
      <c r="F29" s="37">
        <v>2633</v>
      </c>
      <c r="G29" s="28"/>
    </row>
    <row r="30" spans="1:7" ht="15.75">
      <c r="A30" s="73"/>
      <c r="B30" s="27"/>
      <c r="C30" s="22"/>
      <c r="D30" s="37">
        <f>SUM(D23:D29)</f>
        <v>35570</v>
      </c>
      <c r="E30" s="32"/>
      <c r="F30" s="37">
        <f>SUM(F23:F29)</f>
        <v>25153</v>
      </c>
      <c r="G30" s="28"/>
    </row>
    <row r="31" spans="1:7" ht="15.75">
      <c r="A31" s="73"/>
      <c r="B31" s="27"/>
      <c r="C31" s="22"/>
      <c r="D31" s="32"/>
      <c r="E31" s="32"/>
      <c r="F31" s="32"/>
      <c r="G31" s="28"/>
    </row>
    <row r="32" spans="1:7" ht="16.5" thickBot="1">
      <c r="A32" s="74" t="s">
        <v>16</v>
      </c>
      <c r="B32" s="27"/>
      <c r="C32" s="22"/>
      <c r="D32" s="38">
        <f>+D30+D20</f>
        <v>58207</v>
      </c>
      <c r="E32" s="32"/>
      <c r="F32" s="38">
        <f>+F30+F20</f>
        <v>46964</v>
      </c>
      <c r="G32" s="28"/>
    </row>
    <row r="33" spans="1:7" ht="16.5" thickTop="1">
      <c r="A33" s="73"/>
      <c r="B33" s="33"/>
      <c r="C33" s="22"/>
      <c r="D33" s="32"/>
      <c r="E33" s="32"/>
      <c r="F33" s="32"/>
      <c r="G33" s="28"/>
    </row>
    <row r="34" spans="1:7" ht="15.75">
      <c r="A34" s="72" t="s">
        <v>15</v>
      </c>
      <c r="C34" s="22"/>
      <c r="D34" s="32"/>
      <c r="E34" s="32"/>
      <c r="F34" s="32"/>
      <c r="G34" s="28"/>
    </row>
    <row r="35" spans="1:7" ht="15.75">
      <c r="A35" s="73"/>
      <c r="B35" s="33" t="s">
        <v>14</v>
      </c>
      <c r="C35" s="22"/>
      <c r="D35" s="32"/>
      <c r="E35" s="32"/>
      <c r="F35" s="32"/>
      <c r="G35" s="28"/>
    </row>
    <row r="36" spans="1:7" ht="15.75">
      <c r="A36" s="73"/>
      <c r="B36" s="27" t="s">
        <v>13</v>
      </c>
      <c r="C36" s="22"/>
      <c r="D36" s="34">
        <v>19802</v>
      </c>
      <c r="E36" s="32"/>
      <c r="F36" s="34">
        <v>18002</v>
      </c>
      <c r="G36" s="28"/>
    </row>
    <row r="37" spans="1:7" ht="15.75">
      <c r="A37" s="73"/>
      <c r="B37" s="27" t="s">
        <v>12</v>
      </c>
      <c r="C37" s="22"/>
      <c r="D37" s="35">
        <f>+EQUITY!D25+EQUITY!E25+EQUITY!F25</f>
        <v>6000</v>
      </c>
      <c r="E37" s="32"/>
      <c r="F37" s="35">
        <v>4426</v>
      </c>
      <c r="G37" s="28"/>
    </row>
    <row r="38" spans="1:7" ht="15.75">
      <c r="A38" s="73"/>
      <c r="B38" s="27" t="s">
        <v>134</v>
      </c>
      <c r="C38" s="22"/>
      <c r="D38" s="37">
        <f>+EQUITY!G25</f>
        <v>15316</v>
      </c>
      <c r="E38" s="32"/>
      <c r="F38" s="37">
        <v>11820</v>
      </c>
      <c r="G38" s="28"/>
    </row>
    <row r="39" spans="1:7" ht="15.75">
      <c r="A39" s="73"/>
      <c r="B39" s="33"/>
      <c r="C39" s="22"/>
      <c r="D39" s="32">
        <f>SUM(D36:D38)</f>
        <v>41118</v>
      </c>
      <c r="E39" s="32"/>
      <c r="F39" s="32">
        <f>SUM(F36:F38)</f>
        <v>34248</v>
      </c>
      <c r="G39" s="28"/>
    </row>
    <row r="40" spans="1:7" ht="15.75">
      <c r="A40" s="73"/>
      <c r="B40" s="33"/>
      <c r="C40" s="22"/>
      <c r="D40" s="32"/>
      <c r="E40" s="32"/>
      <c r="F40" s="32"/>
      <c r="G40" s="28"/>
    </row>
    <row r="41" spans="1:7" ht="15.75">
      <c r="A41" s="74" t="s">
        <v>109</v>
      </c>
      <c r="B41" s="33"/>
      <c r="C41" s="22"/>
      <c r="D41" s="64">
        <f>+D39</f>
        <v>41118</v>
      </c>
      <c r="E41" s="32"/>
      <c r="F41" s="64">
        <f>+F39</f>
        <v>34248</v>
      </c>
      <c r="G41" s="28"/>
    </row>
    <row r="42" spans="1:7" ht="15.75">
      <c r="A42" s="73"/>
      <c r="B42" s="33"/>
      <c r="C42" s="22"/>
      <c r="D42" s="32"/>
      <c r="E42" s="32"/>
      <c r="F42" s="32"/>
      <c r="G42" s="28"/>
    </row>
    <row r="43" spans="1:7" ht="15.75">
      <c r="A43" s="73"/>
      <c r="B43" s="33" t="s">
        <v>11</v>
      </c>
      <c r="C43" s="22"/>
      <c r="D43" s="32"/>
      <c r="E43" s="32"/>
      <c r="F43" s="32"/>
      <c r="G43" s="28"/>
    </row>
    <row r="44" spans="1:7" ht="15.75">
      <c r="A44" s="73"/>
      <c r="B44" s="27" t="s">
        <v>10</v>
      </c>
      <c r="C44" s="22"/>
      <c r="D44" s="34">
        <f>221+2921</f>
        <v>3142</v>
      </c>
      <c r="E44" s="32"/>
      <c r="F44" s="34">
        <v>3851</v>
      </c>
      <c r="G44" s="28"/>
    </row>
    <row r="45" spans="1:7" ht="15.75">
      <c r="A45" s="73"/>
      <c r="B45" s="27" t="s">
        <v>9</v>
      </c>
      <c r="C45" s="22"/>
      <c r="D45" s="37">
        <v>628</v>
      </c>
      <c r="E45" s="32"/>
      <c r="F45" s="37">
        <v>628</v>
      </c>
      <c r="G45" s="28"/>
    </row>
    <row r="46" spans="1:7" ht="15.75">
      <c r="A46" s="73"/>
      <c r="B46" s="33"/>
      <c r="C46" s="22"/>
      <c r="D46" s="32">
        <f>SUM(D44:D45)</f>
        <v>3770</v>
      </c>
      <c r="E46" s="32"/>
      <c r="F46" s="32">
        <f>SUM(F44:F45)</f>
        <v>4479</v>
      </c>
      <c r="G46" s="28"/>
    </row>
    <row r="47" spans="1:7" ht="15.75">
      <c r="A47" s="73"/>
      <c r="B47" s="33"/>
      <c r="C47" s="22"/>
      <c r="D47" s="32"/>
      <c r="E47" s="32"/>
      <c r="F47" s="32"/>
      <c r="G47" s="28"/>
    </row>
    <row r="48" spans="1:7" ht="15.75">
      <c r="A48" s="73"/>
      <c r="B48" s="33" t="s">
        <v>8</v>
      </c>
      <c r="C48" s="22"/>
      <c r="D48" s="32"/>
      <c r="E48" s="32"/>
      <c r="F48" s="32"/>
      <c r="G48" s="28"/>
    </row>
    <row r="49" spans="1:8" ht="15.75">
      <c r="A49" s="73"/>
      <c r="B49" s="27" t="s">
        <v>7</v>
      </c>
      <c r="C49" s="22"/>
      <c r="D49" s="34">
        <v>9796</v>
      </c>
      <c r="E49" s="32"/>
      <c r="F49" s="18">
        <v>5869</v>
      </c>
      <c r="G49" s="69"/>
      <c r="H49" s="17"/>
    </row>
    <row r="50" spans="1:8" ht="15.75">
      <c r="A50" s="73"/>
      <c r="B50" s="27" t="s">
        <v>6</v>
      </c>
      <c r="C50" s="22"/>
      <c r="D50" s="35">
        <v>1149</v>
      </c>
      <c r="E50" s="32"/>
      <c r="F50" s="1">
        <v>1128</v>
      </c>
      <c r="G50" s="69"/>
      <c r="H50" s="17"/>
    </row>
    <row r="51" spans="1:7" ht="15.75">
      <c r="A51" s="73"/>
      <c r="B51" s="27" t="s">
        <v>5</v>
      </c>
      <c r="C51" s="22"/>
      <c r="D51" s="35">
        <f>163+1244+683</f>
        <v>2090</v>
      </c>
      <c r="E51" s="32"/>
      <c r="F51" s="1">
        <v>1218</v>
      </c>
      <c r="G51" s="69"/>
    </row>
    <row r="52" spans="1:7" ht="15.75">
      <c r="A52" s="73"/>
      <c r="B52" s="27" t="s">
        <v>99</v>
      </c>
      <c r="C52" s="22"/>
      <c r="D52" s="37">
        <v>284</v>
      </c>
      <c r="E52" s="32"/>
      <c r="F52" s="2">
        <v>22</v>
      </c>
      <c r="G52" s="69"/>
    </row>
    <row r="53" spans="1:7" ht="15.75">
      <c r="A53" s="73"/>
      <c r="B53" s="33"/>
      <c r="C53" s="22"/>
      <c r="D53" s="32">
        <f>SUM(D49:D52)</f>
        <v>13319</v>
      </c>
      <c r="E53" s="32"/>
      <c r="F53" s="55">
        <f>SUM(F49:F52)</f>
        <v>8237</v>
      </c>
      <c r="G53" s="69"/>
    </row>
    <row r="54" spans="1:7" ht="15.75">
      <c r="A54" s="73"/>
      <c r="B54" s="33"/>
      <c r="C54" s="22"/>
      <c r="D54" s="32"/>
      <c r="E54" s="32"/>
      <c r="F54" s="55"/>
      <c r="G54" s="69"/>
    </row>
    <row r="55" spans="1:7" ht="15.75">
      <c r="A55" s="74" t="s">
        <v>110</v>
      </c>
      <c r="B55" s="33"/>
      <c r="C55" s="22"/>
      <c r="D55" s="64">
        <f>+D53+D46</f>
        <v>17089</v>
      </c>
      <c r="E55" s="32"/>
      <c r="F55" s="81">
        <f>+F53+F46</f>
        <v>12716</v>
      </c>
      <c r="G55" s="69"/>
    </row>
    <row r="56" spans="1:7" ht="15.75">
      <c r="A56" s="73"/>
      <c r="D56" s="22"/>
      <c r="E56" s="22"/>
      <c r="F56" s="55"/>
      <c r="G56" s="69"/>
    </row>
    <row r="57" spans="1:7" ht="16.5" thickBot="1">
      <c r="A57" s="74" t="s">
        <v>4</v>
      </c>
      <c r="B57" s="33"/>
      <c r="C57" s="22"/>
      <c r="D57" s="38">
        <f>+D55+D41</f>
        <v>58207</v>
      </c>
      <c r="E57" s="32"/>
      <c r="F57" s="63">
        <f>+F55+F41</f>
        <v>46964</v>
      </c>
      <c r="G57" s="69"/>
    </row>
    <row r="58" spans="1:7" ht="16.5" thickTop="1">
      <c r="A58" s="73"/>
      <c r="B58" s="33"/>
      <c r="C58" s="22"/>
      <c r="D58" s="39"/>
      <c r="E58" s="32"/>
      <c r="F58" s="72"/>
      <c r="G58" s="69"/>
    </row>
    <row r="59" spans="1:7" ht="15.75">
      <c r="A59" s="73"/>
      <c r="B59" s="33"/>
      <c r="C59" s="22"/>
      <c r="D59" s="32"/>
      <c r="E59" s="32"/>
      <c r="F59" s="69"/>
      <c r="G59" s="69"/>
    </row>
    <row r="60" spans="1:7" ht="15.75">
      <c r="A60" s="69" t="s">
        <v>3</v>
      </c>
      <c r="C60" s="22"/>
      <c r="D60" s="32"/>
      <c r="E60" s="32"/>
      <c r="F60" s="69"/>
      <c r="G60" s="69"/>
    </row>
    <row r="61" spans="1:7" ht="16.5" thickBot="1">
      <c r="A61" s="69" t="s">
        <v>2</v>
      </c>
      <c r="C61" s="22"/>
      <c r="D61" s="40">
        <f>+D39/(D36*10)</f>
        <v>0.20764569235430766</v>
      </c>
      <c r="E61" s="41"/>
      <c r="F61" s="82">
        <f>+F39/(F36*10)</f>
        <v>0.19024552827463614</v>
      </c>
      <c r="G61" s="69"/>
    </row>
    <row r="62" spans="1:7" ht="15.75">
      <c r="A62" s="73"/>
      <c r="B62" s="27"/>
      <c r="C62" s="22"/>
      <c r="D62" s="32"/>
      <c r="E62" s="32"/>
      <c r="F62" s="32"/>
      <c r="G62" s="28"/>
    </row>
    <row r="63" spans="1:7" ht="15.75">
      <c r="A63" s="69" t="s">
        <v>1</v>
      </c>
      <c r="D63" s="65"/>
      <c r="F63" s="65"/>
      <c r="G63" s="22"/>
    </row>
    <row r="64" ht="15.75">
      <c r="A64" s="69" t="s">
        <v>0</v>
      </c>
    </row>
    <row r="65" ht="15.75">
      <c r="A65" s="69"/>
    </row>
    <row r="66" ht="15.75">
      <c r="A66" s="69"/>
    </row>
    <row r="67" ht="15.75">
      <c r="A67" s="69" t="s">
        <v>120</v>
      </c>
    </row>
    <row r="68" ht="15.75">
      <c r="A68" s="16" t="s">
        <v>167</v>
      </c>
    </row>
    <row r="69" ht="15.75">
      <c r="A69" s="69"/>
    </row>
    <row r="70" ht="15.75">
      <c r="A70" s="69"/>
    </row>
    <row r="71" ht="15.75">
      <c r="A71" s="69"/>
    </row>
    <row r="72" ht="15.75">
      <c r="A72" s="69"/>
    </row>
    <row r="73" ht="15.75">
      <c r="A73" s="69"/>
    </row>
    <row r="74" ht="15.75">
      <c r="A74" s="69"/>
    </row>
    <row r="75" ht="15.75">
      <c r="A75" s="69"/>
    </row>
    <row r="76" ht="15.75">
      <c r="A76" s="69"/>
    </row>
    <row r="77" ht="15.75">
      <c r="A77" s="69"/>
    </row>
  </sheetData>
  <sheetProtection/>
  <printOptions/>
  <pageMargins left="0.75" right="0.75" top="1" bottom="1" header="0.5" footer="0.5"/>
  <pageSetup fitToHeight="1" fitToWidth="1" horizontalDpi="300" verticalDpi="300" orientation="portrait" scale="61" r:id="rId1"/>
  <headerFooter alignWithMargins="0">
    <oddFooter>&amp;R&amp;"Times New Roman,Regular"&amp;11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H50"/>
  <sheetViews>
    <sheetView zoomScale="75" zoomScaleNormal="75" zoomScalePageLayoutView="0" workbookViewId="0" topLeftCell="A31">
      <selection activeCell="B51" sqref="B51"/>
    </sheetView>
  </sheetViews>
  <sheetFormatPr defaultColWidth="9.140625" defaultRowHeight="12.75"/>
  <cols>
    <col min="1" max="1" width="2.57421875" style="5" customWidth="1"/>
    <col min="2" max="2" width="46.421875" style="5" customWidth="1"/>
    <col min="3" max="3" width="11.00390625" style="5" bestFit="1" customWidth="1"/>
    <col min="4" max="4" width="12.140625" style="5" bestFit="1" customWidth="1"/>
    <col min="5" max="5" width="20.57421875" style="5" bestFit="1" customWidth="1"/>
    <col min="6" max="6" width="20.57421875" style="5" customWidth="1"/>
    <col min="7" max="7" width="19.00390625" style="5" bestFit="1" customWidth="1"/>
    <col min="8" max="8" width="17.00390625" style="5" customWidth="1"/>
    <col min="9" max="16384" width="9.140625" style="5" customWidth="1"/>
  </cols>
  <sheetData>
    <row r="1" spans="2:8" ht="15.75">
      <c r="B1" s="4" t="s">
        <v>35</v>
      </c>
      <c r="G1" s="87"/>
      <c r="H1" s="87"/>
    </row>
    <row r="2" spans="2:8" ht="15.75">
      <c r="B2" s="5" t="s">
        <v>34</v>
      </c>
      <c r="G2" s="42"/>
      <c r="H2" s="43"/>
    </row>
    <row r="3" ht="15.75">
      <c r="B3" s="5" t="s">
        <v>33</v>
      </c>
    </row>
    <row r="5" ht="15.75">
      <c r="B5" s="4" t="s">
        <v>68</v>
      </c>
    </row>
    <row r="6" ht="15.75">
      <c r="B6" s="4" t="s">
        <v>128</v>
      </c>
    </row>
    <row r="7" ht="15.75">
      <c r="B7" s="4" t="s">
        <v>31</v>
      </c>
    </row>
    <row r="8" ht="15.75">
      <c r="B8" s="4"/>
    </row>
    <row r="9" ht="15.75">
      <c r="B9" s="4"/>
    </row>
    <row r="10" spans="2:8" ht="15.75">
      <c r="B10" s="44" t="s">
        <v>154</v>
      </c>
      <c r="C10" s="84" t="s">
        <v>123</v>
      </c>
      <c r="D10" s="85"/>
      <c r="E10" s="85"/>
      <c r="F10" s="85"/>
      <c r="G10" s="85"/>
      <c r="H10" s="86"/>
    </row>
    <row r="11" spans="3:8" ht="15.75">
      <c r="C11" s="76"/>
      <c r="D11" s="77"/>
      <c r="E11" s="77"/>
      <c r="F11" s="77"/>
      <c r="G11" s="77"/>
      <c r="H11" s="78"/>
    </row>
    <row r="12" spans="3:8" ht="15.75">
      <c r="C12" s="9" t="s">
        <v>67</v>
      </c>
      <c r="D12" s="45" t="s">
        <v>67</v>
      </c>
      <c r="E12" s="45" t="s">
        <v>115</v>
      </c>
      <c r="F12" s="45" t="s">
        <v>137</v>
      </c>
      <c r="G12" s="45" t="s">
        <v>66</v>
      </c>
      <c r="H12" s="45" t="s">
        <v>65</v>
      </c>
    </row>
    <row r="13" spans="3:8" ht="15.75">
      <c r="C13" s="10" t="s">
        <v>64</v>
      </c>
      <c r="D13" s="46" t="s">
        <v>63</v>
      </c>
      <c r="E13" s="46" t="s">
        <v>108</v>
      </c>
      <c r="F13" s="46" t="s">
        <v>138</v>
      </c>
      <c r="G13" s="46" t="s">
        <v>62</v>
      </c>
      <c r="H13" s="47"/>
    </row>
    <row r="14" spans="3:8" ht="15.75">
      <c r="C14" s="10"/>
      <c r="D14" s="46"/>
      <c r="E14" s="46"/>
      <c r="F14" s="46" t="s">
        <v>108</v>
      </c>
      <c r="G14" s="46"/>
      <c r="H14" s="47"/>
    </row>
    <row r="15" spans="3:8" ht="15.75">
      <c r="C15" s="48" t="s">
        <v>28</v>
      </c>
      <c r="D15" s="49" t="s">
        <v>28</v>
      </c>
      <c r="E15" s="49" t="s">
        <v>28</v>
      </c>
      <c r="F15" s="49" t="s">
        <v>28</v>
      </c>
      <c r="G15" s="49" t="s">
        <v>28</v>
      </c>
      <c r="H15" s="49" t="s">
        <v>28</v>
      </c>
    </row>
    <row r="16" spans="3:8" ht="15.75">
      <c r="C16" s="15"/>
      <c r="D16" s="47"/>
      <c r="E16" s="47"/>
      <c r="F16" s="47"/>
      <c r="G16" s="47"/>
      <c r="H16" s="47"/>
    </row>
    <row r="17" spans="2:8" ht="15.75">
      <c r="B17" s="4" t="s">
        <v>139</v>
      </c>
      <c r="C17" s="50">
        <v>18002</v>
      </c>
      <c r="D17" s="51">
        <v>384</v>
      </c>
      <c r="E17" s="51">
        <v>4057</v>
      </c>
      <c r="F17" s="51">
        <v>-15</v>
      </c>
      <c r="G17" s="51">
        <v>11820</v>
      </c>
      <c r="H17" s="51">
        <f>SUM(C17:G17)</f>
        <v>34248</v>
      </c>
    </row>
    <row r="18" spans="2:8" ht="15.75">
      <c r="B18" s="4"/>
      <c r="C18" s="50"/>
      <c r="D18" s="51"/>
      <c r="E18" s="51"/>
      <c r="F18" s="51"/>
      <c r="G18" s="51"/>
      <c r="H18" s="51"/>
    </row>
    <row r="19" spans="2:8" ht="15.75">
      <c r="B19" s="5" t="s">
        <v>140</v>
      </c>
      <c r="C19" s="50">
        <v>1800</v>
      </c>
      <c r="D19" s="51">
        <v>1289</v>
      </c>
      <c r="E19" s="51">
        <v>0</v>
      </c>
      <c r="F19" s="51">
        <v>0</v>
      </c>
      <c r="G19" s="51">
        <v>0</v>
      </c>
      <c r="H19" s="51">
        <f>SUM(C19:G19)</f>
        <v>3089</v>
      </c>
    </row>
    <row r="20" spans="3:8" ht="15.75">
      <c r="C20" s="50"/>
      <c r="D20" s="51"/>
      <c r="E20" s="51"/>
      <c r="F20" s="51"/>
      <c r="G20" s="51"/>
      <c r="H20" s="51"/>
    </row>
    <row r="21" spans="2:8" ht="15.75">
      <c r="B21" s="5" t="s">
        <v>141</v>
      </c>
      <c r="C21" s="50">
        <v>0</v>
      </c>
      <c r="D21" s="51">
        <v>0</v>
      </c>
      <c r="E21" s="51">
        <v>0</v>
      </c>
      <c r="F21" s="51">
        <v>285</v>
      </c>
      <c r="G21" s="51">
        <v>0</v>
      </c>
      <c r="H21" s="51">
        <f>SUM(C21:G21)</f>
        <v>285</v>
      </c>
    </row>
    <row r="22" spans="3:8" ht="15.75">
      <c r="C22" s="50"/>
      <c r="D22" s="51"/>
      <c r="E22" s="51"/>
      <c r="F22" s="51"/>
      <c r="G22" s="51"/>
      <c r="H22" s="51"/>
    </row>
    <row r="23" spans="2:8" ht="15.75">
      <c r="B23" s="5" t="s">
        <v>60</v>
      </c>
      <c r="C23" s="50">
        <v>0</v>
      </c>
      <c r="D23" s="51">
        <v>0</v>
      </c>
      <c r="E23" s="51">
        <v>0</v>
      </c>
      <c r="F23" s="51">
        <v>0</v>
      </c>
      <c r="G23" s="51">
        <f>+'IS'!I44</f>
        <v>3496</v>
      </c>
      <c r="H23" s="51">
        <f>SUM(C23:G23)</f>
        <v>3496</v>
      </c>
    </row>
    <row r="24" spans="3:8" ht="15.75">
      <c r="C24" s="52"/>
      <c r="D24" s="53"/>
      <c r="E24" s="51"/>
      <c r="F24" s="51"/>
      <c r="G24" s="51"/>
      <c r="H24" s="51"/>
    </row>
    <row r="25" spans="2:8" ht="16.5" thickBot="1">
      <c r="B25" s="5" t="s">
        <v>156</v>
      </c>
      <c r="C25" s="54">
        <f aca="true" t="shared" si="0" ref="C25:H25">SUM(C17:C23)</f>
        <v>19802</v>
      </c>
      <c r="D25" s="54">
        <f t="shared" si="0"/>
        <v>1673</v>
      </c>
      <c r="E25" s="54">
        <f t="shared" si="0"/>
        <v>4057</v>
      </c>
      <c r="F25" s="54">
        <f t="shared" si="0"/>
        <v>270</v>
      </c>
      <c r="G25" s="54">
        <f t="shared" si="0"/>
        <v>15316</v>
      </c>
      <c r="H25" s="54">
        <f t="shared" si="0"/>
        <v>41118</v>
      </c>
    </row>
    <row r="26" spans="3:8" ht="16.5" thickTop="1">
      <c r="C26" s="7"/>
      <c r="D26" s="7"/>
      <c r="E26" s="7"/>
      <c r="F26" s="7"/>
      <c r="G26" s="7"/>
      <c r="H26" s="7"/>
    </row>
    <row r="27" spans="3:8" ht="15.75">
      <c r="C27" s="23"/>
      <c r="D27" s="23"/>
      <c r="E27" s="23"/>
      <c r="F27" s="23"/>
      <c r="G27" s="23"/>
      <c r="H27" s="23"/>
    </row>
    <row r="28" spans="3:8" ht="15.75">
      <c r="C28" s="23"/>
      <c r="D28" s="23"/>
      <c r="E28" s="23"/>
      <c r="F28" s="23"/>
      <c r="G28" s="23"/>
      <c r="H28" s="23"/>
    </row>
    <row r="29" spans="3:8" ht="15.75">
      <c r="C29" s="23"/>
      <c r="D29" s="23"/>
      <c r="E29" s="23"/>
      <c r="F29" s="23"/>
      <c r="G29" s="23"/>
      <c r="H29" s="23"/>
    </row>
    <row r="30" spans="2:8" ht="15.75">
      <c r="B30" s="44" t="s">
        <v>155</v>
      </c>
      <c r="C30" s="84" t="s">
        <v>123</v>
      </c>
      <c r="D30" s="85"/>
      <c r="E30" s="85"/>
      <c r="F30" s="85"/>
      <c r="G30" s="85"/>
      <c r="H30" s="86"/>
    </row>
    <row r="31" spans="3:8" ht="15.75">
      <c r="C31" s="76"/>
      <c r="D31" s="77"/>
      <c r="E31" s="77"/>
      <c r="F31" s="77"/>
      <c r="G31" s="77"/>
      <c r="H31" s="78"/>
    </row>
    <row r="32" spans="3:8" ht="15.75">
      <c r="C32" s="9" t="s">
        <v>67</v>
      </c>
      <c r="D32" s="45" t="s">
        <v>67</v>
      </c>
      <c r="E32" s="45" t="s">
        <v>115</v>
      </c>
      <c r="F32" s="45" t="s">
        <v>137</v>
      </c>
      <c r="G32" s="45" t="s">
        <v>66</v>
      </c>
      <c r="H32" s="45" t="s">
        <v>65</v>
      </c>
    </row>
    <row r="33" spans="3:8" ht="15.75">
      <c r="C33" s="10" t="s">
        <v>64</v>
      </c>
      <c r="D33" s="46" t="s">
        <v>63</v>
      </c>
      <c r="E33" s="46" t="s">
        <v>108</v>
      </c>
      <c r="F33" s="46" t="s">
        <v>138</v>
      </c>
      <c r="G33" s="46" t="s">
        <v>62</v>
      </c>
      <c r="H33" s="47"/>
    </row>
    <row r="34" spans="3:8" ht="15.75">
      <c r="C34" s="10"/>
      <c r="D34" s="46"/>
      <c r="E34" s="46"/>
      <c r="F34" s="46" t="s">
        <v>108</v>
      </c>
      <c r="G34" s="46"/>
      <c r="H34" s="47"/>
    </row>
    <row r="35" spans="3:8" ht="15.75">
      <c r="C35" s="48" t="s">
        <v>28</v>
      </c>
      <c r="D35" s="49" t="s">
        <v>28</v>
      </c>
      <c r="E35" s="49" t="s">
        <v>28</v>
      </c>
      <c r="F35" s="49" t="s">
        <v>28</v>
      </c>
      <c r="G35" s="49" t="s">
        <v>28</v>
      </c>
      <c r="H35" s="49" t="s">
        <v>28</v>
      </c>
    </row>
    <row r="36" spans="3:8" ht="15.75">
      <c r="C36" s="15"/>
      <c r="D36" s="47"/>
      <c r="E36" s="47"/>
      <c r="F36" s="47"/>
      <c r="G36" s="47"/>
      <c r="H36" s="47"/>
    </row>
    <row r="37" spans="2:8" ht="15.75">
      <c r="B37" s="4" t="s">
        <v>113</v>
      </c>
      <c r="C37" s="50">
        <v>17957</v>
      </c>
      <c r="D37" s="51">
        <v>364</v>
      </c>
      <c r="E37" s="51">
        <v>0</v>
      </c>
      <c r="F37" s="51">
        <v>0</v>
      </c>
      <c r="G37" s="51">
        <v>8273</v>
      </c>
      <c r="H37" s="51">
        <f>SUM(C37:G37)</f>
        <v>26594</v>
      </c>
    </row>
    <row r="38" spans="2:8" ht="15.75">
      <c r="B38" s="4"/>
      <c r="C38" s="50"/>
      <c r="D38" s="51"/>
      <c r="E38" s="51"/>
      <c r="F38" s="51"/>
      <c r="G38" s="51"/>
      <c r="H38" s="51"/>
    </row>
    <row r="39" spans="2:8" ht="15.75">
      <c r="B39" s="5" t="s">
        <v>61</v>
      </c>
      <c r="C39" s="50">
        <v>45</v>
      </c>
      <c r="D39" s="51">
        <v>20</v>
      </c>
      <c r="E39" s="51">
        <v>0</v>
      </c>
      <c r="F39" s="51">
        <v>0</v>
      </c>
      <c r="G39" s="51">
        <v>0</v>
      </c>
      <c r="H39" s="51">
        <f>SUM(C39:G39)</f>
        <v>65</v>
      </c>
    </row>
    <row r="40" spans="3:8" ht="15.75">
      <c r="C40" s="50"/>
      <c r="D40" s="51"/>
      <c r="E40" s="51"/>
      <c r="F40" s="51"/>
      <c r="G40" s="51"/>
      <c r="H40" s="51"/>
    </row>
    <row r="41" spans="2:8" ht="15.75">
      <c r="B41" s="5" t="s">
        <v>114</v>
      </c>
      <c r="C41" s="50">
        <v>0</v>
      </c>
      <c r="D41" s="51">
        <v>0</v>
      </c>
      <c r="E41" s="51">
        <v>4491</v>
      </c>
      <c r="F41" s="51">
        <v>0</v>
      </c>
      <c r="G41" s="51">
        <v>0</v>
      </c>
      <c r="H41" s="51">
        <f>SUM(C41:G41)</f>
        <v>4491</v>
      </c>
    </row>
    <row r="42" spans="2:8" ht="15.75">
      <c r="B42" s="5" t="s">
        <v>124</v>
      </c>
      <c r="C42" s="50">
        <v>0</v>
      </c>
      <c r="D42" s="51">
        <v>0</v>
      </c>
      <c r="E42" s="51">
        <v>-434</v>
      </c>
      <c r="F42" s="51">
        <v>0</v>
      </c>
      <c r="G42" s="51">
        <v>0</v>
      </c>
      <c r="H42" s="51">
        <f>SUM(C42:G42)</f>
        <v>-434</v>
      </c>
    </row>
    <row r="43" spans="3:8" ht="15.75">
      <c r="C43" s="50"/>
      <c r="D43" s="51"/>
      <c r="E43" s="51"/>
      <c r="F43" s="51"/>
      <c r="G43" s="51"/>
      <c r="H43" s="51"/>
    </row>
    <row r="44" spans="2:8" ht="15.75">
      <c r="B44" s="5" t="s">
        <v>60</v>
      </c>
      <c r="C44" s="50">
        <v>0</v>
      </c>
      <c r="D44" s="51">
        <v>0</v>
      </c>
      <c r="E44" s="51">
        <v>0</v>
      </c>
      <c r="F44" s="51">
        <v>0</v>
      </c>
      <c r="G44" s="51">
        <v>2625</v>
      </c>
      <c r="H44" s="51">
        <f>SUM(C44:G44)</f>
        <v>2625</v>
      </c>
    </row>
    <row r="45" spans="3:8" ht="15.75">
      <c r="C45" s="52"/>
      <c r="D45" s="53"/>
      <c r="E45" s="51"/>
      <c r="F45" s="51"/>
      <c r="G45" s="51"/>
      <c r="H45" s="51"/>
    </row>
    <row r="46" spans="2:8" ht="16.5" thickBot="1">
      <c r="B46" s="5" t="s">
        <v>160</v>
      </c>
      <c r="C46" s="54">
        <f aca="true" t="shared" si="1" ref="C46:H46">SUM(C37:C44)</f>
        <v>18002</v>
      </c>
      <c r="D46" s="54">
        <f t="shared" si="1"/>
        <v>384</v>
      </c>
      <c r="E46" s="54">
        <f t="shared" si="1"/>
        <v>4057</v>
      </c>
      <c r="F46" s="54">
        <f t="shared" si="1"/>
        <v>0</v>
      </c>
      <c r="G46" s="54">
        <f t="shared" si="1"/>
        <v>10898</v>
      </c>
      <c r="H46" s="54">
        <f t="shared" si="1"/>
        <v>33341</v>
      </c>
    </row>
    <row r="47" ht="16.5" thickTop="1"/>
    <row r="49" ht="15.75">
      <c r="B49" s="5" t="s">
        <v>121</v>
      </c>
    </row>
    <row r="50" ht="15.75">
      <c r="B50" s="5" t="s">
        <v>167</v>
      </c>
    </row>
  </sheetData>
  <sheetProtection/>
  <mergeCells count="3">
    <mergeCell ref="C30:H30"/>
    <mergeCell ref="G1:H1"/>
    <mergeCell ref="C10:H10"/>
  </mergeCells>
  <printOptions/>
  <pageMargins left="0.75" right="0.75" top="1" bottom="1" header="0.5" footer="0.5"/>
  <pageSetup fitToHeight="1" fitToWidth="1" horizontalDpi="300" verticalDpi="300" orientation="portrait" scale="57" r:id="rId2"/>
  <headerFooter alignWithMargins="0">
    <oddFooter>&amp;R&amp;"Times New Roman,Regular"&amp;11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F83"/>
  <sheetViews>
    <sheetView tabSelected="1" zoomScale="75" zoomScaleNormal="75" zoomScalePageLayoutView="0" workbookViewId="0" topLeftCell="A34">
      <selection activeCell="B84" sqref="B84"/>
    </sheetView>
  </sheetViews>
  <sheetFormatPr defaultColWidth="9.140625" defaultRowHeight="12.75"/>
  <cols>
    <col min="1" max="1" width="3.140625" style="5" customWidth="1"/>
    <col min="2" max="2" width="66.57421875" style="16" customWidth="1"/>
    <col min="3" max="3" width="4.140625" style="5" customWidth="1"/>
    <col min="4" max="4" width="24.7109375" style="5" bestFit="1" customWidth="1"/>
    <col min="5" max="5" width="3.57421875" style="5" customWidth="1"/>
    <col min="6" max="6" width="25.8515625" style="5" bestFit="1" customWidth="1"/>
    <col min="7" max="7" width="9.8515625" style="5" customWidth="1"/>
    <col min="8" max="8" width="7.57421875" style="5" customWidth="1"/>
    <col min="9" max="16384" width="9.140625" style="5" customWidth="1"/>
  </cols>
  <sheetData>
    <row r="1" spans="2:6" ht="15.75">
      <c r="B1" s="66" t="s">
        <v>35</v>
      </c>
      <c r="D1" s="87"/>
      <c r="E1" s="87"/>
      <c r="F1" s="87"/>
    </row>
    <row r="2" spans="2:6" ht="15.75">
      <c r="B2" s="16" t="s">
        <v>34</v>
      </c>
      <c r="D2" s="42"/>
      <c r="F2" s="43"/>
    </row>
    <row r="3" ht="15.75">
      <c r="B3" s="16" t="s">
        <v>33</v>
      </c>
    </row>
    <row r="5" ht="15.75">
      <c r="B5" s="66" t="s">
        <v>91</v>
      </c>
    </row>
    <row r="6" ht="15.75">
      <c r="B6" s="66" t="s">
        <v>128</v>
      </c>
    </row>
    <row r="7" ht="15.75">
      <c r="B7" s="66" t="s">
        <v>31</v>
      </c>
    </row>
    <row r="8" ht="15.75">
      <c r="B8" s="66"/>
    </row>
    <row r="9" spans="2:6" ht="15.75">
      <c r="B9" s="66"/>
      <c r="D9" s="7" t="s">
        <v>56</v>
      </c>
      <c r="F9" s="7" t="s">
        <v>55</v>
      </c>
    </row>
    <row r="10" spans="2:6" ht="15.75">
      <c r="B10" s="66"/>
      <c r="D10" s="7" t="s">
        <v>103</v>
      </c>
      <c r="F10" s="7" t="s">
        <v>53</v>
      </c>
    </row>
    <row r="11" spans="2:6" ht="15.75">
      <c r="B11" s="66"/>
      <c r="D11" s="7" t="s">
        <v>102</v>
      </c>
      <c r="F11" s="7" t="s">
        <v>142</v>
      </c>
    </row>
    <row r="12" spans="2:6" ht="15.75">
      <c r="B12" s="66"/>
      <c r="D12" s="80" t="s">
        <v>129</v>
      </c>
      <c r="E12" s="11"/>
      <c r="F12" s="80" t="s">
        <v>126</v>
      </c>
    </row>
    <row r="13" spans="4:6" ht="15.75">
      <c r="D13" s="7" t="s">
        <v>28</v>
      </c>
      <c r="F13" s="7" t="s">
        <v>28</v>
      </c>
    </row>
    <row r="14" spans="2:4" ht="15.75">
      <c r="B14" s="66" t="s">
        <v>90</v>
      </c>
      <c r="D14" s="23"/>
    </row>
    <row r="15" spans="2:6" ht="15.75">
      <c r="B15" s="16" t="s">
        <v>89</v>
      </c>
      <c r="D15" s="23">
        <v>4612</v>
      </c>
      <c r="F15" s="56">
        <v>3199</v>
      </c>
    </row>
    <row r="16" spans="2:6" ht="15.75">
      <c r="B16" s="16" t="s">
        <v>88</v>
      </c>
      <c r="D16" s="23"/>
      <c r="F16" s="23"/>
    </row>
    <row r="17" spans="2:6" ht="15.75">
      <c r="B17" s="16" t="s">
        <v>143</v>
      </c>
      <c r="D17" s="23">
        <v>5</v>
      </c>
      <c r="F17" s="56">
        <v>0</v>
      </c>
    </row>
    <row r="18" spans="2:6" ht="15.75">
      <c r="B18" s="16" t="s">
        <v>87</v>
      </c>
      <c r="D18" s="23">
        <v>782</v>
      </c>
      <c r="F18" s="56">
        <v>674</v>
      </c>
    </row>
    <row r="19" spans="2:6" ht="15.75">
      <c r="B19" s="16" t="s">
        <v>86</v>
      </c>
      <c r="D19" s="23">
        <v>272</v>
      </c>
      <c r="F19" s="56">
        <v>330</v>
      </c>
    </row>
    <row r="20" spans="2:6" ht="15.75">
      <c r="B20" s="16" t="s">
        <v>85</v>
      </c>
      <c r="D20" s="23">
        <v>-45</v>
      </c>
      <c r="F20" s="56">
        <v>-34</v>
      </c>
    </row>
    <row r="21" spans="2:6" ht="15.75">
      <c r="B21" s="16" t="s">
        <v>144</v>
      </c>
      <c r="D21" s="23">
        <v>-3</v>
      </c>
      <c r="F21" s="56">
        <v>0</v>
      </c>
    </row>
    <row r="22" spans="2:6" ht="15.75">
      <c r="B22" s="16" t="s">
        <v>145</v>
      </c>
      <c r="D22" s="23">
        <v>96</v>
      </c>
      <c r="F22" s="56">
        <v>0</v>
      </c>
    </row>
    <row r="23" spans="2:6" ht="15.75">
      <c r="B23" s="16" t="s">
        <v>106</v>
      </c>
      <c r="D23" s="23">
        <v>0</v>
      </c>
      <c r="F23" s="56">
        <v>-106</v>
      </c>
    </row>
    <row r="24" spans="2:6" ht="15.75">
      <c r="B24" s="16" t="s">
        <v>146</v>
      </c>
      <c r="D24" s="23">
        <v>-161</v>
      </c>
      <c r="F24" s="56">
        <v>129</v>
      </c>
    </row>
    <row r="25" spans="4:6" ht="15.75">
      <c r="D25" s="57"/>
      <c r="F25" s="57"/>
    </row>
    <row r="26" spans="2:6" ht="15.75">
      <c r="B26" s="16" t="s">
        <v>84</v>
      </c>
      <c r="D26" s="23">
        <f>SUM(D14:D25)</f>
        <v>5558</v>
      </c>
      <c r="F26" s="23">
        <f>SUM(F14:F25)</f>
        <v>4192</v>
      </c>
    </row>
    <row r="27" spans="2:6" ht="15.75">
      <c r="B27" s="16" t="s">
        <v>83</v>
      </c>
      <c r="D27" s="23">
        <v>-7717</v>
      </c>
      <c r="F27" s="56">
        <v>-3896</v>
      </c>
    </row>
    <row r="28" spans="2:6" ht="15.75">
      <c r="B28" s="16" t="s">
        <v>82</v>
      </c>
      <c r="D28" s="23">
        <v>3948</v>
      </c>
      <c r="F28" s="56">
        <v>1557</v>
      </c>
    </row>
    <row r="29" spans="4:6" ht="15.75">
      <c r="D29" s="57"/>
      <c r="F29" s="57"/>
    </row>
    <row r="30" spans="2:6" ht="15.75">
      <c r="B30" s="16" t="s">
        <v>107</v>
      </c>
      <c r="D30" s="23">
        <f>SUM(D26:D29)</f>
        <v>1789</v>
      </c>
      <c r="F30" s="23">
        <f>SUM(F26:F29)</f>
        <v>1853</v>
      </c>
    </row>
    <row r="31" spans="2:6" ht="15.75">
      <c r="B31" s="16" t="s">
        <v>81</v>
      </c>
      <c r="D31" s="23">
        <f>-D19</f>
        <v>-272</v>
      </c>
      <c r="F31" s="56">
        <v>-330</v>
      </c>
    </row>
    <row r="32" spans="2:6" ht="15.75">
      <c r="B32" s="16" t="s">
        <v>80</v>
      </c>
      <c r="D32" s="57">
        <v>-831</v>
      </c>
      <c r="F32" s="58">
        <v>-490</v>
      </c>
    </row>
    <row r="33" spans="2:6" ht="15.75">
      <c r="B33" s="66" t="s">
        <v>161</v>
      </c>
      <c r="D33" s="23">
        <f>SUM(D30:D32)</f>
        <v>686</v>
      </c>
      <c r="F33" s="23">
        <f>SUM(F30:F32)</f>
        <v>1033</v>
      </c>
    </row>
    <row r="34" spans="4:6" ht="15.75">
      <c r="D34" s="23"/>
      <c r="F34" s="23"/>
    </row>
    <row r="35" spans="2:6" ht="15.75">
      <c r="B35" s="66" t="s">
        <v>79</v>
      </c>
      <c r="D35" s="23"/>
      <c r="F35" s="23"/>
    </row>
    <row r="36" spans="2:6" ht="15.75">
      <c r="B36" s="16" t="s">
        <v>78</v>
      </c>
      <c r="D36" s="23">
        <f>-D20</f>
        <v>45</v>
      </c>
      <c r="F36" s="56">
        <v>34</v>
      </c>
    </row>
    <row r="37" spans="2:6" ht="15.75">
      <c r="B37" s="16" t="s">
        <v>111</v>
      </c>
      <c r="D37" s="23">
        <v>-914</v>
      </c>
      <c r="F37" s="56">
        <v>0</v>
      </c>
    </row>
    <row r="38" spans="2:6" ht="15.75">
      <c r="B38" s="16" t="s">
        <v>147</v>
      </c>
      <c r="D38" s="23">
        <v>66</v>
      </c>
      <c r="F38" s="56">
        <v>-71</v>
      </c>
    </row>
    <row r="39" spans="2:6" ht="15.75">
      <c r="B39" s="16" t="s">
        <v>148</v>
      </c>
      <c r="D39" s="23">
        <v>133</v>
      </c>
      <c r="F39" s="56">
        <v>0</v>
      </c>
    </row>
    <row r="40" spans="2:6" ht="15.75">
      <c r="B40" s="16" t="s">
        <v>165</v>
      </c>
      <c r="D40" s="57">
        <v>-312</v>
      </c>
      <c r="F40" s="58">
        <v>-2750</v>
      </c>
    </row>
    <row r="41" spans="2:6" ht="15.75">
      <c r="B41" s="66" t="s">
        <v>77</v>
      </c>
      <c r="D41" s="23">
        <f>SUM(D36:D40)</f>
        <v>-982</v>
      </c>
      <c r="F41" s="23">
        <f>SUM(F36:F40)</f>
        <v>-2787</v>
      </c>
    </row>
    <row r="42" spans="4:6" ht="15.75">
      <c r="D42" s="23"/>
      <c r="F42" s="23"/>
    </row>
    <row r="43" spans="2:6" ht="15.75">
      <c r="B43" s="66" t="s">
        <v>76</v>
      </c>
      <c r="D43" s="23"/>
      <c r="F43" s="23"/>
    </row>
    <row r="44" spans="2:6" ht="15.75">
      <c r="B44" s="16" t="s">
        <v>149</v>
      </c>
      <c r="D44" s="23">
        <v>934</v>
      </c>
      <c r="F44" s="56">
        <v>-106</v>
      </c>
    </row>
    <row r="45" spans="2:6" ht="15.75">
      <c r="B45" s="16" t="s">
        <v>75</v>
      </c>
      <c r="D45" s="23">
        <v>0</v>
      </c>
      <c r="F45" s="56">
        <v>-421</v>
      </c>
    </row>
    <row r="46" spans="2:6" ht="15.75">
      <c r="B46" s="16" t="s">
        <v>116</v>
      </c>
      <c r="D46" s="23">
        <v>0</v>
      </c>
      <c r="F46" s="56">
        <v>800</v>
      </c>
    </row>
    <row r="47" spans="2:6" ht="15.75">
      <c r="B47" s="16" t="s">
        <v>117</v>
      </c>
      <c r="D47" s="23">
        <v>-687</v>
      </c>
      <c r="F47" s="56">
        <v>-685</v>
      </c>
    </row>
    <row r="48" spans="2:6" ht="15.75">
      <c r="B48" s="16" t="s">
        <v>74</v>
      </c>
      <c r="D48" s="23">
        <v>-155</v>
      </c>
      <c r="F48" s="56">
        <v>-140</v>
      </c>
    </row>
    <row r="49" spans="2:6" ht="15.75">
      <c r="B49" s="16" t="s">
        <v>118</v>
      </c>
      <c r="D49" s="23">
        <v>0</v>
      </c>
      <c r="F49" s="56">
        <v>4057</v>
      </c>
    </row>
    <row r="50" spans="2:6" ht="15.75">
      <c r="B50" s="16" t="s">
        <v>150</v>
      </c>
      <c r="D50" s="23">
        <v>3089</v>
      </c>
      <c r="F50" s="56">
        <v>0</v>
      </c>
    </row>
    <row r="51" spans="2:6" ht="15.75">
      <c r="B51" s="16" t="s">
        <v>100</v>
      </c>
      <c r="D51" s="57">
        <v>0</v>
      </c>
      <c r="F51" s="58">
        <v>65</v>
      </c>
    </row>
    <row r="52" spans="2:6" ht="15.75">
      <c r="B52" s="66" t="s">
        <v>119</v>
      </c>
      <c r="D52" s="23">
        <f>SUM(D44:D51)</f>
        <v>3181</v>
      </c>
      <c r="F52" s="23">
        <f>SUM(F44:F51)</f>
        <v>3570</v>
      </c>
    </row>
    <row r="53" spans="4:6" ht="15.75">
      <c r="D53" s="57"/>
      <c r="F53" s="57"/>
    </row>
    <row r="54" spans="2:6" ht="15.75">
      <c r="B54" s="66" t="s">
        <v>162</v>
      </c>
      <c r="D54" s="23">
        <f>D33+D41+D52</f>
        <v>2885</v>
      </c>
      <c r="F54" s="23">
        <f>F33+F41+F52</f>
        <v>1816</v>
      </c>
    </row>
    <row r="55" spans="4:6" ht="15.75">
      <c r="D55" s="23"/>
      <c r="F55" s="23"/>
    </row>
    <row r="56" spans="2:6" ht="15.75">
      <c r="B56" s="66" t="s">
        <v>73</v>
      </c>
      <c r="D56" s="23"/>
      <c r="F56" s="23"/>
    </row>
    <row r="57" spans="2:6" ht="15.75">
      <c r="B57" s="66" t="s">
        <v>151</v>
      </c>
      <c r="D57" s="59">
        <v>2633</v>
      </c>
      <c r="F57" s="56">
        <v>1218</v>
      </c>
    </row>
    <row r="58" spans="4:6" ht="15.75">
      <c r="D58" s="23"/>
      <c r="F58" s="57"/>
    </row>
    <row r="59" spans="2:6" ht="15.75">
      <c r="B59" s="66" t="s">
        <v>101</v>
      </c>
      <c r="D59" s="60"/>
      <c r="F59" s="60"/>
    </row>
    <row r="60" spans="2:6" ht="16.5" thickBot="1">
      <c r="B60" s="66" t="s">
        <v>164</v>
      </c>
      <c r="D60" s="61">
        <f>SUM(D54:D57)</f>
        <v>5518</v>
      </c>
      <c r="F60" s="61">
        <f>SUM(F54:F57)</f>
        <v>3034</v>
      </c>
    </row>
    <row r="61" spans="2:6" ht="16.5" thickTop="1">
      <c r="B61" s="66"/>
      <c r="D61" s="55"/>
      <c r="F61" s="55"/>
    </row>
    <row r="62" spans="2:6" ht="15.75">
      <c r="B62" s="66"/>
      <c r="D62" s="55"/>
      <c r="F62" s="55"/>
    </row>
    <row r="63" spans="2:4" ht="15.75">
      <c r="B63" s="16" t="s">
        <v>166</v>
      </c>
      <c r="D63" s="23"/>
    </row>
    <row r="64" ht="15.75">
      <c r="D64" s="62"/>
    </row>
    <row r="65" spans="2:4" ht="15.75">
      <c r="B65" s="16" t="s">
        <v>157</v>
      </c>
      <c r="D65" s="56">
        <v>383</v>
      </c>
    </row>
    <row r="66" spans="2:4" ht="15.75">
      <c r="B66" s="16" t="s">
        <v>158</v>
      </c>
      <c r="D66" s="56">
        <v>-71</v>
      </c>
    </row>
    <row r="67" spans="2:4" ht="16.5" thickBot="1">
      <c r="B67" s="16" t="s">
        <v>159</v>
      </c>
      <c r="D67" s="83">
        <f>+D65+D66</f>
        <v>312</v>
      </c>
    </row>
    <row r="68" ht="16.5" thickTop="1">
      <c r="D68" s="62"/>
    </row>
    <row r="69" ht="15.75">
      <c r="D69" s="62"/>
    </row>
    <row r="70" spans="2:4" ht="15.75">
      <c r="B70" s="16" t="s">
        <v>163</v>
      </c>
      <c r="D70" s="23"/>
    </row>
    <row r="71" spans="2:4" ht="15.75">
      <c r="B71" s="67" t="s">
        <v>72</v>
      </c>
      <c r="D71" s="23"/>
    </row>
    <row r="72" spans="2:4" ht="15.75">
      <c r="B72" s="68"/>
      <c r="D72" s="23"/>
    </row>
    <row r="73" spans="2:4" ht="15.75">
      <c r="B73" s="68"/>
      <c r="D73" s="62" t="s">
        <v>28</v>
      </c>
    </row>
    <row r="74" spans="2:4" ht="15.75">
      <c r="B74" s="68" t="s">
        <v>71</v>
      </c>
      <c r="D74" s="23">
        <v>716</v>
      </c>
    </row>
    <row r="75" spans="2:4" ht="15.75">
      <c r="B75" s="68" t="s">
        <v>17</v>
      </c>
      <c r="D75" s="23">
        <v>5518</v>
      </c>
    </row>
    <row r="76" spans="2:4" ht="15.75">
      <c r="B76" s="68" t="s">
        <v>70</v>
      </c>
      <c r="D76" s="23">
        <v>0</v>
      </c>
    </row>
    <row r="77" ht="15.75">
      <c r="D77" s="60">
        <f>+SUM(D74:D76)</f>
        <v>6234</v>
      </c>
    </row>
    <row r="78" spans="2:4" ht="15.75">
      <c r="B78" s="68" t="s">
        <v>69</v>
      </c>
      <c r="D78" s="55">
        <f>-D74</f>
        <v>-716</v>
      </c>
    </row>
    <row r="79" spans="2:4" ht="16.5" thickBot="1">
      <c r="B79" s="68"/>
      <c r="D79" s="63">
        <f>SUM(D77:D78)</f>
        <v>5518</v>
      </c>
    </row>
    <row r="80" spans="2:4" ht="16.5" thickTop="1">
      <c r="B80" s="68"/>
      <c r="D80" s="55"/>
    </row>
    <row r="81" spans="3:5" ht="15.75">
      <c r="C81" s="22"/>
      <c r="D81" s="55"/>
      <c r="E81" s="22"/>
    </row>
    <row r="82" spans="2:5" ht="15.75">
      <c r="B82" s="16" t="s">
        <v>122</v>
      </c>
      <c r="C82" s="22"/>
      <c r="D82" s="55"/>
      <c r="E82" s="22"/>
    </row>
    <row r="83" ht="15.75">
      <c r="B83" s="16" t="s">
        <v>168</v>
      </c>
    </row>
  </sheetData>
  <sheetProtection/>
  <mergeCells count="1">
    <mergeCell ref="D1:F1"/>
  </mergeCells>
  <printOptions/>
  <pageMargins left="0.75" right="0.35" top="0.65" bottom="0.63" header="0.5" footer="0.5"/>
  <pageSetup fitToHeight="1" fitToWidth="1" horizontalDpi="300" verticalDpi="300" orientation="portrait" scale="54" r:id="rId2"/>
  <headerFooter alignWithMargins="0">
    <oddFooter>&amp;R&amp;"Times New Roman,Regular"&amp;11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2008-11-19T03:24:39Z</cp:lastPrinted>
  <dcterms:created xsi:type="dcterms:W3CDTF">2006-08-02T08:16:39Z</dcterms:created>
  <dcterms:modified xsi:type="dcterms:W3CDTF">2008-11-20T01:55:40Z</dcterms:modified>
  <cp:category/>
  <cp:version/>
  <cp:contentType/>
  <cp:contentStatus/>
</cp:coreProperties>
</file>