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165" windowWidth="9720" windowHeight="6030" activeTab="3"/>
  </bookViews>
  <sheets>
    <sheet name="IS" sheetId="1" r:id="rId1"/>
    <sheet name="BS" sheetId="2" r:id="rId2"/>
    <sheet name="Equity" sheetId="3" r:id="rId3"/>
    <sheet name="CF" sheetId="4" r:id="rId4"/>
  </sheets>
  <definedNames>
    <definedName name="_xlnm.Print_Area" localSheetId="3">'CF'!$A$1:$E$126</definedName>
    <definedName name="Z_351B363B_1299_4894_BF9A_3166AA8C9CBB_.wvu.PrintArea" localSheetId="3" hidden="1">'CF'!$A$1:$E$126</definedName>
    <definedName name="Z_6BEF16C0_E5C5_11DA_B07E_0050BABE894C_.wvu.PrintArea" localSheetId="3" hidden="1">'CF'!$A$1:$E$126</definedName>
  </definedNames>
  <calcPr fullCalcOnLoad="1"/>
</workbook>
</file>

<file path=xl/sharedStrings.xml><?xml version="1.0" encoding="utf-8"?>
<sst xmlns="http://schemas.openxmlformats.org/spreadsheetml/2006/main" count="220" uniqueCount="160">
  <si>
    <t>(Incorporated in Malaysia)</t>
  </si>
  <si>
    <t>(The figures have not been audited)</t>
  </si>
  <si>
    <t>Turnover</t>
  </si>
  <si>
    <t>Depreciation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</si>
  <si>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</si>
  <si>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</si>
  <si>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</si>
  <si>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</si>
  <si>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</si>
  <si>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</si>
  <si>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</si>
  <si>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</si>
  <si>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Weighted average number of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</si>
  <si>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</si>
  <si>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</si>
  <si>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</si>
  <si>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</si>
  <si>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</si>
  <si>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</si>
  <si>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</si>
  <si>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</si>
  <si>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</si>
  <si>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Bank borrowings - secured</t>
  </si>
  <si>
    <t>FINANCED BY:-</t>
  </si>
  <si>
    <t>Share capital</t>
  </si>
  <si>
    <t>(UNAUDITED)</t>
  </si>
  <si>
    <t xml:space="preserve">SHARE </t>
  </si>
  <si>
    <t>CAPITAL</t>
  </si>
  <si>
    <t>TOTAL</t>
  </si>
  <si>
    <t>CASH FLOWS FROM OPERATING ACTIVITIES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</si>
  <si>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</si>
  <si>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</si>
  <si>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</si>
  <si>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</si>
  <si>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</si>
  <si>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CASH FLOWS FROM FINANCING ACTIVITIES</t>
  </si>
  <si>
    <t>CASH AND CASH EQUIVALENTS</t>
  </si>
  <si>
    <t>AT END OF THE FINANCIAL</t>
  </si>
  <si>
    <t>PROPERTY, PLANT &amp; EQUIPMENT</t>
  </si>
  <si>
    <t>*</t>
  </si>
  <si>
    <t>shares in issue ('000)</t>
  </si>
  <si>
    <t>Retained profits</t>
  </si>
  <si>
    <t>DEFERRED AND LONG TERM LIABILITIES</t>
  </si>
  <si>
    <t>Notes:</t>
  </si>
  <si>
    <t>AS AT</t>
  </si>
  <si>
    <t>Tax recoverable</t>
  </si>
  <si>
    <t>Deposits with financial institutions</t>
  </si>
  <si>
    <t>KARYON INDUSTRIES BERHAD</t>
  </si>
  <si>
    <t>(Company No : 612797-T)</t>
  </si>
  <si>
    <t>INVESTMENT</t>
  </si>
  <si>
    <t>Reserve on consolidation</t>
  </si>
  <si>
    <t>Share premium</t>
  </si>
  <si>
    <t>Exercise of ESOS options</t>
  </si>
  <si>
    <t>PREMIUM</t>
  </si>
  <si>
    <t xml:space="preserve">RESERVE </t>
  </si>
  <si>
    <t>ON</t>
  </si>
  <si>
    <t>CONSOLIDATION</t>
  </si>
  <si>
    <t>Profit before tax</t>
  </si>
  <si>
    <t>CASH FLOWS FROM INVESTING ACTIVITIES</t>
  </si>
  <si>
    <t>Interest expenses</t>
  </si>
  <si>
    <t xml:space="preserve">and tax </t>
  </si>
  <si>
    <t>Tax expense</t>
  </si>
  <si>
    <t>Net profit after tax</t>
  </si>
  <si>
    <t>NET CASH USED IN INVESTING ACTIVITIES</t>
  </si>
  <si>
    <t xml:space="preserve">  Basic</t>
  </si>
  <si>
    <t xml:space="preserve">  Diluted</t>
  </si>
  <si>
    <t>Profit before interest, depreciation</t>
  </si>
  <si>
    <t xml:space="preserve">TO DATE </t>
  </si>
  <si>
    <t>Interest income</t>
  </si>
  <si>
    <t>NET CURRENT ASSETS</t>
  </si>
  <si>
    <t>Other receivables, deposits and prepayments</t>
  </si>
  <si>
    <t>Deferred tax liability</t>
  </si>
  <si>
    <t xml:space="preserve">Proceeds from Exercise of ESOS Options </t>
  </si>
  <si>
    <t>Other income</t>
  </si>
  <si>
    <t>Earnings per share (sen)</t>
  </si>
  <si>
    <t>Dividend per share (sen)</t>
  </si>
  <si>
    <t>Less: Fixed deposits pledged to financial instituitions</t>
  </si>
  <si>
    <t>Tax liability</t>
  </si>
  <si>
    <t>Adjustments for:</t>
  </si>
  <si>
    <t>QUARTER</t>
  </si>
  <si>
    <t>Report for the financial year ended 31 March 2005)</t>
  </si>
  <si>
    <t>Balance as at 01.04.2005</t>
  </si>
  <si>
    <t>RETAINED</t>
  </si>
  <si>
    <t>Interest received</t>
  </si>
  <si>
    <t>Report for the financial year ended 31 March 2005.)</t>
  </si>
  <si>
    <t>for the financial year ended 31 March 2005)</t>
  </si>
  <si>
    <t>PERIOD *</t>
  </si>
  <si>
    <t xml:space="preserve">PERIOD </t>
  </si>
  <si>
    <t xml:space="preserve">QUARTER </t>
  </si>
  <si>
    <t>Acquisition and share split</t>
  </si>
  <si>
    <t>Balance at 01.04.2004</t>
  </si>
  <si>
    <t>Rights issue</t>
  </si>
  <si>
    <t>Public issue</t>
  </si>
  <si>
    <t>Less: Listing expenses</t>
  </si>
  <si>
    <t>* Represents RM2.00 for 2 ordinary shares of RM1.00 each</t>
  </si>
  <si>
    <t>Acquisition of subsidiaries</t>
  </si>
  <si>
    <t>Proceeds from Rights Issue</t>
  </si>
  <si>
    <t>Proceeds from Initial Public Offering</t>
  </si>
  <si>
    <t>Listing expenses paid</t>
  </si>
  <si>
    <t>NET (DECREASE) / INCREASE IN CASH AND CASH EQUIVALENTS</t>
  </si>
  <si>
    <t>NET CASH (USED IN) / FROM FINANCING ACTIVITIES</t>
  </si>
  <si>
    <t>Gain on disposal of property, plant &amp; equipment</t>
  </si>
  <si>
    <t>Purchase of property, plant and equipment (Note 1)</t>
  </si>
  <si>
    <t>1) Purchase of property, plant and equipment</t>
  </si>
  <si>
    <t xml:space="preserve">    Less: Financed by hire purchase arrangements</t>
  </si>
  <si>
    <t xml:space="preserve">    Cash payments on purchase of property, plant and equipment</t>
  </si>
  <si>
    <t>2) Cash and cash equivalents</t>
  </si>
  <si>
    <t xml:space="preserve">    Cash and cash equivalents included in the cash flow statements comprise of the following: </t>
  </si>
  <si>
    <t>Note:</t>
  </si>
  <si>
    <t>year ended 31 March 2005)</t>
  </si>
  <si>
    <t>PROFITS /</t>
  </si>
  <si>
    <t>(ACCUMULATED</t>
  </si>
  <si>
    <t>LOSSES)</t>
  </si>
  <si>
    <t>* Represents RM2.00</t>
  </si>
  <si>
    <t>(AUDITED)</t>
  </si>
  <si>
    <t>31/03/2005</t>
  </si>
  <si>
    <t>*   Represents RM 28.00</t>
  </si>
  <si>
    <t>Bad debts written off</t>
  </si>
  <si>
    <t>Property, plant &amp; equipment written off</t>
  </si>
  <si>
    <t>Allowance for doubtful debts</t>
  </si>
  <si>
    <t>#</t>
  </si>
  <si>
    <t>#   Represents RM 51.00</t>
  </si>
  <si>
    <t>AS AT 31 MARCH 2006</t>
  </si>
  <si>
    <t>31/3/2006</t>
  </si>
  <si>
    <t>FOR THE 4TH QUARTER ENDED 31 MARCH 2006</t>
  </si>
  <si>
    <t>31/3/2005</t>
  </si>
  <si>
    <t>(12 months)</t>
  </si>
  <si>
    <t>(10 months)</t>
  </si>
  <si>
    <t>Quarter ended 31 March 2005</t>
  </si>
  <si>
    <t>Quarter ended 31 March 2006</t>
  </si>
  <si>
    <t>Repayment to Directors</t>
  </si>
  <si>
    <t>Repayment to shareholders</t>
  </si>
  <si>
    <t>AT BEGINNING OF THE FINANCIAL YEAR</t>
  </si>
  <si>
    <t>Loss on disposal of property, plant &amp; equipment</t>
  </si>
  <si>
    <t>Net (repayment) / drawdown of term loans</t>
  </si>
  <si>
    <t>CASH GENERATED FROM OPERATIONS</t>
  </si>
  <si>
    <t>NET CASH FROM OPERATING ACTIVITIES</t>
  </si>
  <si>
    <t>Withdrawal / (Placement) of fixed deposits</t>
  </si>
  <si>
    <t xml:space="preserve">EQUITY ATTRIBUTABLE TO EQUITY </t>
  </si>
  <si>
    <t xml:space="preserve"> HOLDERS OF THE PARENT</t>
  </si>
  <si>
    <t xml:space="preserve">   for the ten months period ended 31 March 2005, as the acquisition of subsidiary companies was only completed on 1 June 2004. </t>
  </si>
  <si>
    <t>Balance as at 31.3.2006</t>
  </si>
  <si>
    <t>Balance at 31.3.2005</t>
  </si>
  <si>
    <t>Net (repayment) / drawdown of bankers' acceptances/trust receipts</t>
  </si>
  <si>
    <t>Net repayment of hire purchase creditors</t>
  </si>
  <si>
    <t>Net assets per share attributable to ordinary</t>
  </si>
  <si>
    <t xml:space="preserve"> equity holders of the parent (RM)</t>
  </si>
  <si>
    <t>YEAR (Note 2)</t>
  </si>
  <si>
    <t>CONDENSED CONSOLIDATED INCOME STATEMENT</t>
  </si>
  <si>
    <t>CONDENSED CONSOLIDATED BALANCE SHEET</t>
  </si>
  <si>
    <t>* The cumulative quarter's results represents the preceding year-to-date results of the Company and the post acquisition results of the subsidiaries</t>
  </si>
  <si>
    <t xml:space="preserve">            Trade-in of property, plant &amp; equipment</t>
  </si>
  <si>
    <t>CONDENSED CONSOLIDATED STATEMENT OF CHANGES IN EQUITY</t>
  </si>
  <si>
    <t>(The unaudited Condensed Consolidated Statement of Changes in Equity should be read in conjunction with the Annual Report</t>
  </si>
  <si>
    <t>CONDENSED CONSOLIDATED CASH FLOW STATEMENT</t>
  </si>
  <si>
    <t>CASH AND CASH EQUIVALENT</t>
  </si>
  <si>
    <t xml:space="preserve">(The unaudited Condensed Consolidated Cash Flow Statement should be read in conjunction with the Annual </t>
  </si>
  <si>
    <t xml:space="preserve">(The unaudited Condensed Consolidated Balance Sheet should be read in conjunction with the Annual </t>
  </si>
  <si>
    <t xml:space="preserve">(The unaudited Condensed Consolidated Income Statement should be read in conjunction with the Annual Report for the financial </t>
  </si>
  <si>
    <t xml:space="preserve">Bad debts recovered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</si>
</sst>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5">
    <font>
      <sz val="10"/>
      <name val="Book Antiqu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165" fontId="2" fillId="0" borderId="0" xfId="15" applyNumberFormat="1" applyFont="1" applyFill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165" fontId="2" fillId="0" borderId="2" xfId="15" applyNumberFormat="1" applyFont="1" applyFill="1" applyBorder="1" applyAlignment="1">
      <alignment/>
    </xf>
    <xf numFmtId="15" fontId="2" fillId="0" borderId="0" xfId="0" applyNumberFormat="1" applyFont="1" applyFill="1" applyAlignment="1">
      <alignment/>
    </xf>
    <xf numFmtId="15" fontId="2" fillId="0" borderId="0" xfId="0" applyNumberFormat="1" applyFont="1" applyFill="1" applyAlignment="1" quotePrefix="1">
      <alignment horizontal="right"/>
    </xf>
    <xf numFmtId="165" fontId="2" fillId="0" borderId="0" xfId="15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165" fontId="2" fillId="0" borderId="2" xfId="15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4" fontId="1" fillId="0" borderId="0" xfId="0" applyNumberFormat="1" applyFont="1" applyFill="1" applyAlignment="1" quotePrefix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5" fontId="2" fillId="0" borderId="3" xfId="15" applyNumberFormat="1" applyFont="1" applyFill="1" applyBorder="1" applyAlignment="1">
      <alignment/>
    </xf>
    <xf numFmtId="165" fontId="2" fillId="0" borderId="3" xfId="15" applyNumberFormat="1" applyFont="1" applyFill="1" applyBorder="1" applyAlignment="1">
      <alignment horizontal="center"/>
    </xf>
    <xf numFmtId="165" fontId="2" fillId="0" borderId="0" xfId="15" applyNumberFormat="1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5" fontId="2" fillId="0" borderId="4" xfId="15" applyNumberFormat="1" applyFont="1" applyFill="1" applyBorder="1" applyAlignment="1">
      <alignment/>
    </xf>
    <xf numFmtId="165" fontId="2" fillId="0" borderId="4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15" applyNumberFormat="1" applyFont="1" applyFill="1" applyAlignment="1">
      <alignment/>
    </xf>
    <xf numFmtId="43" fontId="2" fillId="0" borderId="0" xfId="15" applyNumberFormat="1" applyFont="1" applyFill="1" applyAlignment="1">
      <alignment horizontal="center"/>
    </xf>
    <xf numFmtId="43" fontId="2" fillId="0" borderId="0" xfId="15" applyNumberFormat="1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15" applyNumberFormat="1" applyFont="1" applyFill="1" applyBorder="1" applyAlignment="1">
      <alignment horizontal="right"/>
    </xf>
    <xf numFmtId="165" fontId="2" fillId="0" borderId="5" xfId="15" applyNumberFormat="1" applyFont="1" applyFill="1" applyBorder="1" applyAlignment="1">
      <alignment/>
    </xf>
    <xf numFmtId="165" fontId="2" fillId="0" borderId="5" xfId="15" applyNumberFormat="1" applyFont="1" applyFill="1" applyBorder="1" applyAlignment="1">
      <alignment horizontal="center"/>
    </xf>
    <xf numFmtId="165" fontId="2" fillId="0" borderId="6" xfId="15" applyNumberFormat="1" applyFont="1" applyFill="1" applyBorder="1" applyAlignment="1">
      <alignment/>
    </xf>
    <xf numFmtId="165" fontId="2" fillId="0" borderId="6" xfId="15" applyNumberFormat="1" applyFont="1" applyFill="1" applyBorder="1" applyAlignment="1">
      <alignment horizontal="center"/>
    </xf>
    <xf numFmtId="165" fontId="2" fillId="0" borderId="7" xfId="15" applyNumberFormat="1" applyFont="1" applyFill="1" applyBorder="1" applyAlignment="1">
      <alignment/>
    </xf>
    <xf numFmtId="165" fontId="2" fillId="0" borderId="7" xfId="15" applyNumberFormat="1" applyFont="1" applyFill="1" applyBorder="1" applyAlignment="1">
      <alignment horizontal="center"/>
    </xf>
    <xf numFmtId="165" fontId="2" fillId="0" borderId="8" xfId="15" applyNumberFormat="1" applyFont="1" applyFill="1" applyBorder="1" applyAlignment="1">
      <alignment/>
    </xf>
    <xf numFmtId="43" fontId="2" fillId="0" borderId="0" xfId="15" applyFont="1" applyFill="1" applyAlignment="1">
      <alignment/>
    </xf>
    <xf numFmtId="43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5" fontId="2" fillId="0" borderId="4" xfId="15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43" fontId="2" fillId="0" borderId="0" xfId="15" applyFont="1" applyFill="1" applyBorder="1" applyAlignment="1">
      <alignment horizontal="center"/>
    </xf>
    <xf numFmtId="165" fontId="2" fillId="0" borderId="9" xfId="15" applyNumberFormat="1" applyFont="1" applyFill="1" applyBorder="1" applyAlignment="1">
      <alignment/>
    </xf>
    <xf numFmtId="165" fontId="1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Border="1" applyAlignment="1">
      <alignment/>
    </xf>
    <xf numFmtId="167" fontId="2" fillId="0" borderId="0" xfId="15" applyNumberFormat="1" applyFont="1" applyFill="1" applyAlignment="1">
      <alignment/>
    </xf>
    <xf numFmtId="0" fontId="2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shrinkToFit="1"/>
    </xf>
    <xf numFmtId="0" fontId="2" fillId="0" borderId="0" xfId="0" applyFont="1" applyFill="1" applyAlignment="1" quotePrefix="1">
      <alignment horizontal="right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showGridLines="0" zoomScale="110" zoomScaleNormal="110" workbookViewId="0" topLeftCell="A1">
      <selection activeCell="A14" sqref="A14"/>
    </sheetView>
  </sheetViews>
  <sheetFormatPr defaultColWidth="9.140625" defaultRowHeight="13.5"/>
  <cols>
    <col min="1" max="1" width="28.57421875" style="1" customWidth="1"/>
    <col min="2" max="2" width="2.421875" style="1" customWidth="1"/>
    <col min="3" max="3" width="15.140625" style="1" customWidth="1"/>
    <col min="4" max="4" width="2.28125" style="1" customWidth="1"/>
    <col min="5" max="5" width="18.7109375" style="1" bestFit="1" customWidth="1"/>
    <col min="6" max="6" width="2.28125" style="1" customWidth="1"/>
    <col min="7" max="7" width="13.8515625" style="1" customWidth="1"/>
    <col min="8" max="8" width="2.28125" style="1" customWidth="1"/>
    <col min="9" max="9" width="20.7109375" style="1" bestFit="1" customWidth="1"/>
    <col min="10" max="16384" width="9.140625" style="1" customWidth="1"/>
  </cols>
  <sheetData>
    <row r="1" spans="1:9" ht="15">
      <c r="A1" s="12" t="s">
        <v>47</v>
      </c>
      <c r="B1" s="12"/>
      <c r="G1" s="53"/>
      <c r="H1" s="53"/>
      <c r="I1" s="53"/>
    </row>
    <row r="2" spans="1:9" ht="15">
      <c r="A2" s="1" t="s">
        <v>48</v>
      </c>
      <c r="G2" s="6"/>
      <c r="I2" s="7"/>
    </row>
    <row r="3" ht="15">
      <c r="A3" s="1" t="s">
        <v>0</v>
      </c>
    </row>
    <row r="5" spans="1:2" ht="15">
      <c r="A5" s="12" t="s">
        <v>148</v>
      </c>
      <c r="B5" s="12"/>
    </row>
    <row r="6" spans="1:2" ht="15">
      <c r="A6" s="12" t="s">
        <v>124</v>
      </c>
      <c r="B6" s="12"/>
    </row>
    <row r="7" spans="1:2" ht="15">
      <c r="A7" s="12" t="s">
        <v>1</v>
      </c>
      <c r="B7" s="12"/>
    </row>
    <row r="8" spans="1:2" ht="15">
      <c r="A8" s="12"/>
      <c r="B8" s="12"/>
    </row>
    <row r="9" spans="1:9" ht="15">
      <c r="A9" s="12"/>
      <c r="B9" s="12"/>
      <c r="C9" s="52" t="s">
        <v>4</v>
      </c>
      <c r="D9" s="52"/>
      <c r="E9" s="52"/>
      <c r="F9" s="9"/>
      <c r="G9" s="52" t="s">
        <v>10</v>
      </c>
      <c r="H9" s="52"/>
      <c r="I9" s="52"/>
    </row>
    <row r="10" spans="1:9" ht="8.25" customHeight="1">
      <c r="A10" s="12"/>
      <c r="B10" s="12"/>
      <c r="C10" s="14"/>
      <c r="D10" s="14"/>
      <c r="E10" s="14"/>
      <c r="F10" s="9"/>
      <c r="G10" s="14"/>
      <c r="H10" s="14"/>
      <c r="I10" s="14"/>
    </row>
    <row r="11" spans="3:9" ht="15">
      <c r="C11" s="9" t="s">
        <v>7</v>
      </c>
      <c r="D11" s="9"/>
      <c r="E11" s="9" t="s">
        <v>6</v>
      </c>
      <c r="F11" s="9"/>
      <c r="G11" s="9" t="s">
        <v>7</v>
      </c>
      <c r="H11" s="9"/>
      <c r="I11" s="9" t="s">
        <v>6</v>
      </c>
    </row>
    <row r="12" spans="3:9" ht="15">
      <c r="C12" s="9" t="s">
        <v>8</v>
      </c>
      <c r="D12" s="9"/>
      <c r="E12" s="9" t="s">
        <v>9</v>
      </c>
      <c r="F12" s="9"/>
      <c r="G12" s="9" t="s">
        <v>8</v>
      </c>
      <c r="H12" s="9"/>
      <c r="I12" s="9" t="s">
        <v>9</v>
      </c>
    </row>
    <row r="13" spans="3:9" ht="15">
      <c r="C13" s="9" t="s">
        <v>79</v>
      </c>
      <c r="D13" s="9"/>
      <c r="E13" s="9" t="s">
        <v>88</v>
      </c>
      <c r="F13" s="9"/>
      <c r="G13" s="9" t="s">
        <v>67</v>
      </c>
      <c r="H13" s="9"/>
      <c r="I13" s="9" t="s">
        <v>86</v>
      </c>
    </row>
    <row r="14" spans="3:9" ht="15">
      <c r="C14" s="9"/>
      <c r="D14" s="9"/>
      <c r="E14" s="9"/>
      <c r="F14" s="9"/>
      <c r="G14" s="9" t="s">
        <v>126</v>
      </c>
      <c r="H14" s="9"/>
      <c r="I14" s="9" t="s">
        <v>127</v>
      </c>
    </row>
    <row r="15" spans="3:9" ht="15">
      <c r="C15" s="15" t="s">
        <v>123</v>
      </c>
      <c r="D15" s="16"/>
      <c r="E15" s="15" t="s">
        <v>125</v>
      </c>
      <c r="F15" s="16"/>
      <c r="G15" s="15" t="s">
        <v>123</v>
      </c>
      <c r="H15" s="16"/>
      <c r="I15" s="15" t="s">
        <v>125</v>
      </c>
    </row>
    <row r="16" spans="3:9" ht="15">
      <c r="C16" s="17" t="s">
        <v>5</v>
      </c>
      <c r="D16" s="17"/>
      <c r="E16" s="17" t="s">
        <v>5</v>
      </c>
      <c r="F16" s="17"/>
      <c r="G16" s="17" t="s">
        <v>5</v>
      </c>
      <c r="H16" s="17"/>
      <c r="I16" s="17" t="s">
        <v>5</v>
      </c>
    </row>
    <row r="17" spans="3:9" ht="15">
      <c r="C17" s="18"/>
      <c r="D17" s="18"/>
      <c r="E17" s="18"/>
      <c r="F17" s="18"/>
      <c r="G17" s="18"/>
      <c r="H17" s="18"/>
      <c r="I17" s="18"/>
    </row>
    <row r="18" spans="1:9" ht="15.75" thickBot="1">
      <c r="A18" s="1" t="s">
        <v>2</v>
      </c>
      <c r="C18" s="19">
        <v>10090</v>
      </c>
      <c r="E18" s="20">
        <v>9541</v>
      </c>
      <c r="G18" s="19">
        <v>42931</v>
      </c>
      <c r="I18" s="20">
        <v>29800</v>
      </c>
    </row>
    <row r="19" spans="3:9" ht="15">
      <c r="C19" s="2"/>
      <c r="E19" s="21"/>
      <c r="G19" s="2"/>
      <c r="I19" s="21"/>
    </row>
    <row r="20" spans="1:9" ht="15">
      <c r="A20" s="1" t="s">
        <v>73</v>
      </c>
      <c r="C20" s="2">
        <v>44</v>
      </c>
      <c r="E20" s="21">
        <v>29</v>
      </c>
      <c r="G20" s="2">
        <v>116</v>
      </c>
      <c r="I20" s="21">
        <v>124</v>
      </c>
    </row>
    <row r="21" spans="1:9" ht="15">
      <c r="A21" s="22"/>
      <c r="C21" s="23"/>
      <c r="E21" s="24"/>
      <c r="G21" s="23"/>
      <c r="I21" s="24"/>
    </row>
    <row r="22" spans="1:9" ht="15">
      <c r="A22" s="1" t="s">
        <v>66</v>
      </c>
      <c r="C22" s="2">
        <f>+C29-C27-C25</f>
        <v>746</v>
      </c>
      <c r="E22" s="2">
        <f>+E29-E27-E25</f>
        <v>615</v>
      </c>
      <c r="G22" s="2">
        <f>+G29-G27-G25</f>
        <v>3491</v>
      </c>
      <c r="I22" s="2">
        <f>+I29-I27-I25</f>
        <v>2652</v>
      </c>
    </row>
    <row r="23" spans="1:9" ht="15">
      <c r="A23" s="22" t="s">
        <v>60</v>
      </c>
      <c r="C23" s="2"/>
      <c r="E23" s="21"/>
      <c r="G23" s="2"/>
      <c r="I23" s="21"/>
    </row>
    <row r="24" spans="1:9" ht="15">
      <c r="A24" s="22"/>
      <c r="C24" s="2"/>
      <c r="E24" s="21"/>
      <c r="G24" s="2"/>
      <c r="I24" s="21"/>
    </row>
    <row r="25" spans="1:9" ht="15">
      <c r="A25" s="1" t="s">
        <v>59</v>
      </c>
      <c r="C25" s="2">
        <v>-32</v>
      </c>
      <c r="E25" s="21">
        <v>-37</v>
      </c>
      <c r="G25" s="2">
        <v>-159</v>
      </c>
      <c r="I25" s="21">
        <v>-149</v>
      </c>
    </row>
    <row r="26" spans="3:9" ht="15">
      <c r="C26" s="2"/>
      <c r="E26" s="21"/>
      <c r="G26" s="2"/>
      <c r="I26" s="21"/>
    </row>
    <row r="27" spans="1:9" ht="15">
      <c r="A27" s="1" t="s">
        <v>3</v>
      </c>
      <c r="C27" s="2">
        <v>-185</v>
      </c>
      <c r="E27" s="21">
        <v>-126</v>
      </c>
      <c r="G27" s="2">
        <v>-646</v>
      </c>
      <c r="I27" s="21">
        <v>-349</v>
      </c>
    </row>
    <row r="28" spans="3:9" ht="15">
      <c r="C28" s="23"/>
      <c r="E28" s="24"/>
      <c r="G28" s="23"/>
      <c r="I28" s="24"/>
    </row>
    <row r="29" spans="1:9" ht="15">
      <c r="A29" s="1" t="s">
        <v>57</v>
      </c>
      <c r="C29" s="2">
        <v>529</v>
      </c>
      <c r="E29" s="2">
        <v>452</v>
      </c>
      <c r="G29" s="2">
        <v>2686</v>
      </c>
      <c r="I29" s="2">
        <v>2154</v>
      </c>
    </row>
    <row r="30" spans="3:9" ht="15">
      <c r="C30" s="2"/>
      <c r="E30" s="21"/>
      <c r="G30" s="2"/>
      <c r="I30" s="21"/>
    </row>
    <row r="31" spans="1:9" ht="15">
      <c r="A31" s="1" t="s">
        <v>61</v>
      </c>
      <c r="C31" s="2">
        <v>-134</v>
      </c>
      <c r="E31" s="21">
        <v>-143</v>
      </c>
      <c r="G31" s="2">
        <v>-403</v>
      </c>
      <c r="I31" s="21">
        <v>-454</v>
      </c>
    </row>
    <row r="32" spans="3:9" ht="15">
      <c r="C32" s="23"/>
      <c r="E32" s="24"/>
      <c r="G32" s="23"/>
      <c r="I32" s="24"/>
    </row>
    <row r="33" spans="1:9" ht="15.75" thickBot="1">
      <c r="A33" s="1" t="s">
        <v>62</v>
      </c>
      <c r="C33" s="5">
        <f>SUM(C29:C32)</f>
        <v>395</v>
      </c>
      <c r="E33" s="5">
        <f>SUM(E29:E32)</f>
        <v>309</v>
      </c>
      <c r="G33" s="5">
        <f>SUM(G29:G32)</f>
        <v>2283</v>
      </c>
      <c r="I33" s="5">
        <f>SUM(I29:I32)</f>
        <v>1700</v>
      </c>
    </row>
    <row r="34" spans="3:9" ht="15.75" thickTop="1">
      <c r="C34" s="2"/>
      <c r="E34" s="25"/>
      <c r="G34" s="2"/>
      <c r="I34" s="25"/>
    </row>
    <row r="35" spans="1:9" ht="15">
      <c r="A35" s="1" t="s">
        <v>12</v>
      </c>
      <c r="C35" s="2"/>
      <c r="E35" s="25"/>
      <c r="G35" s="2"/>
      <c r="I35" s="25"/>
    </row>
    <row r="36" spans="1:9" ht="15">
      <c r="A36" s="1" t="s">
        <v>40</v>
      </c>
      <c r="C36" s="2"/>
      <c r="E36" s="25"/>
      <c r="G36" s="2"/>
      <c r="I36" s="25"/>
    </row>
    <row r="37" spans="1:9" ht="15">
      <c r="A37" s="1" t="s">
        <v>64</v>
      </c>
      <c r="C37" s="2">
        <v>126077</v>
      </c>
      <c r="D37" s="2"/>
      <c r="E37" s="21">
        <v>94209</v>
      </c>
      <c r="F37" s="2"/>
      <c r="G37" s="2">
        <v>126202</v>
      </c>
      <c r="H37" s="2"/>
      <c r="I37" s="21">
        <v>94209</v>
      </c>
    </row>
    <row r="38" spans="1:9" ht="15">
      <c r="A38" s="1" t="s">
        <v>65</v>
      </c>
      <c r="C38" s="2">
        <v>127539</v>
      </c>
      <c r="D38" s="2"/>
      <c r="E38" s="21">
        <v>94823</v>
      </c>
      <c r="F38" s="2"/>
      <c r="G38" s="2">
        <v>127664</v>
      </c>
      <c r="H38" s="2"/>
      <c r="I38" s="21">
        <v>94823</v>
      </c>
    </row>
    <row r="39" spans="3:9" ht="15">
      <c r="C39" s="2"/>
      <c r="D39" s="2"/>
      <c r="E39" s="21"/>
      <c r="F39" s="2"/>
      <c r="G39" s="2"/>
      <c r="H39" s="2"/>
      <c r="I39" s="21"/>
    </row>
    <row r="40" spans="1:9" ht="15">
      <c r="A40" s="1" t="s">
        <v>74</v>
      </c>
      <c r="C40" s="2"/>
      <c r="D40" s="2"/>
      <c r="E40" s="21"/>
      <c r="F40" s="2"/>
      <c r="G40" s="2"/>
      <c r="H40" s="2"/>
      <c r="I40" s="21"/>
    </row>
    <row r="41" spans="1:9" ht="15">
      <c r="A41" s="1" t="s">
        <v>64</v>
      </c>
      <c r="C41" s="26">
        <v>0.31</v>
      </c>
      <c r="D41" s="26"/>
      <c r="E41" s="27">
        <v>0.33</v>
      </c>
      <c r="F41" s="26"/>
      <c r="G41" s="26">
        <v>1.81</v>
      </c>
      <c r="H41" s="26"/>
      <c r="I41" s="27">
        <v>1.8</v>
      </c>
    </row>
    <row r="42" spans="1:9" ht="15">
      <c r="A42" s="1" t="s">
        <v>65</v>
      </c>
      <c r="C42" s="28">
        <v>0.31</v>
      </c>
      <c r="D42" s="26"/>
      <c r="E42" s="27">
        <v>0.33</v>
      </c>
      <c r="F42" s="26"/>
      <c r="G42" s="28">
        <v>1.79</v>
      </c>
      <c r="H42" s="26"/>
      <c r="I42" s="27">
        <v>1.79</v>
      </c>
    </row>
    <row r="43" spans="3:9" ht="15">
      <c r="C43" s="8"/>
      <c r="D43" s="2"/>
      <c r="E43" s="21"/>
      <c r="F43" s="2"/>
      <c r="G43" s="8"/>
      <c r="H43" s="2"/>
      <c r="I43" s="21"/>
    </row>
    <row r="44" spans="1:9" ht="15">
      <c r="A44" s="1" t="s">
        <v>75</v>
      </c>
      <c r="C44" s="8" t="s">
        <v>13</v>
      </c>
      <c r="D44" s="2"/>
      <c r="E44" s="8" t="s">
        <v>13</v>
      </c>
      <c r="F44" s="2"/>
      <c r="G44" s="8" t="s">
        <v>13</v>
      </c>
      <c r="H44" s="2"/>
      <c r="I44" s="8" t="s">
        <v>13</v>
      </c>
    </row>
    <row r="45" spans="3:9" ht="15">
      <c r="C45" s="8"/>
      <c r="D45" s="2"/>
      <c r="E45" s="8"/>
      <c r="F45" s="2"/>
      <c r="G45" s="8"/>
      <c r="H45" s="2"/>
      <c r="I45" s="8"/>
    </row>
    <row r="46" spans="3:9" ht="15">
      <c r="C46" s="28"/>
      <c r="E46" s="25"/>
      <c r="G46" s="13"/>
      <c r="I46" s="25"/>
    </row>
    <row r="47" spans="1:9" ht="15">
      <c r="A47" s="1" t="s">
        <v>108</v>
      </c>
      <c r="C47" s="28"/>
      <c r="E47" s="25"/>
      <c r="G47" s="13"/>
      <c r="I47" s="25"/>
    </row>
    <row r="48" ht="15">
      <c r="A48" s="1" t="s">
        <v>150</v>
      </c>
    </row>
    <row r="49" ht="15">
      <c r="A49" s="1" t="s">
        <v>140</v>
      </c>
    </row>
    <row r="52" ht="15">
      <c r="A52" s="1" t="s">
        <v>158</v>
      </c>
    </row>
    <row r="53" ht="15">
      <c r="A53" s="1" t="s">
        <v>109</v>
      </c>
    </row>
  </sheetData>
  <mergeCells count="3">
    <mergeCell ref="C9:E9"/>
    <mergeCell ref="G9:I9"/>
    <mergeCell ref="G1:I1"/>
  </mergeCells>
  <printOptions/>
  <pageMargins left="0.66" right="0.14" top="0.8" bottom="0.61" header="0.5" footer="0.33"/>
  <pageSetup fitToHeight="1" fitToWidth="1" horizontalDpi="300" verticalDpi="300" orientation="portrait" paperSize="9" scale="7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showOutlineSymbols="0" workbookViewId="0" topLeftCell="A38">
      <selection activeCell="C22" sqref="C22"/>
    </sheetView>
  </sheetViews>
  <sheetFormatPr defaultColWidth="9.140625" defaultRowHeight="13.5" outlineLevelRow="3"/>
  <cols>
    <col min="1" max="1" width="45.28125" style="1" customWidth="1"/>
    <col min="2" max="2" width="10.7109375" style="1" customWidth="1"/>
    <col min="3" max="3" width="15.7109375" style="1" bestFit="1" customWidth="1"/>
    <col min="4" max="4" width="6.57421875" style="1" customWidth="1"/>
    <col min="5" max="5" width="14.7109375" style="1" customWidth="1"/>
    <col min="6" max="16384" width="9.140625" style="1" customWidth="1"/>
  </cols>
  <sheetData>
    <row r="1" spans="1:5" ht="15">
      <c r="A1" s="12" t="s">
        <v>47</v>
      </c>
      <c r="C1" s="53"/>
      <c r="D1" s="53"/>
      <c r="E1" s="53"/>
    </row>
    <row r="2" spans="1:5" ht="15">
      <c r="A2" s="1" t="s">
        <v>48</v>
      </c>
      <c r="C2" s="6"/>
      <c r="E2" s="7"/>
    </row>
    <row r="3" ht="15">
      <c r="A3" s="1" t="s">
        <v>0</v>
      </c>
    </row>
    <row r="5" ht="15">
      <c r="A5" s="12" t="s">
        <v>149</v>
      </c>
    </row>
    <row r="6" ht="15">
      <c r="A6" s="12" t="s">
        <v>122</v>
      </c>
    </row>
    <row r="7" ht="15">
      <c r="A7" s="12" t="s">
        <v>1</v>
      </c>
    </row>
    <row r="8" ht="15">
      <c r="A8" s="12"/>
    </row>
    <row r="9" spans="1:5" ht="15.75" thickBot="1">
      <c r="A9" s="12"/>
      <c r="C9" s="29" t="s">
        <v>25</v>
      </c>
      <c r="E9" s="29" t="s">
        <v>114</v>
      </c>
    </row>
    <row r="10" ht="15">
      <c r="A10" s="12"/>
    </row>
    <row r="11" spans="1:5" ht="15">
      <c r="A11" s="12"/>
      <c r="C11" s="9" t="s">
        <v>44</v>
      </c>
      <c r="D11" s="9"/>
      <c r="E11" s="9" t="s">
        <v>44</v>
      </c>
    </row>
    <row r="12" spans="3:5" ht="15">
      <c r="C12" s="15" t="s">
        <v>123</v>
      </c>
      <c r="D12" s="9"/>
      <c r="E12" s="15" t="s">
        <v>115</v>
      </c>
    </row>
    <row r="13" spans="3:5" ht="15">
      <c r="C13" s="16" t="s">
        <v>5</v>
      </c>
      <c r="D13" s="9"/>
      <c r="E13" s="16" t="s">
        <v>5</v>
      </c>
    </row>
    <row r="14" ht="15">
      <c r="A14" s="12"/>
    </row>
    <row r="15" spans="1:6" ht="15" outlineLevel="1">
      <c r="A15" s="12" t="s">
        <v>38</v>
      </c>
      <c r="C15" s="2">
        <v>12441</v>
      </c>
      <c r="E15" s="21">
        <v>11327</v>
      </c>
      <c r="F15" s="22"/>
    </row>
    <row r="16" spans="1:5" ht="15" outlineLevel="1">
      <c r="A16" s="12"/>
      <c r="C16" s="4"/>
      <c r="E16" s="30"/>
    </row>
    <row r="17" spans="1:5" ht="15" outlineLevel="1">
      <c r="A17" s="12" t="s">
        <v>49</v>
      </c>
      <c r="C17" s="31" t="s">
        <v>39</v>
      </c>
      <c r="E17" s="13" t="s">
        <v>120</v>
      </c>
    </row>
    <row r="18" spans="3:5" ht="15" outlineLevel="1">
      <c r="C18" s="2"/>
      <c r="E18" s="25"/>
    </row>
    <row r="19" spans="1:5" ht="15" outlineLevel="1">
      <c r="A19" s="12" t="s">
        <v>14</v>
      </c>
      <c r="C19" s="2"/>
      <c r="E19" s="25"/>
    </row>
    <row r="20" spans="1:6" ht="15" outlineLevel="3">
      <c r="A20" s="1" t="s">
        <v>15</v>
      </c>
      <c r="C20" s="32">
        <v>5197</v>
      </c>
      <c r="E20" s="33">
        <v>3519</v>
      </c>
      <c r="F20" s="22"/>
    </row>
    <row r="21" spans="1:6" ht="15" outlineLevel="3">
      <c r="A21" s="1" t="s">
        <v>16</v>
      </c>
      <c r="C21" s="34">
        <v>8322</v>
      </c>
      <c r="E21" s="35">
        <v>8994</v>
      </c>
      <c r="F21" s="22"/>
    </row>
    <row r="22" spans="1:6" ht="15" outlineLevel="3">
      <c r="A22" s="1" t="s">
        <v>70</v>
      </c>
      <c r="C22" s="34">
        <v>1375</v>
      </c>
      <c r="E22" s="35">
        <v>136</v>
      </c>
      <c r="F22" s="22"/>
    </row>
    <row r="23" spans="1:6" ht="15" outlineLevel="3">
      <c r="A23" s="1" t="s">
        <v>45</v>
      </c>
      <c r="C23" s="34">
        <v>406</v>
      </c>
      <c r="E23" s="35">
        <v>185</v>
      </c>
      <c r="F23" s="22"/>
    </row>
    <row r="24" spans="1:6" ht="15" outlineLevel="3">
      <c r="A24" s="1" t="s">
        <v>17</v>
      </c>
      <c r="C24" s="34">
        <v>659</v>
      </c>
      <c r="E24" s="35">
        <v>2024</v>
      </c>
      <c r="F24" s="22"/>
    </row>
    <row r="25" spans="1:6" ht="15" outlineLevel="3">
      <c r="A25" s="1" t="s">
        <v>18</v>
      </c>
      <c r="C25" s="36">
        <v>1193</v>
      </c>
      <c r="E25" s="37">
        <v>534</v>
      </c>
      <c r="F25" s="22"/>
    </row>
    <row r="26" spans="3:6" ht="15" outlineLevel="2">
      <c r="C26" s="36">
        <f>SUM(C20:C25)</f>
        <v>17152</v>
      </c>
      <c r="E26" s="36">
        <f>SUM(E20:E25)</f>
        <v>15392</v>
      </c>
      <c r="F26" s="22"/>
    </row>
    <row r="27" spans="3:5" ht="15" outlineLevel="2">
      <c r="C27" s="2"/>
      <c r="E27" s="25"/>
    </row>
    <row r="28" spans="1:5" ht="15" outlineLevel="2">
      <c r="A28" s="12" t="s">
        <v>19</v>
      </c>
      <c r="C28" s="2"/>
      <c r="E28" s="25"/>
    </row>
    <row r="29" spans="1:6" ht="15" outlineLevel="3">
      <c r="A29" s="1" t="s">
        <v>20</v>
      </c>
      <c r="C29" s="32">
        <v>4421</v>
      </c>
      <c r="E29" s="33">
        <v>3747</v>
      </c>
      <c r="F29" s="22"/>
    </row>
    <row r="30" spans="1:6" ht="15" outlineLevel="3">
      <c r="A30" s="1" t="s">
        <v>21</v>
      </c>
      <c r="C30" s="34">
        <v>816</v>
      </c>
      <c r="E30" s="35">
        <v>711</v>
      </c>
      <c r="F30" s="22"/>
    </row>
    <row r="31" spans="1:6" ht="15" outlineLevel="3">
      <c r="A31" s="1" t="s">
        <v>77</v>
      </c>
      <c r="C31" s="34">
        <v>39</v>
      </c>
      <c r="E31" s="35">
        <v>4</v>
      </c>
      <c r="F31" s="22"/>
    </row>
    <row r="32" spans="1:6" ht="15" outlineLevel="3">
      <c r="A32" s="1" t="s">
        <v>22</v>
      </c>
      <c r="C32" s="34">
        <v>1413</v>
      </c>
      <c r="E32" s="35">
        <v>2099</v>
      </c>
      <c r="F32" s="22"/>
    </row>
    <row r="33" spans="3:5" ht="15" outlineLevel="3">
      <c r="C33" s="34"/>
      <c r="E33" s="37"/>
    </row>
    <row r="34" spans="3:6" ht="15" outlineLevel="2">
      <c r="C34" s="38">
        <f>SUM(C29:C33)</f>
        <v>6689</v>
      </c>
      <c r="E34" s="38">
        <f>SUM(E29:E33)</f>
        <v>6561</v>
      </c>
      <c r="F34" s="22"/>
    </row>
    <row r="35" spans="3:5" ht="15" outlineLevel="2">
      <c r="C35" s="2"/>
      <c r="E35" s="25"/>
    </row>
    <row r="36" spans="1:6" ht="15" outlineLevel="1">
      <c r="A36" s="12" t="s">
        <v>69</v>
      </c>
      <c r="C36" s="4">
        <f>C26-C34</f>
        <v>10463</v>
      </c>
      <c r="E36" s="4">
        <f>E26-E34</f>
        <v>8831</v>
      </c>
      <c r="F36" s="22"/>
    </row>
    <row r="37" spans="3:6" ht="15.75" thickBot="1">
      <c r="C37" s="5">
        <f>C36+C15</f>
        <v>22904</v>
      </c>
      <c r="E37" s="5">
        <f>E36+E15</f>
        <v>20158</v>
      </c>
      <c r="F37" s="22"/>
    </row>
    <row r="38" spans="3:5" ht="15.75" thickTop="1">
      <c r="C38" s="2"/>
      <c r="E38" s="21"/>
    </row>
    <row r="39" spans="1:5" ht="15">
      <c r="A39" s="12" t="s">
        <v>23</v>
      </c>
      <c r="C39" s="2"/>
      <c r="E39" s="21"/>
    </row>
    <row r="40" spans="3:5" ht="8.25" customHeight="1">
      <c r="C40" s="2"/>
      <c r="E40" s="21"/>
    </row>
    <row r="41" spans="1:6" ht="14.25" customHeight="1" outlineLevel="2">
      <c r="A41" s="1" t="s">
        <v>24</v>
      </c>
      <c r="C41" s="2">
        <v>12717</v>
      </c>
      <c r="E41" s="21">
        <v>12487</v>
      </c>
      <c r="F41" s="22"/>
    </row>
    <row r="42" spans="1:6" ht="15" outlineLevel="2">
      <c r="A42" s="1" t="s">
        <v>51</v>
      </c>
      <c r="C42" s="2">
        <v>1776</v>
      </c>
      <c r="E42" s="21">
        <v>1595</v>
      </c>
      <c r="F42" s="22"/>
    </row>
    <row r="43" spans="1:6" ht="15" outlineLevel="2">
      <c r="A43" s="1" t="s">
        <v>50</v>
      </c>
      <c r="C43" s="2">
        <v>2169</v>
      </c>
      <c r="E43" s="21">
        <v>2169</v>
      </c>
      <c r="F43" s="22"/>
    </row>
    <row r="44" spans="1:6" ht="15" outlineLevel="2">
      <c r="A44" s="1" t="s">
        <v>41</v>
      </c>
      <c r="C44" s="23">
        <f>+Equity!I21</f>
        <v>3972</v>
      </c>
      <c r="E44" s="24">
        <v>1689</v>
      </c>
      <c r="F44" s="22"/>
    </row>
    <row r="45" spans="1:6" ht="15" outlineLevel="1">
      <c r="A45" s="12" t="s">
        <v>138</v>
      </c>
      <c r="C45" s="2">
        <f>SUM(C41:C44)</f>
        <v>20634</v>
      </c>
      <c r="E45" s="2">
        <f>SUM(E41:E44)</f>
        <v>17940</v>
      </c>
      <c r="F45" s="22"/>
    </row>
    <row r="46" spans="1:5" ht="15" outlineLevel="1">
      <c r="A46" s="12" t="s">
        <v>139</v>
      </c>
      <c r="C46" s="2"/>
      <c r="E46" s="21"/>
    </row>
    <row r="47" spans="3:5" ht="15" outlineLevel="1">
      <c r="C47" s="2"/>
      <c r="E47" s="21"/>
    </row>
    <row r="48" spans="1:5" ht="15" outlineLevel="1">
      <c r="A48" s="12" t="s">
        <v>42</v>
      </c>
      <c r="C48" s="2"/>
      <c r="E48" s="21"/>
    </row>
    <row r="49" spans="1:5" ht="15" outlineLevel="1">
      <c r="A49" s="12"/>
      <c r="C49" s="23"/>
      <c r="E49" s="24"/>
    </row>
    <row r="50" spans="1:6" ht="15" outlineLevel="1">
      <c r="A50" s="1" t="s">
        <v>22</v>
      </c>
      <c r="C50" s="34">
        <v>1744</v>
      </c>
      <c r="E50" s="35">
        <v>1851</v>
      </c>
      <c r="F50" s="22"/>
    </row>
    <row r="51" spans="1:6" ht="15" outlineLevel="1">
      <c r="A51" s="1" t="s">
        <v>71</v>
      </c>
      <c r="C51" s="36">
        <v>526</v>
      </c>
      <c r="E51" s="37">
        <v>367</v>
      </c>
      <c r="F51" s="22"/>
    </row>
    <row r="52" spans="3:6" ht="15" outlineLevel="1">
      <c r="C52" s="4">
        <f>SUM(C50:C51)</f>
        <v>2270</v>
      </c>
      <c r="E52" s="4">
        <f>SUM(E50:E51)</f>
        <v>2218</v>
      </c>
      <c r="F52" s="22"/>
    </row>
    <row r="53" spans="3:5" ht="15" outlineLevel="1">
      <c r="C53" s="2"/>
      <c r="E53" s="2"/>
    </row>
    <row r="54" spans="3:6" ht="15.75" thickBot="1">
      <c r="C54" s="5">
        <f>+C52+C45</f>
        <v>22904</v>
      </c>
      <c r="E54" s="5">
        <f>+E52+E45</f>
        <v>20158</v>
      </c>
      <c r="F54" s="22"/>
    </row>
    <row r="55" spans="3:6" ht="15.75" thickTop="1">
      <c r="C55" s="4"/>
      <c r="E55" s="4"/>
      <c r="F55" s="22"/>
    </row>
    <row r="56" spans="1:3" ht="15">
      <c r="A56" s="1" t="s">
        <v>145</v>
      </c>
      <c r="C56" s="2"/>
    </row>
    <row r="57" spans="1:5" ht="15">
      <c r="A57" s="1" t="s">
        <v>146</v>
      </c>
      <c r="C57" s="39">
        <f>SUM(C15+C36-C52)/(C41*10)</f>
        <v>0.1622552488794527</v>
      </c>
      <c r="E57" s="39">
        <f>E45/(E41*10)</f>
        <v>0.14366941619284054</v>
      </c>
    </row>
    <row r="58" ht="15">
      <c r="C58" s="40"/>
    </row>
    <row r="59" ht="15">
      <c r="A59" s="1" t="s">
        <v>108</v>
      </c>
    </row>
    <row r="60" ht="15">
      <c r="A60" s="1" t="s">
        <v>116</v>
      </c>
    </row>
    <row r="61" ht="15">
      <c r="A61" s="1" t="s">
        <v>121</v>
      </c>
    </row>
    <row r="63" ht="15">
      <c r="A63" s="1" t="s">
        <v>157</v>
      </c>
    </row>
    <row r="64" ht="15">
      <c r="A64" s="1" t="s">
        <v>80</v>
      </c>
    </row>
  </sheetData>
  <mergeCells count="1">
    <mergeCell ref="C1:E1"/>
  </mergeCells>
  <printOptions/>
  <pageMargins left="0.71" right="0.6" top="0.8" bottom="0.47" header="0.5" footer="0.28"/>
  <pageSetup fitToHeight="1" fitToWidth="1" horizontalDpi="300" verticalDpi="300" orientation="portrait" paperSize="9" scale="88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workbookViewId="0" topLeftCell="A7">
      <selection activeCell="A50" sqref="A50"/>
    </sheetView>
  </sheetViews>
  <sheetFormatPr defaultColWidth="9.140625" defaultRowHeight="13.5"/>
  <cols>
    <col min="1" max="1" width="32.140625" style="1" customWidth="1"/>
    <col min="2" max="2" width="2.7109375" style="1" customWidth="1"/>
    <col min="3" max="3" width="11.00390625" style="1" bestFit="1" customWidth="1"/>
    <col min="4" max="4" width="1.1484375" style="1" customWidth="1"/>
    <col min="5" max="5" width="12.140625" style="1" bestFit="1" customWidth="1"/>
    <col min="6" max="6" width="1.8515625" style="1" customWidth="1"/>
    <col min="7" max="7" width="20.57421875" style="1" bestFit="1" customWidth="1"/>
    <col min="8" max="8" width="1.8515625" style="1" customWidth="1"/>
    <col min="9" max="9" width="19.00390625" style="1" bestFit="1" customWidth="1"/>
    <col min="10" max="10" width="2.00390625" style="1" customWidth="1"/>
    <col min="11" max="11" width="17.00390625" style="1" customWidth="1"/>
    <col min="12" max="16384" width="9.140625" style="1" customWidth="1"/>
  </cols>
  <sheetData>
    <row r="1" spans="1:11" ht="15">
      <c r="A1" s="12" t="s">
        <v>47</v>
      </c>
      <c r="I1" s="54"/>
      <c r="J1" s="54"/>
      <c r="K1" s="54"/>
    </row>
    <row r="2" spans="1:11" ht="15">
      <c r="A2" s="1" t="s">
        <v>48</v>
      </c>
      <c r="I2" s="6"/>
      <c r="K2" s="7"/>
    </row>
    <row r="3" ht="15">
      <c r="A3" s="1" t="s">
        <v>0</v>
      </c>
    </row>
    <row r="5" ht="15">
      <c r="A5" s="12" t="s">
        <v>152</v>
      </c>
    </row>
    <row r="6" ht="15">
      <c r="A6" s="12" t="s">
        <v>124</v>
      </c>
    </row>
    <row r="7" ht="15">
      <c r="A7" s="12" t="s">
        <v>1</v>
      </c>
    </row>
    <row r="8" ht="15">
      <c r="A8" s="12"/>
    </row>
    <row r="9" ht="15">
      <c r="A9" s="12"/>
    </row>
    <row r="10" ht="15">
      <c r="A10" s="41" t="s">
        <v>129</v>
      </c>
    </row>
    <row r="11" spans="3:11" ht="15">
      <c r="C11" s="9" t="s">
        <v>26</v>
      </c>
      <c r="D11" s="9"/>
      <c r="E11" s="9" t="s">
        <v>26</v>
      </c>
      <c r="F11" s="9"/>
      <c r="G11" s="9" t="s">
        <v>54</v>
      </c>
      <c r="H11" s="9"/>
      <c r="I11" s="9" t="s">
        <v>82</v>
      </c>
      <c r="J11" s="9"/>
      <c r="K11" s="9" t="s">
        <v>28</v>
      </c>
    </row>
    <row r="12" spans="3:10" ht="15">
      <c r="C12" s="9" t="s">
        <v>27</v>
      </c>
      <c r="D12" s="9"/>
      <c r="E12" s="9" t="s">
        <v>53</v>
      </c>
      <c r="F12" s="9"/>
      <c r="G12" s="9" t="s">
        <v>55</v>
      </c>
      <c r="H12" s="9"/>
      <c r="I12" s="9" t="s">
        <v>110</v>
      </c>
      <c r="J12" s="9"/>
    </row>
    <row r="13" spans="3:11" ht="15">
      <c r="C13" s="9"/>
      <c r="D13" s="9"/>
      <c r="E13" s="9"/>
      <c r="F13" s="9"/>
      <c r="G13" s="9" t="s">
        <v>56</v>
      </c>
      <c r="H13" s="9"/>
      <c r="I13" s="9" t="s">
        <v>111</v>
      </c>
      <c r="J13" s="9"/>
      <c r="K13" s="9"/>
    </row>
    <row r="14" spans="3:11" ht="15">
      <c r="C14" s="9"/>
      <c r="D14" s="9"/>
      <c r="E14" s="9"/>
      <c r="F14" s="9"/>
      <c r="G14" s="9"/>
      <c r="H14" s="9"/>
      <c r="I14" s="9" t="s">
        <v>112</v>
      </c>
      <c r="J14" s="9"/>
      <c r="K14" s="9"/>
    </row>
    <row r="15" spans="3:11" ht="15">
      <c r="C15" s="14" t="s">
        <v>5</v>
      </c>
      <c r="D15" s="14"/>
      <c r="E15" s="14" t="s">
        <v>5</v>
      </c>
      <c r="F15" s="14"/>
      <c r="G15" s="14" t="s">
        <v>5</v>
      </c>
      <c r="H15" s="14"/>
      <c r="I15" s="14" t="s">
        <v>5</v>
      </c>
      <c r="J15" s="14"/>
      <c r="K15" s="14" t="s">
        <v>5</v>
      </c>
    </row>
    <row r="17" spans="1:11" ht="15">
      <c r="A17" s="1" t="s">
        <v>81</v>
      </c>
      <c r="C17" s="8">
        <v>12487</v>
      </c>
      <c r="D17" s="8"/>
      <c r="E17" s="8">
        <v>1595</v>
      </c>
      <c r="F17" s="8"/>
      <c r="G17" s="8">
        <v>2169</v>
      </c>
      <c r="H17" s="8"/>
      <c r="I17" s="8">
        <v>1689</v>
      </c>
      <c r="J17" s="8"/>
      <c r="K17" s="8">
        <f>SUM(C17:I17)</f>
        <v>17940</v>
      </c>
    </row>
    <row r="18" spans="1:11" ht="15">
      <c r="A18" s="1" t="s">
        <v>52</v>
      </c>
      <c r="C18" s="8">
        <v>230</v>
      </c>
      <c r="D18" s="8"/>
      <c r="E18" s="8">
        <v>181</v>
      </c>
      <c r="F18" s="8"/>
      <c r="G18" s="8">
        <v>0</v>
      </c>
      <c r="H18" s="8"/>
      <c r="I18" s="8">
        <v>0</v>
      </c>
      <c r="J18" s="8"/>
      <c r="K18" s="8">
        <f>SUM(C18:I18)</f>
        <v>411</v>
      </c>
    </row>
    <row r="19" spans="1:11" ht="15">
      <c r="A19" s="1" t="s">
        <v>62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>+'IS'!G33</f>
        <v>2283</v>
      </c>
      <c r="J19" s="8"/>
      <c r="K19" s="8">
        <f>SUM(C19:I19)</f>
        <v>2283</v>
      </c>
    </row>
    <row r="20" spans="3:11" ht="15">
      <c r="C20" s="8"/>
      <c r="D20" s="8"/>
      <c r="E20" s="8"/>
      <c r="F20" s="8"/>
      <c r="G20" s="8"/>
      <c r="H20" s="8"/>
      <c r="I20" s="8"/>
      <c r="J20" s="8"/>
      <c r="K20" s="8"/>
    </row>
    <row r="21" spans="1:11" ht="15.75" thickBot="1">
      <c r="A21" s="1" t="s">
        <v>141</v>
      </c>
      <c r="C21" s="11">
        <f>SUM(C17:C20)</f>
        <v>12717</v>
      </c>
      <c r="D21" s="8"/>
      <c r="E21" s="11">
        <f>SUM(E17:E20)</f>
        <v>1776</v>
      </c>
      <c r="F21" s="8"/>
      <c r="G21" s="11">
        <f>SUM(G17:G20)</f>
        <v>2169</v>
      </c>
      <c r="H21" s="8"/>
      <c r="I21" s="11">
        <f>SUM(I17:I20)</f>
        <v>3972</v>
      </c>
      <c r="J21" s="8"/>
      <c r="K21" s="11">
        <f>SUM(K17:K20)</f>
        <v>20634</v>
      </c>
    </row>
    <row r="22" ht="15.75" thickTop="1"/>
    <row r="23" spans="3:11" ht="15">
      <c r="C23" s="9"/>
      <c r="D23" s="9"/>
      <c r="E23" s="9"/>
      <c r="F23" s="9"/>
      <c r="G23" s="9"/>
      <c r="H23" s="9"/>
      <c r="I23" s="9"/>
      <c r="J23" s="9"/>
      <c r="K23" s="9"/>
    </row>
    <row r="24" spans="3:10" ht="15">
      <c r="C24" s="9"/>
      <c r="D24" s="9"/>
      <c r="E24" s="9"/>
      <c r="F24" s="9"/>
      <c r="G24" s="9"/>
      <c r="H24" s="9"/>
      <c r="I24" s="9"/>
      <c r="J24" s="9"/>
    </row>
    <row r="25" spans="3:11" ht="15">
      <c r="C25" s="9"/>
      <c r="D25" s="9"/>
      <c r="E25" s="9"/>
      <c r="F25" s="9"/>
      <c r="G25" s="9"/>
      <c r="H25" s="9"/>
      <c r="I25" s="9"/>
      <c r="J25" s="9"/>
      <c r="K25" s="9"/>
    </row>
    <row r="26" spans="1:11" ht="15">
      <c r="A26" s="41" t="s">
        <v>128</v>
      </c>
      <c r="C26" s="14"/>
      <c r="D26" s="14"/>
      <c r="E26" s="14"/>
      <c r="F26" s="14"/>
      <c r="G26" s="14"/>
      <c r="H26" s="14"/>
      <c r="I26" s="14"/>
      <c r="J26" s="14"/>
      <c r="K26" s="14"/>
    </row>
    <row r="28" spans="1:12" ht="15">
      <c r="A28" s="1" t="s">
        <v>90</v>
      </c>
      <c r="C28" s="8" t="s">
        <v>39</v>
      </c>
      <c r="D28" s="8"/>
      <c r="E28" s="8">
        <v>0</v>
      </c>
      <c r="F28" s="8"/>
      <c r="G28" s="8">
        <v>0</v>
      </c>
      <c r="H28" s="8"/>
      <c r="I28" s="8">
        <v>-11</v>
      </c>
      <c r="J28" s="8"/>
      <c r="K28" s="8">
        <f>SUM(E28:I28)</f>
        <v>-11</v>
      </c>
      <c r="L28" s="2"/>
    </row>
    <row r="29" spans="1:12" ht="15">
      <c r="A29" s="1" t="s">
        <v>89</v>
      </c>
      <c r="C29" s="31">
        <v>7254</v>
      </c>
      <c r="D29" s="8"/>
      <c r="E29" s="8">
        <v>0</v>
      </c>
      <c r="F29" s="8"/>
      <c r="G29" s="8">
        <v>2169</v>
      </c>
      <c r="H29" s="8"/>
      <c r="I29" s="8">
        <v>0</v>
      </c>
      <c r="J29" s="8"/>
      <c r="K29" s="8">
        <f>SUM(C29:I29)</f>
        <v>9423</v>
      </c>
      <c r="L29" s="2"/>
    </row>
    <row r="30" spans="3:12" ht="15">
      <c r="C30" s="42"/>
      <c r="D30" s="8"/>
      <c r="E30" s="42"/>
      <c r="F30" s="8"/>
      <c r="G30" s="42"/>
      <c r="H30" s="8"/>
      <c r="I30" s="42"/>
      <c r="J30" s="8"/>
      <c r="K30" s="42"/>
      <c r="L30" s="2"/>
    </row>
    <row r="31" spans="3:12" ht="15">
      <c r="C31" s="8">
        <f>C29</f>
        <v>7254</v>
      </c>
      <c r="D31" s="8"/>
      <c r="E31" s="8">
        <f>SUM(E28:E29)</f>
        <v>0</v>
      </c>
      <c r="F31" s="8"/>
      <c r="G31" s="8">
        <f>SUM(G28:G29)</f>
        <v>2169</v>
      </c>
      <c r="H31" s="8"/>
      <c r="I31" s="8">
        <f>SUM(I28:I29)</f>
        <v>-11</v>
      </c>
      <c r="J31" s="8"/>
      <c r="K31" s="8">
        <f>SUM(K28:K29)</f>
        <v>9412</v>
      </c>
      <c r="L31" s="2"/>
    </row>
    <row r="32" spans="1:12" ht="15">
      <c r="A32" s="1" t="s">
        <v>91</v>
      </c>
      <c r="C32" s="8">
        <v>1746</v>
      </c>
      <c r="D32" s="8"/>
      <c r="E32" s="8">
        <v>0</v>
      </c>
      <c r="F32" s="8"/>
      <c r="G32" s="8">
        <v>0</v>
      </c>
      <c r="H32" s="8"/>
      <c r="I32" s="8">
        <v>0</v>
      </c>
      <c r="J32" s="8"/>
      <c r="K32" s="8">
        <f>SUM(C32:I32)</f>
        <v>1746</v>
      </c>
      <c r="L32" s="2"/>
    </row>
    <row r="33" spans="3:12" ht="15">
      <c r="C33" s="42"/>
      <c r="D33" s="8"/>
      <c r="E33" s="42"/>
      <c r="F33" s="8"/>
      <c r="G33" s="42"/>
      <c r="H33" s="8"/>
      <c r="I33" s="42"/>
      <c r="J33" s="8"/>
      <c r="K33" s="42"/>
      <c r="L33" s="2"/>
    </row>
    <row r="34" spans="3:12" ht="15">
      <c r="C34" s="8">
        <f>C32+C31</f>
        <v>9000</v>
      </c>
      <c r="D34" s="8"/>
      <c r="E34" s="8">
        <f>E32+E31</f>
        <v>0</v>
      </c>
      <c r="F34" s="8"/>
      <c r="G34" s="8">
        <f>G32+G31</f>
        <v>2169</v>
      </c>
      <c r="H34" s="8"/>
      <c r="I34" s="8">
        <f>I32+I31</f>
        <v>-11</v>
      </c>
      <c r="J34" s="8"/>
      <c r="K34" s="8">
        <f>K32+K31</f>
        <v>11158</v>
      </c>
      <c r="L34" s="2"/>
    </row>
    <row r="35" spans="1:12" ht="15">
      <c r="A35" s="1" t="s">
        <v>92</v>
      </c>
      <c r="C35" s="31">
        <v>3000</v>
      </c>
      <c r="D35" s="8"/>
      <c r="E35" s="8">
        <v>2400</v>
      </c>
      <c r="F35" s="8"/>
      <c r="G35" s="8">
        <v>0</v>
      </c>
      <c r="H35" s="8"/>
      <c r="I35" s="8">
        <v>0</v>
      </c>
      <c r="J35" s="8"/>
      <c r="K35" s="8">
        <f>SUM(C35:I35)</f>
        <v>5400</v>
      </c>
      <c r="L35" s="2"/>
    </row>
    <row r="36" spans="1:12" ht="15">
      <c r="A36" s="1" t="s">
        <v>93</v>
      </c>
      <c r="C36" s="31">
        <v>0</v>
      </c>
      <c r="D36" s="8"/>
      <c r="E36" s="8">
        <v>-1193</v>
      </c>
      <c r="F36" s="8"/>
      <c r="G36" s="8">
        <v>0</v>
      </c>
      <c r="H36" s="8"/>
      <c r="I36" s="8">
        <v>0</v>
      </c>
      <c r="J36" s="8"/>
      <c r="K36" s="8">
        <f>SUM(C36:I36)</f>
        <v>-1193</v>
      </c>
      <c r="L36" s="2"/>
    </row>
    <row r="37" spans="3:12" ht="15">
      <c r="C37" s="42"/>
      <c r="D37" s="8"/>
      <c r="E37" s="42"/>
      <c r="F37" s="8"/>
      <c r="G37" s="42"/>
      <c r="H37" s="8"/>
      <c r="I37" s="42"/>
      <c r="J37" s="8"/>
      <c r="K37" s="42"/>
      <c r="L37" s="2"/>
    </row>
    <row r="38" spans="3:12" ht="15">
      <c r="C38" s="8">
        <f>SUM(C34:C37)</f>
        <v>12000</v>
      </c>
      <c r="D38" s="8"/>
      <c r="E38" s="8">
        <v>1207</v>
      </c>
      <c r="F38" s="8"/>
      <c r="G38" s="8">
        <f>SUM(G34:G37)</f>
        <v>2169</v>
      </c>
      <c r="H38" s="8"/>
      <c r="I38" s="8">
        <f>SUM(I34:I35)</f>
        <v>-11</v>
      </c>
      <c r="J38" s="8"/>
      <c r="K38" s="8">
        <f>SUM(K34:K36)</f>
        <v>15365</v>
      </c>
      <c r="L38" s="2"/>
    </row>
    <row r="39" spans="1:12" ht="15">
      <c r="A39" s="1" t="s">
        <v>52</v>
      </c>
      <c r="C39" s="8">
        <v>487</v>
      </c>
      <c r="D39" s="8"/>
      <c r="E39" s="8">
        <v>388</v>
      </c>
      <c r="F39" s="8"/>
      <c r="G39" s="8"/>
      <c r="H39" s="8"/>
      <c r="I39" s="8">
        <v>0</v>
      </c>
      <c r="J39" s="8"/>
      <c r="K39" s="8">
        <f>SUM(C39:I39)</f>
        <v>875</v>
      </c>
      <c r="L39" s="2"/>
    </row>
    <row r="40" spans="1:12" ht="15">
      <c r="A40" s="1" t="s">
        <v>62</v>
      </c>
      <c r="C40" s="8">
        <v>0</v>
      </c>
      <c r="D40" s="8"/>
      <c r="E40" s="8">
        <v>0</v>
      </c>
      <c r="F40" s="8"/>
      <c r="G40" s="8"/>
      <c r="H40" s="8"/>
      <c r="I40" s="8">
        <v>1700</v>
      </c>
      <c r="J40" s="8"/>
      <c r="K40" s="8">
        <f>SUM(C40:I40)</f>
        <v>1700</v>
      </c>
      <c r="L40" s="2"/>
    </row>
    <row r="41" spans="3:12" ht="15">
      <c r="C41" s="8"/>
      <c r="D41" s="8"/>
      <c r="E41" s="8"/>
      <c r="F41" s="8"/>
      <c r="G41" s="8"/>
      <c r="H41" s="8"/>
      <c r="I41" s="8"/>
      <c r="J41" s="8"/>
      <c r="K41" s="8"/>
      <c r="L41" s="2"/>
    </row>
    <row r="42" spans="1:12" ht="15.75" thickBot="1">
      <c r="A42" s="1" t="s">
        <v>142</v>
      </c>
      <c r="C42" s="11">
        <f>SUM(C38:C41)</f>
        <v>12487</v>
      </c>
      <c r="D42" s="8"/>
      <c r="E42" s="11">
        <f>SUM(E38:E41)</f>
        <v>1595</v>
      </c>
      <c r="F42" s="8"/>
      <c r="G42" s="11">
        <f>SUM(G38:G41)</f>
        <v>2169</v>
      </c>
      <c r="H42" s="8"/>
      <c r="I42" s="11">
        <f>SUM(I38:I41)</f>
        <v>1689</v>
      </c>
      <c r="J42" s="8"/>
      <c r="K42" s="11">
        <f>SUM(K38:K41)</f>
        <v>17940</v>
      </c>
      <c r="L42" s="2"/>
    </row>
    <row r="43" spans="3:12" ht="15.75" thickTop="1">
      <c r="C43" s="4"/>
      <c r="D43" s="2"/>
      <c r="E43" s="2"/>
      <c r="F43" s="2"/>
      <c r="G43" s="2"/>
      <c r="H43" s="2"/>
      <c r="I43" s="4"/>
      <c r="J43" s="2"/>
      <c r="K43" s="4"/>
      <c r="L43" s="2"/>
    </row>
    <row r="44" spans="3:12" ht="15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5">
      <c r="A45" s="1" t="s">
        <v>108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43" t="s">
        <v>94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3:12" ht="15">
      <c r="C47" s="4"/>
      <c r="D47" s="2"/>
      <c r="E47" s="2"/>
      <c r="F47" s="2"/>
      <c r="G47" s="2"/>
      <c r="H47" s="2"/>
      <c r="I47" s="4"/>
      <c r="J47" s="2"/>
      <c r="K47" s="4"/>
      <c r="L47" s="2"/>
    </row>
    <row r="48" spans="3:12" ht="15">
      <c r="C48" s="4"/>
      <c r="D48" s="2"/>
      <c r="E48" s="2"/>
      <c r="F48" s="2"/>
      <c r="G48" s="2"/>
      <c r="H48" s="2"/>
      <c r="I48" s="4"/>
      <c r="J48" s="2"/>
      <c r="K48" s="4"/>
      <c r="L48" s="2"/>
    </row>
    <row r="49" spans="1:12" ht="15">
      <c r="A49" s="1" t="s">
        <v>153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1" t="s">
        <v>85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ht="15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ht="15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ht="15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ht="15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ht="15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ht="15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ht="15">
      <c r="C57" s="2"/>
      <c r="D57" s="2"/>
      <c r="E57" s="2"/>
      <c r="F57" s="2"/>
      <c r="G57" s="2"/>
      <c r="H57" s="2"/>
      <c r="I57" s="2"/>
      <c r="J57" s="2"/>
      <c r="K57" s="2"/>
      <c r="L57" s="2"/>
    </row>
  </sheetData>
  <mergeCells count="1">
    <mergeCell ref="I1:K1"/>
  </mergeCells>
  <printOptions/>
  <pageMargins left="0.68" right="0.46" top="0.8" bottom="1" header="0.5" footer="0.5"/>
  <pageSetup fitToHeight="1" fitToWidth="1" horizontalDpi="300" verticalDpi="300" orientation="portrait" paperSize="9" scale="83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5"/>
  <sheetViews>
    <sheetView showGridLines="0" tabSelected="1" zoomScale="75" zoomScaleNormal="75" workbookViewId="0" topLeftCell="A4">
      <selection activeCell="L5" sqref="L5"/>
    </sheetView>
  </sheetViews>
  <sheetFormatPr defaultColWidth="9.140625" defaultRowHeight="13.5"/>
  <cols>
    <col min="1" max="1" width="69.421875" style="1" customWidth="1"/>
    <col min="2" max="2" width="11.421875" style="1" customWidth="1"/>
    <col min="3" max="3" width="11.7109375" style="1" bestFit="1" customWidth="1"/>
    <col min="4" max="4" width="3.57421875" style="1" customWidth="1"/>
    <col min="5" max="5" width="20.7109375" style="1" bestFit="1" customWidth="1"/>
    <col min="6" max="6" width="9.8515625" style="1" customWidth="1"/>
    <col min="7" max="7" width="7.57421875" style="1" customWidth="1"/>
    <col min="8" max="16384" width="9.140625" style="1" customWidth="1"/>
  </cols>
  <sheetData>
    <row r="1" spans="1:5" ht="15">
      <c r="A1" s="12" t="s">
        <v>47</v>
      </c>
      <c r="C1" s="54"/>
      <c r="D1" s="54"/>
      <c r="E1" s="54"/>
    </row>
    <row r="2" spans="1:5" ht="15">
      <c r="A2" s="1" t="s">
        <v>48</v>
      </c>
      <c r="C2" s="6"/>
      <c r="E2" s="7"/>
    </row>
    <row r="3" ht="15">
      <c r="A3" s="1" t="s">
        <v>0</v>
      </c>
    </row>
    <row r="5" ht="15">
      <c r="A5" s="12" t="s">
        <v>154</v>
      </c>
    </row>
    <row r="6" ht="15">
      <c r="A6" s="12" t="s">
        <v>124</v>
      </c>
    </row>
    <row r="7" ht="15">
      <c r="A7" s="12" t="s">
        <v>1</v>
      </c>
    </row>
    <row r="8" ht="15">
      <c r="A8" s="12"/>
    </row>
    <row r="9" spans="1:5" ht="15">
      <c r="A9" s="12"/>
      <c r="C9" s="9" t="s">
        <v>7</v>
      </c>
      <c r="E9" s="9" t="s">
        <v>6</v>
      </c>
    </row>
    <row r="10" spans="1:5" ht="15">
      <c r="A10" s="12"/>
      <c r="C10" s="9" t="s">
        <v>8</v>
      </c>
      <c r="E10" s="9" t="s">
        <v>9</v>
      </c>
    </row>
    <row r="11" spans="1:5" ht="15">
      <c r="A11" s="12"/>
      <c r="C11" s="9" t="s">
        <v>11</v>
      </c>
      <c r="E11" s="9" t="s">
        <v>87</v>
      </c>
    </row>
    <row r="12" spans="1:5" ht="15">
      <c r="A12" s="12"/>
      <c r="C12" s="15" t="s">
        <v>123</v>
      </c>
      <c r="D12" s="16"/>
      <c r="E12" s="15" t="s">
        <v>125</v>
      </c>
    </row>
    <row r="13" spans="3:5" ht="15">
      <c r="C13" s="9" t="s">
        <v>5</v>
      </c>
      <c r="E13" s="9" t="s">
        <v>5</v>
      </c>
    </row>
    <row r="14" spans="1:3" ht="15">
      <c r="A14" s="12" t="s">
        <v>29</v>
      </c>
      <c r="C14" s="2"/>
    </row>
    <row r="15" spans="1:5" ht="15">
      <c r="A15" s="1" t="s">
        <v>57</v>
      </c>
      <c r="C15" s="2">
        <f>+'IS'!G29</f>
        <v>2686</v>
      </c>
      <c r="E15" s="21">
        <v>2154</v>
      </c>
    </row>
    <row r="16" spans="1:5" ht="15">
      <c r="A16" s="1" t="s">
        <v>78</v>
      </c>
      <c r="C16" s="2"/>
      <c r="E16" s="2"/>
    </row>
    <row r="17" spans="1:5" ht="15">
      <c r="A17" s="1" t="s">
        <v>119</v>
      </c>
      <c r="C17" s="2">
        <v>0</v>
      </c>
      <c r="E17" s="2">
        <v>51</v>
      </c>
    </row>
    <row r="18" spans="1:5" ht="15">
      <c r="A18" s="1" t="s">
        <v>117</v>
      </c>
      <c r="C18" s="2">
        <v>12</v>
      </c>
      <c r="E18" s="2">
        <v>51</v>
      </c>
    </row>
    <row r="19" spans="1:5" ht="15">
      <c r="A19" s="1" t="s">
        <v>159</v>
      </c>
      <c r="C19" s="2">
        <v>-12</v>
      </c>
      <c r="E19" s="2">
        <v>0</v>
      </c>
    </row>
    <row r="20" spans="1:5" ht="15">
      <c r="A20" s="1" t="s">
        <v>3</v>
      </c>
      <c r="C20" s="2">
        <v>646</v>
      </c>
      <c r="E20" s="10">
        <v>349</v>
      </c>
    </row>
    <row r="21" spans="1:5" ht="15">
      <c r="A21" s="1" t="s">
        <v>101</v>
      </c>
      <c r="C21" s="2">
        <v>-1</v>
      </c>
      <c r="E21" s="10">
        <v>-36</v>
      </c>
    </row>
    <row r="22" spans="1:5" ht="15">
      <c r="A22" s="1" t="s">
        <v>59</v>
      </c>
      <c r="C22" s="2">
        <v>159</v>
      </c>
      <c r="E22" s="10">
        <v>149</v>
      </c>
    </row>
    <row r="23" spans="1:5" ht="15">
      <c r="A23" s="1" t="s">
        <v>68</v>
      </c>
      <c r="C23" s="2">
        <v>-45</v>
      </c>
      <c r="E23" s="10">
        <v>-56</v>
      </c>
    </row>
    <row r="24" spans="1:5" ht="15">
      <c r="A24" s="1" t="s">
        <v>133</v>
      </c>
      <c r="C24" s="2">
        <v>1</v>
      </c>
      <c r="E24" s="44">
        <v>0</v>
      </c>
    </row>
    <row r="25" spans="1:5" ht="15">
      <c r="A25" s="1" t="s">
        <v>118</v>
      </c>
      <c r="C25" s="2">
        <v>0</v>
      </c>
      <c r="E25" s="10">
        <v>15</v>
      </c>
    </row>
    <row r="26" spans="3:5" ht="15">
      <c r="C26" s="23"/>
      <c r="E26" s="23"/>
    </row>
    <row r="27" spans="1:5" ht="15">
      <c r="A27" s="1" t="s">
        <v>30</v>
      </c>
      <c r="C27" s="2">
        <f>SUM(C14:C26)</f>
        <v>3446</v>
      </c>
      <c r="E27" s="2">
        <f>SUM(E14:E26)</f>
        <v>2677</v>
      </c>
    </row>
    <row r="28" spans="1:5" ht="15">
      <c r="A28" s="1" t="s">
        <v>31</v>
      </c>
      <c r="C28" s="2">
        <v>-2245</v>
      </c>
      <c r="E28" s="10">
        <v>-1023</v>
      </c>
    </row>
    <row r="29" spans="1:5" ht="15">
      <c r="A29" s="1" t="s">
        <v>32</v>
      </c>
      <c r="C29" s="2">
        <v>819</v>
      </c>
      <c r="E29" s="10">
        <v>-892</v>
      </c>
    </row>
    <row r="30" spans="3:5" ht="15">
      <c r="C30" s="23"/>
      <c r="E30" s="23"/>
    </row>
    <row r="31" spans="1:5" ht="15">
      <c r="A31" s="1" t="s">
        <v>135</v>
      </c>
      <c r="C31" s="2">
        <f>SUM(C27:C30)</f>
        <v>2020</v>
      </c>
      <c r="E31" s="2">
        <f>SUM(E27:E30)</f>
        <v>762</v>
      </c>
    </row>
    <row r="32" spans="1:5" ht="15">
      <c r="A32" s="1" t="s">
        <v>33</v>
      </c>
      <c r="C32" s="2">
        <f>-C22</f>
        <v>-159</v>
      </c>
      <c r="E32" s="10">
        <v>-149</v>
      </c>
    </row>
    <row r="33" spans="1:5" ht="15">
      <c r="A33" s="1" t="s">
        <v>34</v>
      </c>
      <c r="C33" s="23">
        <v>-430</v>
      </c>
      <c r="E33" s="24">
        <v>-266</v>
      </c>
    </row>
    <row r="34" spans="1:5" ht="15">
      <c r="A34" s="12" t="s">
        <v>136</v>
      </c>
      <c r="C34" s="2">
        <f>SUM(C31:C33)</f>
        <v>1431</v>
      </c>
      <c r="E34" s="2">
        <f>SUM(E31:E33)</f>
        <v>347</v>
      </c>
    </row>
    <row r="35" spans="3:5" ht="15">
      <c r="C35" s="2"/>
      <c r="E35" s="2"/>
    </row>
    <row r="36" spans="1:5" ht="15">
      <c r="A36" s="12" t="s">
        <v>58</v>
      </c>
      <c r="C36" s="2"/>
      <c r="E36" s="2"/>
    </row>
    <row r="37" spans="1:5" ht="15">
      <c r="A37" s="1" t="s">
        <v>83</v>
      </c>
      <c r="C37" s="2">
        <v>45</v>
      </c>
      <c r="E37" s="10">
        <v>0</v>
      </c>
    </row>
    <row r="38" spans="1:5" ht="15">
      <c r="A38" s="1" t="s">
        <v>95</v>
      </c>
      <c r="C38" s="2">
        <v>0</v>
      </c>
      <c r="E38" s="10">
        <v>218</v>
      </c>
    </row>
    <row r="39" spans="1:5" ht="15">
      <c r="A39" s="1" t="s">
        <v>137</v>
      </c>
      <c r="C39" s="2">
        <v>356</v>
      </c>
      <c r="E39" s="10">
        <v>-959</v>
      </c>
    </row>
    <row r="40" spans="1:5" ht="15">
      <c r="A40" s="1" t="s">
        <v>102</v>
      </c>
      <c r="C40" s="23">
        <v>-1390</v>
      </c>
      <c r="E40" s="24">
        <v>-4874</v>
      </c>
    </row>
    <row r="41" spans="1:5" ht="15">
      <c r="A41" s="12" t="s">
        <v>63</v>
      </c>
      <c r="C41" s="2">
        <f>SUM(C37:C40)</f>
        <v>-989</v>
      </c>
      <c r="E41" s="2">
        <f>SUM(E37:E40)</f>
        <v>-5615</v>
      </c>
    </row>
    <row r="42" spans="3:5" ht="15">
      <c r="C42" s="2"/>
      <c r="E42" s="2"/>
    </row>
    <row r="43" spans="1:5" ht="15">
      <c r="A43" s="12" t="s">
        <v>35</v>
      </c>
      <c r="C43" s="2"/>
      <c r="E43" s="2"/>
    </row>
    <row r="44" spans="1:5" ht="15">
      <c r="A44" s="1" t="s">
        <v>143</v>
      </c>
      <c r="C44" s="2">
        <v>-716</v>
      </c>
      <c r="E44" s="10">
        <v>14</v>
      </c>
    </row>
    <row r="45" spans="1:5" ht="15">
      <c r="A45" s="1" t="s">
        <v>134</v>
      </c>
      <c r="C45" s="2">
        <v>-308</v>
      </c>
      <c r="E45" s="10">
        <v>644</v>
      </c>
    </row>
    <row r="46" spans="1:5" ht="15">
      <c r="A46" s="1" t="s">
        <v>130</v>
      </c>
      <c r="C46" s="2">
        <v>0</v>
      </c>
      <c r="E46" s="10">
        <v>-230</v>
      </c>
    </row>
    <row r="47" spans="1:5" ht="15">
      <c r="A47" s="1" t="s">
        <v>131</v>
      </c>
      <c r="C47" s="2">
        <v>0</v>
      </c>
      <c r="E47" s="10">
        <v>-193</v>
      </c>
    </row>
    <row r="48" spans="1:5" ht="15">
      <c r="A48" s="1" t="s">
        <v>144</v>
      </c>
      <c r="C48" s="2">
        <v>-172</v>
      </c>
      <c r="E48" s="10">
        <v>-268</v>
      </c>
    </row>
    <row r="49" spans="1:5" ht="15">
      <c r="A49" s="1" t="s">
        <v>98</v>
      </c>
      <c r="C49" s="2">
        <v>0</v>
      </c>
      <c r="E49" s="10">
        <v>-1193</v>
      </c>
    </row>
    <row r="50" spans="1:5" ht="15">
      <c r="A50" s="1" t="s">
        <v>96</v>
      </c>
      <c r="C50" s="2">
        <v>0</v>
      </c>
      <c r="E50" s="10">
        <v>1746</v>
      </c>
    </row>
    <row r="51" spans="1:5" ht="15">
      <c r="A51" s="1" t="s">
        <v>97</v>
      </c>
      <c r="C51" s="2">
        <v>0</v>
      </c>
      <c r="E51" s="10">
        <v>5400</v>
      </c>
    </row>
    <row r="52" spans="1:5" ht="15">
      <c r="A52" s="1" t="s">
        <v>72</v>
      </c>
      <c r="C52" s="23">
        <f>230+181</f>
        <v>411</v>
      </c>
      <c r="E52" s="24">
        <v>875</v>
      </c>
    </row>
    <row r="53" spans="1:5" ht="15">
      <c r="A53" s="12" t="s">
        <v>100</v>
      </c>
      <c r="C53" s="2">
        <f>SUM(C44:C52)</f>
        <v>-785</v>
      </c>
      <c r="E53" s="2">
        <f>SUM(E44:E52)</f>
        <v>6795</v>
      </c>
    </row>
    <row r="54" spans="3:5" ht="15">
      <c r="C54" s="23"/>
      <c r="E54" s="23"/>
    </row>
    <row r="55" spans="1:5" ht="15">
      <c r="A55" s="12" t="s">
        <v>99</v>
      </c>
      <c r="C55" s="2">
        <f>C34+C41+C53</f>
        <v>-343</v>
      </c>
      <c r="E55" s="2">
        <f>E34+E41+E53</f>
        <v>1527</v>
      </c>
    </row>
    <row r="56" spans="3:5" ht="15">
      <c r="C56" s="2"/>
      <c r="E56" s="2"/>
    </row>
    <row r="57" spans="1:5" ht="15">
      <c r="A57" s="12" t="s">
        <v>36</v>
      </c>
      <c r="C57" s="2"/>
      <c r="E57" s="2"/>
    </row>
    <row r="58" spans="1:5" ht="15">
      <c r="A58" s="12" t="s">
        <v>132</v>
      </c>
      <c r="C58" s="8">
        <v>1536</v>
      </c>
      <c r="E58" s="8" t="s">
        <v>39</v>
      </c>
    </row>
    <row r="59" spans="3:5" ht="15">
      <c r="C59" s="2"/>
      <c r="E59" s="23"/>
    </row>
    <row r="60" spans="1:5" ht="15">
      <c r="A60" s="12" t="s">
        <v>155</v>
      </c>
      <c r="C60" s="3"/>
      <c r="E60" s="2"/>
    </row>
    <row r="61" spans="1:5" ht="15">
      <c r="A61" s="12" t="s">
        <v>37</v>
      </c>
      <c r="C61" s="4">
        <f>SUM(C55:C58)</f>
        <v>1193</v>
      </c>
      <c r="E61" s="4">
        <f>SUM(E55:E58)</f>
        <v>1527</v>
      </c>
    </row>
    <row r="62" spans="1:5" ht="15.75" thickBot="1">
      <c r="A62" s="12" t="s">
        <v>147</v>
      </c>
      <c r="C62" s="45"/>
      <c r="E62" s="45"/>
    </row>
    <row r="63" ht="15.75" thickTop="1">
      <c r="C63" s="2"/>
    </row>
    <row r="64" spans="3:5" ht="15">
      <c r="C64" s="55"/>
      <c r="D64" s="54"/>
      <c r="E64" s="54"/>
    </row>
    <row r="65" spans="3:5" ht="15">
      <c r="C65" s="6"/>
      <c r="E65" s="7"/>
    </row>
    <row r="67" spans="1:3" ht="15">
      <c r="A67" s="1" t="s">
        <v>43</v>
      </c>
      <c r="C67" s="2"/>
    </row>
    <row r="68" ht="15">
      <c r="C68" s="2"/>
    </row>
    <row r="69" spans="1:3" ht="15">
      <c r="A69" s="1" t="s">
        <v>113</v>
      </c>
      <c r="C69" s="2"/>
    </row>
    <row r="70" ht="15">
      <c r="C70" s="2"/>
    </row>
    <row r="71" ht="15">
      <c r="C71" s="46" t="s">
        <v>5</v>
      </c>
    </row>
    <row r="72" spans="1:3" ht="15">
      <c r="A72" s="1" t="s">
        <v>103</v>
      </c>
      <c r="C72" s="2">
        <v>1801</v>
      </c>
    </row>
    <row r="73" spans="1:3" ht="15">
      <c r="A73" s="1" t="s">
        <v>104</v>
      </c>
      <c r="C73" s="2">
        <v>-410</v>
      </c>
    </row>
    <row r="74" spans="1:3" ht="15">
      <c r="A74" s="1" t="s">
        <v>151</v>
      </c>
      <c r="C74" s="2">
        <v>-1</v>
      </c>
    </row>
    <row r="75" spans="1:3" ht="15.75" thickBot="1">
      <c r="A75" s="1" t="s">
        <v>105</v>
      </c>
      <c r="C75" s="5">
        <f>SUM(C72:C74)</f>
        <v>1390</v>
      </c>
    </row>
    <row r="76" ht="15.75" thickTop="1">
      <c r="C76" s="2"/>
    </row>
    <row r="77" spans="1:3" ht="15">
      <c r="A77" s="1" t="s">
        <v>106</v>
      </c>
      <c r="C77" s="2"/>
    </row>
    <row r="78" spans="1:3" ht="15">
      <c r="A78" s="47" t="s">
        <v>107</v>
      </c>
      <c r="C78" s="2"/>
    </row>
    <row r="79" spans="1:3" ht="15">
      <c r="A79" s="48"/>
      <c r="C79" s="2"/>
    </row>
    <row r="80" spans="1:3" ht="15">
      <c r="A80" s="48"/>
      <c r="C80" s="46" t="s">
        <v>5</v>
      </c>
    </row>
    <row r="81" spans="1:3" ht="15">
      <c r="A81" s="48" t="s">
        <v>46</v>
      </c>
      <c r="C81" s="2">
        <f>+'BS'!C24</f>
        <v>659</v>
      </c>
    </row>
    <row r="82" spans="1:3" ht="15">
      <c r="A82" s="48" t="s">
        <v>18</v>
      </c>
      <c r="C82" s="2">
        <f>+'BS'!C25</f>
        <v>1193</v>
      </c>
    </row>
    <row r="83" ht="15">
      <c r="C83" s="3">
        <f>SUM(C81:C82)</f>
        <v>1852</v>
      </c>
    </row>
    <row r="84" spans="1:3" ht="15">
      <c r="A84" s="48" t="s">
        <v>76</v>
      </c>
      <c r="C84" s="4">
        <f>-C81</f>
        <v>-659</v>
      </c>
    </row>
    <row r="85" spans="1:3" ht="15.75" thickBot="1">
      <c r="A85" s="48"/>
      <c r="C85" s="5">
        <f>SUM(C83:C84)</f>
        <v>1193</v>
      </c>
    </row>
    <row r="86" spans="1:3" ht="15.75" thickTop="1">
      <c r="A86" s="48"/>
      <c r="C86" s="4"/>
    </row>
    <row r="87" spans="1:4" ht="15">
      <c r="A87" s="49"/>
      <c r="B87" s="49"/>
      <c r="C87" s="4"/>
      <c r="D87" s="49"/>
    </row>
    <row r="88" spans="1:4" ht="15">
      <c r="A88" s="1" t="s">
        <v>156</v>
      </c>
      <c r="B88" s="49"/>
      <c r="C88" s="4"/>
      <c r="D88" s="49"/>
    </row>
    <row r="89" spans="1:4" ht="15">
      <c r="A89" s="1" t="s">
        <v>84</v>
      </c>
      <c r="B89" s="49"/>
      <c r="C89" s="49"/>
      <c r="D89" s="49"/>
    </row>
    <row r="92" ht="15">
      <c r="A92" s="50"/>
    </row>
    <row r="93" ht="15">
      <c r="A93" s="50"/>
    </row>
    <row r="125" ht="15">
      <c r="E125" s="51"/>
    </row>
  </sheetData>
  <mergeCells count="2">
    <mergeCell ref="C1:E1"/>
    <mergeCell ref="C64:E64"/>
  </mergeCells>
  <printOptions/>
  <pageMargins left="0.56" right="0.14" top="0.5" bottom="0.42" header="0.5" footer="0.28"/>
  <pageSetup horizontalDpi="300" verticalDpi="300" orientation="portrait" paperSize="9" scale="91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CHUA WOO</cp:lastModifiedBy>
  <cp:lastPrinted>2006-05-17T01:28:02Z</cp:lastPrinted>
  <dcterms:created xsi:type="dcterms:W3CDTF">2004-02-10T06:37:25Z</dcterms:created>
  <dcterms:modified xsi:type="dcterms:W3CDTF">2006-05-17T08:51:45Z</dcterms:modified>
  <cp:category/>
  <cp:version/>
  <cp:contentType/>
  <cp:contentStatus/>
</cp:coreProperties>
</file>