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tabRatio="840" activeTab="2"/>
  </bookViews>
  <sheets>
    <sheet name="CIS" sheetId="1" r:id="rId1"/>
    <sheet name="CBS" sheetId="2" r:id="rId2"/>
    <sheet name="CSCE" sheetId="3" r:id="rId3"/>
    <sheet name="ccfs2" sheetId="4" r:id="rId4"/>
  </sheet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204">#REF!</definedName>
    <definedName name="audav0501">#REF!</definedName>
    <definedName name="AUDAV0502">#REF!</definedName>
    <definedName name="AUDAV0503">#REF!</definedName>
    <definedName name="AUDAV0801">#REF!</definedName>
    <definedName name="AUDAV0802">#REF!</definedName>
    <definedName name="AUDav0803">#REF!</definedName>
    <definedName name="audav1101">#REF!</definedName>
    <definedName name="AUDAV1102">#REF!</definedName>
    <definedName name="AUDav1103">#REF!</definedName>
    <definedName name="audye0202">#REF!</definedName>
    <definedName name="AUDYE0203">#REF!</definedName>
    <definedName name="AUDYE0204">#REF!</definedName>
    <definedName name="AUDYE0502">#REF!</definedName>
    <definedName name="AUDYE0503">#REF!</definedName>
    <definedName name="AUDYE0801">#REF!</definedName>
    <definedName name="AUDYE0802">#REF!</definedName>
    <definedName name="AUDYE0803">#REF!</definedName>
    <definedName name="audye1101">#REF!</definedName>
    <definedName name="AUDYE1102">#REF!</definedName>
    <definedName name="AUDYE1103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501">#REF!</definedName>
    <definedName name="GBPAV0502">#REF!</definedName>
    <definedName name="GBPAV0503">#REF!</definedName>
    <definedName name="GBPAV0801">#REF!</definedName>
    <definedName name="GBPAV0802">#REF!</definedName>
    <definedName name="GBPAV0803">#REF!</definedName>
    <definedName name="gbpav1101">#REF!</definedName>
    <definedName name="GBPav1102">#REF!</definedName>
    <definedName name="GBPAV1103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801">#REF!</definedName>
    <definedName name="GBPYE0802">#REF!</definedName>
    <definedName name="GBPYE0803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501">#REF!</definedName>
    <definedName name="HKDAV0502">#REF!</definedName>
    <definedName name="HKDAV0503">#REF!</definedName>
    <definedName name="HKDAV0801">#REF!</definedName>
    <definedName name="HKDAV0802">#REF!</definedName>
    <definedName name="HKDAV0803">#REF!</definedName>
    <definedName name="hkdav1101">#REF!</definedName>
    <definedName name="HKDAV1102">#REF!</definedName>
    <definedName name="HKDAV1103">#REF!</definedName>
    <definedName name="hkdye0202">#REF!</definedName>
    <definedName name="HKDYE0203">#REF!</definedName>
    <definedName name="HKDYE0204">#REF!</definedName>
    <definedName name="HKDYE0502">#REF!</definedName>
    <definedName name="HKDYE0503">#REF!</definedName>
    <definedName name="HKDYE0801">#REF!</definedName>
    <definedName name="HKDYE0802">#REF!</definedName>
    <definedName name="HKDYE0803">#REF!</definedName>
    <definedName name="hkdye1101">#REF!</definedName>
    <definedName name="HKDYE1102">#REF!</definedName>
    <definedName name="HKDYE1103">#REF!</definedName>
    <definedName name="idrav0202">#REF!</definedName>
    <definedName name="IDRAV0203">#REF!</definedName>
    <definedName name="IDRAV0204">#REF!</definedName>
    <definedName name="idrav0501">#REF!</definedName>
    <definedName name="IDRAV0502">#REF!</definedName>
    <definedName name="IDRAV0503">#REF!</definedName>
    <definedName name="IDRAV0801">#REF!</definedName>
    <definedName name="IDRAV0802">#REF!</definedName>
    <definedName name="IDRAV0803">#REF!</definedName>
    <definedName name="idrav1101">#REF!</definedName>
    <definedName name="IDRAV1102">#REF!</definedName>
    <definedName name="IDRAV1103">#REF!</definedName>
    <definedName name="idrye0202">#REF!</definedName>
    <definedName name="IDRYE0203">#REF!</definedName>
    <definedName name="IDRYE0204">#REF!</definedName>
    <definedName name="IDRYE0502">#REF!</definedName>
    <definedName name="IDRYE0503">#REF!</definedName>
    <definedName name="IDRYE0801">#REF!</definedName>
    <definedName name="IDRYE0802">#REF!</definedName>
    <definedName name="IDRYE0803">#REF!</definedName>
    <definedName name="idrye1101">#REF!</definedName>
    <definedName name="IDRYE1102">#REF!</definedName>
    <definedName name="IDRYE1103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501">#REF!</definedName>
    <definedName name="PHPAV0502">#REF!</definedName>
    <definedName name="PHPAV0503">#REF!</definedName>
    <definedName name="PHPAV0801">#REF!</definedName>
    <definedName name="PHPAV0802">#REF!</definedName>
    <definedName name="PHPAV0803">#REF!</definedName>
    <definedName name="phpav1101">#REF!</definedName>
    <definedName name="PHPAV1102">#REF!</definedName>
    <definedName name="PHPav1103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801">#REF!</definedName>
    <definedName name="PHPYE0802">#REF!</definedName>
    <definedName name="PHPYE0803">#REF!</definedName>
    <definedName name="phpye1101">#REF!</definedName>
    <definedName name="PHPYE1102">#REF!</definedName>
    <definedName name="PHPYE1103">#REF!</definedName>
    <definedName name="_xlnm.Print_Area" localSheetId="1">'CBS'!$B$4:$K$62</definedName>
    <definedName name="_xlnm.Print_Area" localSheetId="3">'ccfs2'!$B$2:$K$61</definedName>
    <definedName name="_xlnm.Print_Area" localSheetId="0">'CIS'!$B$2:$I$53</definedName>
    <definedName name="_xlnm.Print_Area" localSheetId="2">'CSCE'!$B$2:$F$47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501">#REF!</definedName>
    <definedName name="RMBAV0502">#REF!</definedName>
    <definedName name="RMBAV0503">#REF!</definedName>
    <definedName name="RMBAV0801">#REF!</definedName>
    <definedName name="RMBAV0802">#REF!</definedName>
    <definedName name="RMBAV0803">#REF!</definedName>
    <definedName name="rmbav1101">#REF!</definedName>
    <definedName name="RMBAV1102">#REF!</definedName>
    <definedName name="RMBAV1103">#REF!</definedName>
    <definedName name="rmbye0202">#REF!</definedName>
    <definedName name="RMBYE0203">#REF!</definedName>
    <definedName name="RMBYE0204">#REF!</definedName>
    <definedName name="RMBYE0502">#REF!</definedName>
    <definedName name="RMBYE0503">#REF!</definedName>
    <definedName name="RMBYE0801">#REF!</definedName>
    <definedName name="RMBYE0802">#REF!</definedName>
    <definedName name="RMBYE0803">#REF!</definedName>
    <definedName name="rmbye1101">#REF!</definedName>
    <definedName name="RMBYE1102">#REF!</definedName>
    <definedName name="RMBYE1103">#REF!</definedName>
    <definedName name="sgdav0202">#REF!</definedName>
    <definedName name="SGDAV0203">#REF!</definedName>
    <definedName name="SGDAV0204">#REF!</definedName>
    <definedName name="sgdav0501">#REF!</definedName>
    <definedName name="SGDAV0502">#REF!</definedName>
    <definedName name="SGDAV0503">#REF!</definedName>
    <definedName name="SGDAV0801">#REF!</definedName>
    <definedName name="SGDAV0802">#REF!</definedName>
    <definedName name="SGDAV0803">#REF!</definedName>
    <definedName name="sgdav1101">#REF!</definedName>
    <definedName name="SGDAV1102">#REF!</definedName>
    <definedName name="SGDAV1103">#REF!</definedName>
    <definedName name="sgdye0202">#REF!</definedName>
    <definedName name="SGDYE0203">#REF!</definedName>
    <definedName name="SGDYE0204">#REF!</definedName>
    <definedName name="SGDYE0502">#REF!</definedName>
    <definedName name="SGDYE0503">#REF!</definedName>
    <definedName name="SGDYE0801">#REF!</definedName>
    <definedName name="SGDYE0802">#REF!</definedName>
    <definedName name="SGDYE0803">#REF!</definedName>
    <definedName name="sgdye1101">#REF!</definedName>
    <definedName name="SGDYE1102">#REF!</definedName>
    <definedName name="SGDYE1103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501">#REF!</definedName>
    <definedName name="USDAV0502">#REF!</definedName>
    <definedName name="USDAV0503">#REF!</definedName>
    <definedName name="USDAV0801">#REF!</definedName>
    <definedName name="USDAV0802">#REF!</definedName>
    <definedName name="USDAV0803">#REF!</definedName>
    <definedName name="usdav1101">#REF!</definedName>
    <definedName name="USDAV1102">#REF!</definedName>
    <definedName name="USDav1103">#REF!</definedName>
    <definedName name="usdye0202">#REF!</definedName>
    <definedName name="USDYE0203">#REF!</definedName>
    <definedName name="USDYE0204">#REF!</definedName>
    <definedName name="USDYE0502">#REF!</definedName>
    <definedName name="USDYE0503">#REF!</definedName>
    <definedName name="USDYE0801">#REF!</definedName>
    <definedName name="USDYE0802">#REF!</definedName>
    <definedName name="USDYE0803">#REF!</definedName>
    <definedName name="usdye1101">#REF!</definedName>
    <definedName name="USDYE1102">#REF!</definedName>
    <definedName name="USDYE1103">#REF!</definedName>
  </definedNames>
  <calcPr fullCalcOnLoad="1"/>
</workbook>
</file>

<file path=xl/sharedStrings.xml><?xml version="1.0" encoding="utf-8"?>
<sst xmlns="http://schemas.openxmlformats.org/spreadsheetml/2006/main" count="157" uniqueCount="121">
  <si>
    <t>FY 2004</t>
  </si>
  <si>
    <t>Share</t>
  </si>
  <si>
    <t>capital</t>
  </si>
  <si>
    <t>profits</t>
  </si>
  <si>
    <t>Translation</t>
  </si>
  <si>
    <t>reserve</t>
  </si>
  <si>
    <t>31.05.2003</t>
  </si>
  <si>
    <t>Long term bank borrowings</t>
  </si>
  <si>
    <t>Hire purchase creditors (payable after the next 12 months)</t>
  </si>
  <si>
    <t>(Incorporated in Malaysia)</t>
  </si>
  <si>
    <t>Profit after taxation</t>
  </si>
  <si>
    <t>Net profit for the period attributable to shareholders</t>
  </si>
  <si>
    <t>(The Condensed Consolidated Statement of Changes in Equity should be read in conjunction with the Annual Financial Statements for the year ended 31 May 2003)</t>
  </si>
  <si>
    <t>CONDENSED CONSOLIDATED INCOME STATEMENTS</t>
  </si>
  <si>
    <t>Revenue</t>
  </si>
  <si>
    <t>Other operating income</t>
  </si>
  <si>
    <t>CONDENSED CONSOLIDATED BALANCE SHEET</t>
  </si>
  <si>
    <t>CONDENSED CONSOLIDATED STATEMENT OF CHANGES IN EQUITY</t>
  </si>
  <si>
    <t>Distributable</t>
  </si>
  <si>
    <t>Retained</t>
  </si>
  <si>
    <t>CONDENSED CONSOLIDATED CASH FLOW STATEMENT</t>
  </si>
  <si>
    <t>ended</t>
  </si>
  <si>
    <t>Interest paid</t>
  </si>
  <si>
    <t xml:space="preserve">  Interest income</t>
  </si>
  <si>
    <t xml:space="preserve">  Interest expense</t>
  </si>
  <si>
    <t>Minority interest</t>
  </si>
  <si>
    <t>Property, plant and equipment</t>
  </si>
  <si>
    <t>Development expenditure</t>
  </si>
  <si>
    <t>Profit from operations</t>
  </si>
  <si>
    <t>Bank overdrafts</t>
  </si>
  <si>
    <t>Selling and distribution expenses</t>
  </si>
  <si>
    <t>Administrative expenses</t>
  </si>
  <si>
    <t>Other operating expenses</t>
  </si>
  <si>
    <t>Changes in working capital</t>
  </si>
  <si>
    <t>Other investments</t>
  </si>
  <si>
    <t>Net profit for the period</t>
  </si>
  <si>
    <t>Reserves</t>
  </si>
  <si>
    <t>Cumulative Quarter</t>
  </si>
  <si>
    <t>RM'000</t>
  </si>
  <si>
    <t>Taxation</t>
  </si>
  <si>
    <t>N/A</t>
  </si>
  <si>
    <t>As at</t>
  </si>
  <si>
    <t>Assets Employed</t>
  </si>
  <si>
    <t>Investments</t>
  </si>
  <si>
    <t>Future income tax benefits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</si>
  <si>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</si>
  <si>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</si>
  <si>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</si>
  <si>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</si>
  <si>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</si>
  <si>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</si>
  <si>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</si>
  <si>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</si>
  <si>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</si>
  <si>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</si>
  <si>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</si>
  <si>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</si>
  <si>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</si>
  <si>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Net current assets</t>
  </si>
  <si>
    <t>Financed By</t>
  </si>
  <si>
    <t>Share capital</t>
  </si>
  <si>
    <t>Shareholders' funds</t>
  </si>
  <si>
    <t>Deferred taxation</t>
  </si>
  <si>
    <t>Provision for retirement benefits</t>
  </si>
  <si>
    <t>THE FIGURES HAVE NOT BEEN AUDITED</t>
  </si>
  <si>
    <t>Finance cost</t>
  </si>
  <si>
    <t>FY 2003</t>
  </si>
  <si>
    <t>Total</t>
  </si>
  <si>
    <t>Dividends</t>
  </si>
  <si>
    <t>Cost of Sales</t>
  </si>
  <si>
    <t>Gross Profit</t>
  </si>
  <si>
    <t>Profit before taxation</t>
  </si>
  <si>
    <t>Individual Quarter</t>
  </si>
  <si>
    <t>(The Condensed Consolidated Income Statements should be read in conjunction with the Annual Financial Statements for the year ended 31 May 2003)</t>
  </si>
  <si>
    <t>(The Condensed Consolidated Balance Sheet should be read in conjunction with the Annual Financial Statements for the year ended 31 May 2003)</t>
  </si>
  <si>
    <t>Dividends payable</t>
  </si>
  <si>
    <t>Balance as at 1 June 2003</t>
  </si>
  <si>
    <t>(The Condensed Consolidated Cash Flow Statements should be read in conjunction with the Annual Financial Statements for the year ended 31 May 2003)</t>
  </si>
  <si>
    <t>(Unaudited)</t>
  </si>
  <si>
    <t>(Audited)</t>
  </si>
  <si>
    <t>Net Tangible Assets per share (RM)</t>
  </si>
  <si>
    <t>The Cash and Cash Equivalents comprise:</t>
  </si>
  <si>
    <t>Currency translation differences</t>
  </si>
  <si>
    <t>Balance as at 1 June 2002</t>
  </si>
  <si>
    <t xml:space="preserve">Earnings per share </t>
  </si>
  <si>
    <t xml:space="preserve"> - basic (sen)</t>
  </si>
  <si>
    <t xml:space="preserve"> - diluted (sen)</t>
  </si>
  <si>
    <t>Adjustments for non-cash items</t>
  </si>
  <si>
    <t>Operating profit before working capital changes</t>
  </si>
  <si>
    <t>Cash Flows From Operating Activities</t>
  </si>
  <si>
    <t>Cash Flows From Investing Activities</t>
  </si>
  <si>
    <t>Cash Flows From Financing Activities</t>
  </si>
  <si>
    <t>Dividends paid to shareholders of the Company</t>
  </si>
  <si>
    <t>Term loans and advances</t>
  </si>
  <si>
    <t>Cash and Cash Equivalents at beginning of year</t>
  </si>
  <si>
    <t>Effects of Exchange Rate Changes</t>
  </si>
  <si>
    <t>Inventories</t>
  </si>
  <si>
    <t>TAMCO CORPORATE HOLDINGS BERHAD</t>
  </si>
  <si>
    <t>FOR THE FINANCIAL QUARTER ENDED 31 MAY 2004</t>
  </si>
  <si>
    <t>31.05.2004</t>
  </si>
  <si>
    <t>As at 31 May 2004</t>
  </si>
  <si>
    <t>For the period ended 31 May 2004</t>
  </si>
  <si>
    <t>Balance as at 31 May 2004</t>
  </si>
  <si>
    <t>Redemption of preference shares</t>
  </si>
  <si>
    <t>12 months quarter ended 31 May 2003</t>
  </si>
  <si>
    <t>12 months quarter ended 31 May 2004</t>
  </si>
  <si>
    <t>Balance as at 31 May 2003</t>
  </si>
  <si>
    <t>12 months</t>
  </si>
  <si>
    <t>Share of results of associates</t>
  </si>
  <si>
    <t xml:space="preserve">Acquisition of interest in associates </t>
  </si>
  <si>
    <t>Non- Distributable</t>
  </si>
  <si>
    <t>(Company No : 6614-W)</t>
  </si>
  <si>
    <t>Net cash (used in) /generated from operating activities</t>
  </si>
  <si>
    <t>Net Cash Generated From /(Used In) Investing Activities</t>
  </si>
  <si>
    <t>Net Cash Generated From /(Used In) Financing Activities</t>
  </si>
  <si>
    <t>Net Increase /(Decrease) in Cash and Cash Equivalents</t>
  </si>
  <si>
    <t>Retained profits</t>
  </si>
  <si>
    <t>For the year ended 31 May 2004</t>
  </si>
  <si>
    <t>Cash and Cash Equivalents at end of  year</t>
  </si>
  <si>
    <t>Unquoted associates</t>
  </si>
  <si>
    <r>
      <t>Issue</t>
    </r>
    <r>
      <rPr>
        <sz val="10"/>
        <rFont val="Arial"/>
        <family val="2"/>
      </rPr>
      <t xml:space="preserve"> of shares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</si>
</sst>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m/dd/yy_)"/>
    <numFmt numFmtId="179" formatCode="0.0%"/>
    <numFmt numFmtId="180" formatCode="#,##0.0_);\(#,##0.0\)"/>
    <numFmt numFmtId="181" formatCode="#,##0.0000_);\(#,##0.0000\)"/>
    <numFmt numFmtId="182" formatCode="#,##0.000_);\(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00%"/>
    <numFmt numFmtId="186" formatCode="_(* #,##0.0_);_(* \(#,##0.0\);_(* &quot;-&quot;_);_(@_)"/>
    <numFmt numFmtId="187" formatCode="_(* #,##0.00_);_(* \(#,##0.00\);_(* &quot;-&quot;_);_(@_)"/>
    <numFmt numFmtId="188" formatCode="_(* #,##0_);_(* \(#,##0\);_(* &quot;-&quot;??_);_(@_)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_(* #,##0.000_);_(* \(#,##0.000\);_(* &quot;-&quot;??_);_(@_)"/>
    <numFmt numFmtId="195" formatCode="#,##0.0_);[Red]\(#,##0.0\)"/>
    <numFmt numFmtId="196" formatCode="0.0%;[Red]\(0.0%\)"/>
  </numFmts>
  <fonts count="11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37" fontId="0" fillId="2" borderId="0" xfId="0" applyAlignment="1">
      <alignment/>
    </xf>
    <xf numFmtId="37" fontId="0" fillId="3" borderId="0" xfId="0" applyFill="1" applyAlignment="1">
      <alignment/>
    </xf>
    <xf numFmtId="37" fontId="0" fillId="4" borderId="0" xfId="0" applyFill="1" applyAlignment="1">
      <alignment/>
    </xf>
    <xf numFmtId="37" fontId="0" fillId="4" borderId="0" xfId="0" applyFill="1" applyBorder="1" applyAlignment="1">
      <alignment/>
    </xf>
    <xf numFmtId="37" fontId="2" fillId="4" borderId="0" xfId="0" applyFont="1" applyFill="1" applyAlignment="1">
      <alignment/>
    </xf>
    <xf numFmtId="37" fontId="3" fillId="4" borderId="0" xfId="0" applyFont="1" applyFill="1" applyAlignment="1">
      <alignment horizontal="center"/>
    </xf>
    <xf numFmtId="169" fontId="0" fillId="4" borderId="0" xfId="0" applyNumberFormat="1" applyFill="1" applyAlignment="1">
      <alignment/>
    </xf>
    <xf numFmtId="37" fontId="3" fillId="4" borderId="0" xfId="0" applyFont="1" applyFill="1" applyBorder="1" applyAlignment="1">
      <alignment horizontal="center"/>
    </xf>
    <xf numFmtId="37" fontId="3" fillId="4" borderId="0" xfId="0" applyFont="1" applyFill="1" applyAlignment="1">
      <alignment/>
    </xf>
    <xf numFmtId="37" fontId="0" fillId="0" borderId="0" xfId="0" applyFill="1" applyAlignment="1">
      <alignment/>
    </xf>
    <xf numFmtId="37" fontId="2" fillId="0" borderId="0" xfId="0" applyFont="1" applyFill="1" applyAlignment="1">
      <alignment/>
    </xf>
    <xf numFmtId="37" fontId="2" fillId="4" borderId="0" xfId="0" applyFont="1" applyFill="1" applyBorder="1" applyAlignment="1">
      <alignment/>
    </xf>
    <xf numFmtId="37" fontId="0" fillId="0" borderId="1" xfId="0" applyFill="1" applyBorder="1" applyAlignment="1">
      <alignment/>
    </xf>
    <xf numFmtId="37" fontId="0" fillId="0" borderId="2" xfId="0" applyFill="1" applyBorder="1" applyAlignment="1">
      <alignment/>
    </xf>
    <xf numFmtId="188" fontId="2" fillId="4" borderId="0" xfId="15" applyNumberFormat="1" applyFont="1" applyFill="1" applyBorder="1" applyAlignment="1">
      <alignment horizontal="right"/>
    </xf>
    <xf numFmtId="188" fontId="2" fillId="4" borderId="0" xfId="15" applyNumberFormat="1" applyFont="1" applyFill="1" applyAlignment="1">
      <alignment/>
    </xf>
    <xf numFmtId="188" fontId="2" fillId="4" borderId="0" xfId="15" applyNumberFormat="1" applyFont="1" applyFill="1" applyAlignment="1">
      <alignment horizontal="center"/>
    </xf>
    <xf numFmtId="188" fontId="2" fillId="4" borderId="0" xfId="15" applyNumberFormat="1" applyFont="1" applyFill="1" applyAlignment="1">
      <alignment horizontal="right"/>
    </xf>
    <xf numFmtId="188" fontId="2" fillId="4" borderId="3" xfId="15" applyNumberFormat="1" applyFont="1" applyFill="1" applyBorder="1" applyAlignment="1">
      <alignment/>
    </xf>
    <xf numFmtId="188" fontId="2" fillId="3" borderId="0" xfId="0" applyNumberFormat="1" applyFont="1" applyFill="1" applyBorder="1" applyAlignment="1">
      <alignment/>
    </xf>
    <xf numFmtId="37" fontId="2" fillId="4" borderId="0" xfId="0" applyFont="1" applyFill="1" applyAlignment="1">
      <alignment horizontal="center"/>
    </xf>
    <xf numFmtId="37" fontId="6" fillId="4" borderId="0" xfId="0" applyFont="1" applyFill="1" applyAlignment="1">
      <alignment/>
    </xf>
    <xf numFmtId="37" fontId="2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7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right"/>
    </xf>
    <xf numFmtId="37" fontId="3" fillId="4" borderId="0" xfId="0" applyFont="1" applyFill="1" applyAlignment="1">
      <alignment horizontal="right"/>
    </xf>
    <xf numFmtId="37" fontId="2" fillId="4" borderId="0" xfId="0" applyFont="1" applyFill="1" applyAlignment="1">
      <alignment horizontal="left"/>
    </xf>
    <xf numFmtId="188" fontId="2" fillId="4" borderId="0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right"/>
    </xf>
    <xf numFmtId="188" fontId="2" fillId="4" borderId="0" xfId="15" applyNumberFormat="1" applyFont="1" applyFill="1" applyBorder="1" applyAlignment="1">
      <alignment/>
    </xf>
    <xf numFmtId="188" fontId="2" fillId="4" borderId="0" xfId="15" applyNumberFormat="1" applyFont="1" applyFill="1" applyBorder="1" applyAlignment="1">
      <alignment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center"/>
    </xf>
    <xf numFmtId="37" fontId="2" fillId="4" borderId="0" xfId="0" applyFont="1" applyFill="1" applyAlignment="1" quotePrefix="1">
      <alignment horizontal="left"/>
    </xf>
    <xf numFmtId="188" fontId="2" fillId="4" borderId="3" xfId="15" applyNumberFormat="1" applyFont="1" applyFill="1" applyBorder="1" applyAlignment="1">
      <alignment/>
    </xf>
    <xf numFmtId="188" fontId="2" fillId="4" borderId="4" xfId="15" applyNumberFormat="1" applyFont="1" applyFill="1" applyBorder="1" applyAlignment="1">
      <alignment/>
    </xf>
    <xf numFmtId="171" fontId="2" fillId="4" borderId="0" xfId="15" applyFont="1" applyFill="1" applyBorder="1" applyAlignment="1">
      <alignment/>
    </xf>
    <xf numFmtId="188" fontId="2" fillId="3" borderId="0" xfId="15" applyNumberFormat="1" applyFont="1" applyFill="1" applyBorder="1" applyAlignment="1">
      <alignment horizontal="right"/>
    </xf>
    <xf numFmtId="171" fontId="2" fillId="3" borderId="0" xfId="15" applyNumberFormat="1" applyFont="1" applyFill="1" applyBorder="1" applyAlignment="1">
      <alignment/>
    </xf>
    <xf numFmtId="37" fontId="2" fillId="3" borderId="0" xfId="0" applyFont="1" applyFill="1" applyBorder="1" applyAlignment="1">
      <alignment/>
    </xf>
    <xf numFmtId="37" fontId="6" fillId="4" borderId="0" xfId="0" applyFont="1" applyFill="1" applyBorder="1" applyAlignment="1">
      <alignment/>
    </xf>
    <xf numFmtId="37" fontId="3" fillId="4" borderId="0" xfId="0" applyFont="1" applyFill="1" applyBorder="1" applyAlignment="1">
      <alignment horizontal="right"/>
    </xf>
    <xf numFmtId="37" fontId="3" fillId="4" borderId="0" xfId="0" applyFont="1" applyFill="1" applyBorder="1" applyAlignment="1" quotePrefix="1">
      <alignment horizontal="right"/>
    </xf>
    <xf numFmtId="37" fontId="6" fillId="4" borderId="0" xfId="0" applyFont="1" applyFill="1" applyAlignment="1">
      <alignment horizontal="center"/>
    </xf>
    <xf numFmtId="37" fontId="6" fillId="4" borderId="0" xfId="0" applyFont="1" applyFill="1" applyBorder="1" applyAlignment="1">
      <alignment horizontal="center"/>
    </xf>
    <xf numFmtId="37" fontId="7" fillId="4" borderId="0" xfId="0" applyFont="1" applyFill="1" applyAlignment="1">
      <alignment/>
    </xf>
    <xf numFmtId="37" fontId="7" fillId="4" borderId="0" xfId="0" applyFont="1" applyFill="1" applyBorder="1" applyAlignment="1">
      <alignment/>
    </xf>
    <xf numFmtId="37" fontId="6" fillId="4" borderId="0" xfId="0" applyFont="1" applyFill="1" applyAlignment="1">
      <alignment horizontal="right"/>
    </xf>
    <xf numFmtId="37" fontId="1" fillId="4" borderId="0" xfId="0" applyFont="1" applyFill="1" applyBorder="1" applyAlignment="1">
      <alignment horizontal="center"/>
    </xf>
    <xf numFmtId="188" fontId="2" fillId="4" borderId="5" xfId="15" applyNumberFormat="1" applyFont="1" applyFill="1" applyBorder="1" applyAlignment="1">
      <alignment/>
    </xf>
    <xf numFmtId="37" fontId="2" fillId="3" borderId="0" xfId="0" applyFont="1" applyFill="1" applyAlignment="1">
      <alignment horizontal="left"/>
    </xf>
    <xf numFmtId="37" fontId="2" fillId="3" borderId="0" xfId="0" applyFont="1" applyFill="1" applyAlignment="1" quotePrefix="1">
      <alignment horizontal="left"/>
    </xf>
    <xf numFmtId="188" fontId="0" fillId="4" borderId="0" xfId="15" applyNumberFormat="1" applyFill="1" applyBorder="1" applyAlignment="1">
      <alignment/>
    </xf>
    <xf numFmtId="171" fontId="2" fillId="4" borderId="0" xfId="15" applyNumberFormat="1" applyFont="1" applyFill="1" applyBorder="1" applyAlignment="1">
      <alignment/>
    </xf>
    <xf numFmtId="193" fontId="2" fillId="4" borderId="0" xfId="15" applyNumberFormat="1" applyFont="1" applyFill="1" applyBorder="1" applyAlignment="1">
      <alignment horizontal="right"/>
    </xf>
    <xf numFmtId="188" fontId="2" fillId="4" borderId="6" xfId="15" applyNumberFormat="1" applyFont="1" applyFill="1" applyBorder="1" applyAlignment="1">
      <alignment horizontal="center"/>
    </xf>
    <xf numFmtId="188" fontId="2" fillId="4" borderId="7" xfId="15" applyNumberFormat="1" applyFont="1" applyFill="1" applyBorder="1" applyAlignment="1">
      <alignment horizontal="center"/>
    </xf>
    <xf numFmtId="188" fontId="2" fillId="4" borderId="8" xfId="15" applyNumberFormat="1" applyFont="1" applyFill="1" applyBorder="1" applyAlignment="1">
      <alignment horizontal="center"/>
    </xf>
    <xf numFmtId="188" fontId="2" fillId="4" borderId="9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center"/>
    </xf>
    <xf numFmtId="188" fontId="2" fillId="4" borderId="2" xfId="15" applyNumberFormat="1" applyFont="1" applyFill="1" applyBorder="1" applyAlignment="1">
      <alignment horizontal="center"/>
    </xf>
    <xf numFmtId="37" fontId="2" fillId="3" borderId="0" xfId="0" applyFont="1" applyFill="1" applyAlignment="1">
      <alignment/>
    </xf>
    <xf numFmtId="37" fontId="2" fillId="3" borderId="0" xfId="0" applyFont="1" applyFill="1" applyAlignment="1">
      <alignment horizontal="center"/>
    </xf>
    <xf numFmtId="37" fontId="6" fillId="3" borderId="0" xfId="0" applyFont="1" applyFill="1" applyAlignment="1">
      <alignment/>
    </xf>
    <xf numFmtId="37" fontId="7" fillId="3" borderId="0" xfId="0" applyFont="1" applyFill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0" fillId="3" borderId="0" xfId="0" applyFill="1" applyBorder="1" applyAlignment="1">
      <alignment/>
    </xf>
    <xf numFmtId="37" fontId="7" fillId="3" borderId="0" xfId="0" applyFont="1" applyFill="1" applyAlignment="1">
      <alignment/>
    </xf>
    <xf numFmtId="37" fontId="3" fillId="3" borderId="0" xfId="0" applyFont="1" applyFill="1" applyBorder="1" applyAlignment="1">
      <alignment horizontal="centerContinuous"/>
    </xf>
    <xf numFmtId="37" fontId="0" fillId="3" borderId="0" xfId="0" applyFill="1" applyBorder="1" applyAlignment="1">
      <alignment horizontal="centerContinuous"/>
    </xf>
    <xf numFmtId="37" fontId="6" fillId="3" borderId="0" xfId="0" applyFont="1" applyFill="1" applyBorder="1" applyAlignment="1">
      <alignment/>
    </xf>
    <xf numFmtId="37" fontId="1" fillId="3" borderId="0" xfId="0" applyFont="1" applyFill="1" applyBorder="1" applyAlignment="1">
      <alignment horizontal="centerContinuous"/>
    </xf>
    <xf numFmtId="37" fontId="3" fillId="3" borderId="0" xfId="0" applyFont="1" applyFill="1" applyBorder="1" applyAlignment="1">
      <alignment horizontal="right"/>
    </xf>
    <xf numFmtId="37" fontId="7" fillId="3" borderId="0" xfId="0" applyFont="1" applyFill="1" applyBorder="1" applyAlignment="1">
      <alignment horizontal="center"/>
    </xf>
    <xf numFmtId="37" fontId="3" fillId="3" borderId="0" xfId="0" applyFont="1" applyFill="1" applyBorder="1" applyAlignment="1" quotePrefix="1">
      <alignment horizontal="right"/>
    </xf>
    <xf numFmtId="37" fontId="6" fillId="3" borderId="0" xfId="0" applyFont="1" applyFill="1" applyBorder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1" fillId="3" borderId="0" xfId="0" applyFont="1" applyFill="1" applyBorder="1" applyAlignment="1">
      <alignment horizontal="center"/>
    </xf>
    <xf numFmtId="188" fontId="2" fillId="3" borderId="0" xfId="15" applyNumberFormat="1" applyFill="1" applyBorder="1" applyAlignment="1">
      <alignment/>
    </xf>
    <xf numFmtId="188" fontId="8" fillId="3" borderId="0" xfId="15" applyNumberFormat="1" applyFont="1" applyFill="1" applyBorder="1" applyAlignment="1">
      <alignment/>
    </xf>
    <xf numFmtId="188" fontId="8" fillId="3" borderId="0" xfId="15" applyNumberFormat="1" applyFont="1" applyFill="1" applyBorder="1" applyAlignment="1">
      <alignment horizontal="right"/>
    </xf>
    <xf numFmtId="188" fontId="2" fillId="3" borderId="0" xfId="15" applyNumberFormat="1" applyFill="1" applyBorder="1" applyAlignment="1">
      <alignment horizontal="right"/>
    </xf>
    <xf numFmtId="171" fontId="2" fillId="3" borderId="0" xfId="15" applyNumberFormat="1" applyFill="1" applyBorder="1" applyAlignment="1">
      <alignment/>
    </xf>
    <xf numFmtId="37" fontId="7" fillId="4" borderId="3" xfId="0" applyFont="1" applyFill="1" applyBorder="1" applyAlignment="1">
      <alignment/>
    </xf>
    <xf numFmtId="37" fontId="2" fillId="4" borderId="0" xfId="0" applyFont="1" applyFill="1" applyAlignment="1" quotePrefix="1">
      <alignment horizontal="center" vertical="center"/>
    </xf>
    <xf numFmtId="37" fontId="0" fillId="4" borderId="0" xfId="0" applyFill="1" applyAlignment="1">
      <alignment horizontal="center" vertical="center"/>
    </xf>
    <xf numFmtId="37" fontId="6" fillId="4" borderId="0" xfId="0" applyFont="1" applyFill="1" applyAlignment="1">
      <alignment horizontal="center" vertical="center"/>
    </xf>
    <xf numFmtId="169" fontId="2" fillId="4" borderId="0" xfId="0" applyNumberFormat="1" applyFont="1" applyFill="1" applyAlignment="1">
      <alignment/>
    </xf>
    <xf numFmtId="169" fontId="2" fillId="4" borderId="3" xfId="0" applyNumberFormat="1" applyFont="1" applyFill="1" applyBorder="1" applyAlignment="1">
      <alignment/>
    </xf>
    <xf numFmtId="37" fontId="2" fillId="4" borderId="6" xfId="0" applyFont="1" applyFill="1" applyBorder="1" applyAlignment="1">
      <alignment/>
    </xf>
    <xf numFmtId="169" fontId="2" fillId="4" borderId="7" xfId="0" applyNumberFormat="1" applyFont="1" applyFill="1" applyBorder="1" applyAlignment="1">
      <alignment/>
    </xf>
    <xf numFmtId="37" fontId="2" fillId="4" borderId="10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37" fontId="2" fillId="4" borderId="9" xfId="0" applyFont="1" applyFill="1" applyBorder="1" applyAlignment="1">
      <alignment/>
    </xf>
    <xf numFmtId="169" fontId="2" fillId="4" borderId="4" xfId="0" applyNumberFormat="1" applyFont="1" applyFill="1" applyBorder="1" applyAlignment="1">
      <alignment/>
    </xf>
    <xf numFmtId="37" fontId="2" fillId="4" borderId="0" xfId="0" applyFont="1" applyFill="1" applyBorder="1" applyAlignment="1">
      <alignment horizontal="center"/>
    </xf>
    <xf numFmtId="37" fontId="2" fillId="4" borderId="0" xfId="0" applyFont="1" applyFill="1" applyAlignment="1">
      <alignment/>
    </xf>
    <xf numFmtId="37" fontId="2" fillId="4" borderId="3" xfId="0" applyFont="1" applyFill="1" applyBorder="1" applyAlignment="1">
      <alignment/>
    </xf>
    <xf numFmtId="37" fontId="2" fillId="4" borderId="0" xfId="0" applyFont="1" applyFill="1" applyBorder="1" applyAlignment="1">
      <alignment/>
    </xf>
    <xf numFmtId="37" fontId="3" fillId="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vertical="center"/>
    </xf>
    <xf numFmtId="188" fontId="3" fillId="0" borderId="11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 applyProtection="1">
      <alignment vertical="center"/>
      <protection/>
    </xf>
    <xf numFmtId="37" fontId="0" fillId="3" borderId="5" xfId="0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4" borderId="6" xfId="15" applyNumberFormat="1" applyFont="1" applyFill="1" applyBorder="1" applyAlignment="1">
      <alignment horizontal="right"/>
    </xf>
    <xf numFmtId="188" fontId="2" fillId="4" borderId="9" xfId="15" applyNumberFormat="1" applyFont="1" applyFill="1" applyBorder="1" applyAlignment="1">
      <alignment horizontal="right"/>
    </xf>
    <xf numFmtId="37" fontId="0" fillId="0" borderId="8" xfId="0" applyFill="1" applyBorder="1" applyAlignment="1">
      <alignment/>
    </xf>
    <xf numFmtId="37" fontId="6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188" fontId="2" fillId="0" borderId="0" xfId="15" applyNumberFormat="1" applyFont="1" applyFill="1" applyAlignment="1">
      <alignment/>
    </xf>
    <xf numFmtId="188" fontId="2" fillId="0" borderId="0" xfId="15" applyNumberFormat="1" applyFont="1" applyFill="1" applyBorder="1" applyAlignment="1">
      <alignment/>
    </xf>
    <xf numFmtId="188" fontId="2" fillId="0" borderId="8" xfId="15" applyNumberFormat="1" applyFont="1" applyFill="1" applyBorder="1" applyAlignment="1">
      <alignment/>
    </xf>
    <xf numFmtId="188" fontId="2" fillId="0" borderId="2" xfId="15" applyNumberFormat="1" applyFont="1" applyFill="1" applyBorder="1" applyAlignment="1">
      <alignment/>
    </xf>
    <xf numFmtId="187" fontId="2" fillId="4" borderId="0" xfId="0" applyNumberFormat="1" applyFont="1" applyFill="1" applyBorder="1" applyAlignment="1">
      <alignment/>
    </xf>
    <xf numFmtId="37" fontId="2" fillId="0" borderId="3" xfId="0" applyFont="1" applyFill="1" applyBorder="1" applyAlignment="1">
      <alignment/>
    </xf>
    <xf numFmtId="188" fontId="10" fillId="0" borderId="0" xfId="0" applyNumberFormat="1" applyFont="1" applyFill="1" applyAlignment="1" applyProtection="1">
      <alignment vertical="center"/>
      <protection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37" fontId="2" fillId="0" borderId="0" xfId="0" applyFont="1" applyFill="1" applyBorder="1" applyAlignment="1">
      <alignment/>
    </xf>
    <xf numFmtId="37" fontId="7" fillId="4" borderId="16" xfId="0" applyFont="1" applyFill="1" applyBorder="1" applyAlignment="1">
      <alignment horizontal="center"/>
    </xf>
    <xf numFmtId="37" fontId="3" fillId="4" borderId="0" xfId="0" applyFont="1" applyFill="1" applyAlignment="1">
      <alignment horizontal="center" wrapText="1"/>
    </xf>
    <xf numFmtId="37" fontId="3" fillId="4" borderId="0" xfId="0" applyFont="1" applyFill="1" applyAlignment="1" quotePrefix="1">
      <alignment horizontal="justify" vertical="center"/>
    </xf>
    <xf numFmtId="37" fontId="0" fillId="2" borderId="0" xfId="0" applyAlignment="1">
      <alignment horizontal="justify" vertical="center"/>
    </xf>
    <xf numFmtId="37" fontId="3" fillId="4" borderId="17" xfId="0" applyFont="1" applyFill="1" applyBorder="1" applyAlignment="1">
      <alignment horizontal="center"/>
    </xf>
    <xf numFmtId="37" fontId="3" fillId="4" borderId="18" xfId="0" applyFont="1" applyFill="1" applyBorder="1" applyAlignment="1">
      <alignment horizontal="center"/>
    </xf>
    <xf numFmtId="37" fontId="1" fillId="4" borderId="0" xfId="0" applyFont="1" applyFill="1" applyAlignment="1">
      <alignment horizontal="center"/>
    </xf>
    <xf numFmtId="37" fontId="1" fillId="4" borderId="0" xfId="0" applyFont="1" applyFill="1" applyAlignment="1" quotePrefix="1">
      <alignment horizontal="center"/>
    </xf>
    <xf numFmtId="37" fontId="3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center"/>
    </xf>
    <xf numFmtId="37" fontId="2" fillId="4" borderId="0" xfId="0" applyFont="1" applyFill="1" applyAlignment="1">
      <alignment horizontal="center" vertical="center" wrapText="1"/>
    </xf>
    <xf numFmtId="37" fontId="0" fillId="2" borderId="0" xfId="0" applyAlignment="1">
      <alignment horizontal="center" vertical="center" wrapText="1"/>
    </xf>
    <xf numFmtId="37" fontId="1" fillId="2" borderId="0" xfId="0" applyFont="1" applyAlignment="1">
      <alignment horizontal="center"/>
    </xf>
    <xf numFmtId="37" fontId="2" fillId="4" borderId="0" xfId="0" applyFont="1" applyFill="1" applyAlignment="1">
      <alignment horizontal="center" vertical="top" wrapText="1"/>
    </xf>
    <xf numFmtId="37" fontId="0" fillId="2" borderId="0" xfId="0" applyAlignment="1">
      <alignment wrapText="1"/>
    </xf>
    <xf numFmtId="37" fontId="3" fillId="4" borderId="0" xfId="0" applyFont="1" applyFill="1" applyAlignment="1">
      <alignment horizontal="justify" vertical="center"/>
    </xf>
    <xf numFmtId="37" fontId="2" fillId="2" borderId="0" xfId="0" applyFont="1" applyAlignment="1">
      <alignment horizontal="justify" vertical="center"/>
    </xf>
    <xf numFmtId="37" fontId="1" fillId="4" borderId="0" xfId="0" applyFont="1" applyFill="1" applyAlignment="1">
      <alignment horizontal="center" vertical="center"/>
    </xf>
    <xf numFmtId="37" fontId="0" fillId="2" borderId="0" xfId="0" applyAlignment="1">
      <alignment horizontal="center" vertical="center"/>
    </xf>
    <xf numFmtId="37" fontId="2" fillId="4" borderId="0" xfId="0" applyFont="1" applyFill="1" applyAlignment="1">
      <alignment horizontal="center" vertical="center"/>
    </xf>
    <xf numFmtId="37" fontId="1" fillId="4" borderId="0" xfId="0" applyFont="1" applyFill="1" applyAlignment="1" quotePrefix="1">
      <alignment horizontal="center" vertical="center"/>
    </xf>
    <xf numFmtId="37" fontId="2" fillId="4" borderId="0" xfId="0" applyFont="1" applyFill="1" applyAlignment="1" quotePrefix="1">
      <alignment horizontal="center" vertical="center"/>
    </xf>
    <xf numFmtId="37" fontId="2" fillId="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2" fillId="4" borderId="0" xfId="0" applyFont="1" applyFill="1" applyAlignment="1" quotePrefix="1">
      <alignment horizontal="center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workbookViewId="0" topLeftCell="A1">
      <selection activeCell="H32" sqref="H32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8.21484375" style="2" customWidth="1"/>
    <col min="4" max="5" width="9.88671875" style="2" customWidth="1"/>
    <col min="6" max="6" width="2.5546875" style="2" customWidth="1"/>
    <col min="7" max="8" width="9.88671875" style="2" customWidth="1"/>
    <col min="9" max="9" width="2.5546875" style="2" customWidth="1"/>
    <col min="10" max="16384" width="8.88671875" style="2" customWidth="1"/>
  </cols>
  <sheetData>
    <row r="1" spans="1:13" ht="10.5" customHeight="1">
      <c r="A1" s="1"/>
      <c r="B1" s="62"/>
      <c r="C1" s="63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15.75">
      <c r="A2" s="1"/>
      <c r="B2" s="141" t="s">
        <v>97</v>
      </c>
      <c r="C2" s="141"/>
      <c r="D2" s="141"/>
      <c r="E2" s="141"/>
      <c r="F2" s="141"/>
      <c r="G2" s="141"/>
      <c r="H2" s="141"/>
      <c r="I2" s="9"/>
      <c r="J2" s="1"/>
      <c r="K2" s="1"/>
      <c r="L2" s="1"/>
      <c r="M2" s="1"/>
    </row>
    <row r="3" spans="1:13" ht="15">
      <c r="A3" s="1"/>
      <c r="B3" s="145" t="s">
        <v>9</v>
      </c>
      <c r="C3" s="146"/>
      <c r="D3" s="146"/>
      <c r="E3" s="146"/>
      <c r="F3" s="146"/>
      <c r="G3" s="146"/>
      <c r="H3" s="146"/>
      <c r="I3" s="146"/>
      <c r="J3" s="1"/>
      <c r="K3" s="1"/>
      <c r="L3" s="1"/>
      <c r="M3" s="1"/>
    </row>
    <row r="4" spans="1:13" ht="13.5" customHeight="1">
      <c r="A4" s="1"/>
      <c r="B4" s="148" t="s">
        <v>111</v>
      </c>
      <c r="C4" s="148"/>
      <c r="D4" s="148"/>
      <c r="E4" s="148"/>
      <c r="F4" s="148"/>
      <c r="G4" s="148"/>
      <c r="H4" s="148"/>
      <c r="I4" s="149"/>
      <c r="J4" s="1"/>
      <c r="K4" s="1"/>
      <c r="L4" s="1"/>
      <c r="M4" s="1"/>
    </row>
    <row r="5" spans="1:13" ht="6.75" customHeight="1">
      <c r="A5" s="1"/>
      <c r="B5" s="20"/>
      <c r="C5" s="20"/>
      <c r="D5" s="20"/>
      <c r="E5" s="20"/>
      <c r="F5" s="20"/>
      <c r="G5" s="20"/>
      <c r="H5" s="20"/>
      <c r="I5" s="123"/>
      <c r="J5" s="1"/>
      <c r="K5" s="1"/>
      <c r="L5" s="1"/>
      <c r="M5" s="1"/>
    </row>
    <row r="6" spans="1:13" ht="15.75">
      <c r="A6" s="1"/>
      <c r="B6" s="142" t="s">
        <v>13</v>
      </c>
      <c r="C6" s="142"/>
      <c r="D6" s="142"/>
      <c r="E6" s="142"/>
      <c r="F6" s="142"/>
      <c r="G6" s="142"/>
      <c r="H6" s="142"/>
      <c r="I6" s="123"/>
      <c r="J6" s="1"/>
      <c r="K6" s="1"/>
      <c r="L6" s="1"/>
      <c r="M6" s="1"/>
    </row>
    <row r="7" spans="1:13" ht="15">
      <c r="A7" s="1"/>
      <c r="B7" s="143" t="s">
        <v>98</v>
      </c>
      <c r="C7" s="144"/>
      <c r="D7" s="144"/>
      <c r="E7" s="144"/>
      <c r="F7" s="144"/>
      <c r="G7" s="144"/>
      <c r="H7" s="144"/>
      <c r="I7" s="123"/>
      <c r="J7" s="1"/>
      <c r="K7" s="1"/>
      <c r="L7" s="1"/>
      <c r="M7" s="1"/>
    </row>
    <row r="8" spans="1:13" ht="15.75">
      <c r="A8" s="1"/>
      <c r="B8" s="143" t="s">
        <v>64</v>
      </c>
      <c r="C8" s="147"/>
      <c r="D8" s="147"/>
      <c r="E8" s="147"/>
      <c r="F8" s="147"/>
      <c r="G8" s="147"/>
      <c r="H8" s="147"/>
      <c r="I8" s="123"/>
      <c r="J8" s="1"/>
      <c r="K8" s="1"/>
      <c r="L8" s="1"/>
      <c r="M8" s="1"/>
    </row>
    <row r="9" spans="1:13" ht="15">
      <c r="A9" s="1"/>
      <c r="B9" s="22"/>
      <c r="C9" s="22"/>
      <c r="D9" s="22"/>
      <c r="E9" s="22"/>
      <c r="F9" s="22"/>
      <c r="G9" s="22"/>
      <c r="H9" s="22"/>
      <c r="I9" s="123"/>
      <c r="J9" s="1"/>
      <c r="K9" s="1"/>
      <c r="L9" s="1"/>
      <c r="M9" s="1"/>
    </row>
    <row r="10" spans="1:13" ht="15">
      <c r="A10" s="1"/>
      <c r="B10" s="5"/>
      <c r="C10" s="5"/>
      <c r="D10" s="139" t="s">
        <v>72</v>
      </c>
      <c r="E10" s="140"/>
      <c r="F10" s="5"/>
      <c r="G10" s="139" t="s">
        <v>37</v>
      </c>
      <c r="H10" s="140"/>
      <c r="I10" s="124"/>
      <c r="J10" s="1"/>
      <c r="K10" s="1"/>
      <c r="L10" s="1"/>
      <c r="M10" s="1"/>
    </row>
    <row r="11" spans="1:13" ht="15">
      <c r="A11" s="1"/>
      <c r="B11" s="5"/>
      <c r="C11" s="5"/>
      <c r="D11" s="25" t="s">
        <v>99</v>
      </c>
      <c r="E11" s="25" t="s">
        <v>6</v>
      </c>
      <c r="F11" s="25"/>
      <c r="G11" s="25" t="s">
        <v>99</v>
      </c>
      <c r="H11" s="25" t="s">
        <v>6</v>
      </c>
      <c r="I11" s="124"/>
      <c r="J11" s="1"/>
      <c r="K11" s="1"/>
      <c r="L11" s="1"/>
      <c r="M11" s="1"/>
    </row>
    <row r="12" spans="1:13" ht="15">
      <c r="A12" s="1"/>
      <c r="B12" s="5"/>
      <c r="C12" s="5"/>
      <c r="D12" s="26" t="s">
        <v>38</v>
      </c>
      <c r="E12" s="26" t="s">
        <v>38</v>
      </c>
      <c r="F12" s="26"/>
      <c r="G12" s="26" t="s">
        <v>38</v>
      </c>
      <c r="H12" s="26" t="s">
        <v>38</v>
      </c>
      <c r="I12" s="124"/>
      <c r="J12" s="1"/>
      <c r="K12" s="1"/>
      <c r="L12" s="1"/>
      <c r="M12" s="1"/>
    </row>
    <row r="13" spans="1:13" ht="15">
      <c r="A13" s="1"/>
      <c r="B13" s="5"/>
      <c r="C13" s="5"/>
      <c r="D13" s="26"/>
      <c r="E13" s="26"/>
      <c r="F13" s="26"/>
      <c r="G13" s="26"/>
      <c r="H13" s="26"/>
      <c r="I13" s="124"/>
      <c r="J13" s="1"/>
      <c r="K13" s="1"/>
      <c r="L13" s="1"/>
      <c r="M13" s="1"/>
    </row>
    <row r="14" spans="1:13" ht="15">
      <c r="A14" s="1"/>
      <c r="B14" s="27" t="s">
        <v>14</v>
      </c>
      <c r="C14" s="20"/>
      <c r="D14" s="28">
        <v>99990</v>
      </c>
      <c r="E14" s="28">
        <v>70965</v>
      </c>
      <c r="F14" s="28"/>
      <c r="G14" s="14">
        <v>261755</v>
      </c>
      <c r="H14" s="28">
        <v>255230</v>
      </c>
      <c r="I14" s="125"/>
      <c r="J14" s="1"/>
      <c r="K14" s="1"/>
      <c r="L14" s="1"/>
      <c r="M14" s="1"/>
    </row>
    <row r="15" spans="1:13" ht="15">
      <c r="A15" s="1"/>
      <c r="B15" s="27"/>
      <c r="C15" s="20"/>
      <c r="D15" s="16"/>
      <c r="E15" s="16"/>
      <c r="F15" s="16"/>
      <c r="G15" s="17"/>
      <c r="H15" s="16"/>
      <c r="I15" s="125"/>
      <c r="J15" s="1"/>
      <c r="K15" s="1"/>
      <c r="L15" s="1"/>
      <c r="M15" s="1"/>
    </row>
    <row r="16" spans="1:13" ht="15">
      <c r="A16" s="1"/>
      <c r="B16" s="27" t="s">
        <v>69</v>
      </c>
      <c r="C16" s="20"/>
      <c r="D16" s="18">
        <v>-74198</v>
      </c>
      <c r="E16" s="18">
        <v>-51607</v>
      </c>
      <c r="F16" s="31"/>
      <c r="G16" s="18">
        <v>-201791</v>
      </c>
      <c r="H16" s="18">
        <v>-198119</v>
      </c>
      <c r="I16" s="126"/>
      <c r="J16" s="1"/>
      <c r="K16" s="1"/>
      <c r="L16" s="1"/>
      <c r="M16" s="1"/>
    </row>
    <row r="17" spans="1:13" ht="15">
      <c r="A17" s="1"/>
      <c r="B17" s="27"/>
      <c r="C17" s="20"/>
      <c r="D17" s="31"/>
      <c r="E17" s="31"/>
      <c r="F17" s="31"/>
      <c r="G17" s="14"/>
      <c r="H17" s="31"/>
      <c r="I17" s="126"/>
      <c r="J17" s="1"/>
      <c r="K17" s="1"/>
      <c r="L17" s="1"/>
      <c r="M17" s="1"/>
    </row>
    <row r="18" spans="1:13" ht="15">
      <c r="A18" s="1"/>
      <c r="B18" s="32" t="s">
        <v>70</v>
      </c>
      <c r="C18" s="33"/>
      <c r="D18" s="31">
        <f>SUM(D14:D16)</f>
        <v>25792</v>
      </c>
      <c r="E18" s="31">
        <f>SUM(E14:E16)</f>
        <v>19358</v>
      </c>
      <c r="F18" s="31"/>
      <c r="G18" s="31">
        <f>SUM(G14:G16)</f>
        <v>59964</v>
      </c>
      <c r="H18" s="31">
        <f>SUM(H14:H16)</f>
        <v>57111</v>
      </c>
      <c r="I18" s="126"/>
      <c r="J18" s="1"/>
      <c r="K18" s="1"/>
      <c r="L18" s="1"/>
      <c r="M18" s="1"/>
    </row>
    <row r="19" spans="1:13" ht="15">
      <c r="A19" s="1"/>
      <c r="B19" s="32"/>
      <c r="C19" s="33"/>
      <c r="D19" s="31"/>
      <c r="E19" s="31"/>
      <c r="F19" s="31"/>
      <c r="G19" s="31"/>
      <c r="H19" s="31"/>
      <c r="I19" s="126"/>
      <c r="J19" s="1"/>
      <c r="K19" s="1"/>
      <c r="L19" s="1"/>
      <c r="M19" s="1"/>
    </row>
    <row r="20" spans="1:13" ht="15">
      <c r="A20" s="1"/>
      <c r="B20" s="27" t="s">
        <v>15</v>
      </c>
      <c r="C20" s="33"/>
      <c r="D20" s="14">
        <v>4200</v>
      </c>
      <c r="E20" s="31">
        <v>5349</v>
      </c>
      <c r="F20" s="31"/>
      <c r="G20" s="31">
        <v>6098</v>
      </c>
      <c r="H20" s="31">
        <f>6538</f>
        <v>6538</v>
      </c>
      <c r="I20" s="126"/>
      <c r="J20" s="1"/>
      <c r="K20" s="1"/>
      <c r="L20" s="1"/>
      <c r="M20" s="1"/>
    </row>
    <row r="21" spans="1:13" ht="15">
      <c r="A21" s="1"/>
      <c r="B21" s="32"/>
      <c r="C21" s="33"/>
      <c r="D21" s="31"/>
      <c r="E21" s="31"/>
      <c r="F21" s="31"/>
      <c r="G21" s="31"/>
      <c r="H21" s="31"/>
      <c r="I21" s="126"/>
      <c r="J21" s="1"/>
      <c r="K21" s="1"/>
      <c r="L21" s="1"/>
      <c r="M21" s="1"/>
    </row>
    <row r="22" spans="1:13" ht="15">
      <c r="A22" s="1"/>
      <c r="B22" s="32" t="s">
        <v>30</v>
      </c>
      <c r="C22" s="33"/>
      <c r="D22" s="31">
        <v>-7381</v>
      </c>
      <c r="E22" s="31">
        <v>-7759</v>
      </c>
      <c r="F22" s="31"/>
      <c r="G22" s="14">
        <v>-23624</v>
      </c>
      <c r="H22" s="31">
        <v>-23259</v>
      </c>
      <c r="I22" s="126"/>
      <c r="J22" s="1"/>
      <c r="K22" s="1"/>
      <c r="L22" s="1"/>
      <c r="M22" s="1"/>
    </row>
    <row r="23" spans="1:13" ht="15">
      <c r="A23" s="1"/>
      <c r="B23" s="32"/>
      <c r="C23" s="33"/>
      <c r="D23" s="31"/>
      <c r="E23" s="31"/>
      <c r="F23" s="31"/>
      <c r="G23" s="31"/>
      <c r="H23" s="31"/>
      <c r="I23" s="126"/>
      <c r="J23" s="1"/>
      <c r="K23" s="1"/>
      <c r="L23" s="1"/>
      <c r="M23" s="1"/>
    </row>
    <row r="24" spans="1:13" ht="15">
      <c r="A24" s="1"/>
      <c r="B24" s="32" t="s">
        <v>31</v>
      </c>
      <c r="C24" s="33"/>
      <c r="D24" s="31">
        <f>-3319-14</f>
        <v>-3333</v>
      </c>
      <c r="E24" s="31">
        <v>-7057</v>
      </c>
      <c r="F24" s="31"/>
      <c r="G24" s="14">
        <f>-15293+1</f>
        <v>-15292</v>
      </c>
      <c r="H24" s="31">
        <v>-18009</v>
      </c>
      <c r="I24" s="126"/>
      <c r="J24" s="1"/>
      <c r="K24" s="1"/>
      <c r="L24" s="1"/>
      <c r="M24" s="1"/>
    </row>
    <row r="25" spans="1:13" ht="15">
      <c r="A25" s="1"/>
      <c r="B25" s="32"/>
      <c r="C25" s="33"/>
      <c r="D25" s="31"/>
      <c r="E25" s="31"/>
      <c r="F25" s="31"/>
      <c r="G25" s="31"/>
      <c r="H25" s="31"/>
      <c r="I25" s="126"/>
      <c r="J25" s="1"/>
      <c r="K25" s="1"/>
      <c r="L25" s="1"/>
      <c r="M25" s="1"/>
    </row>
    <row r="26" spans="1:13" ht="15">
      <c r="A26" s="1"/>
      <c r="B26" s="32" t="s">
        <v>32</v>
      </c>
      <c r="C26" s="33"/>
      <c r="D26" s="18">
        <v>-2400</v>
      </c>
      <c r="E26" s="18">
        <v>1218</v>
      </c>
      <c r="F26" s="31"/>
      <c r="G26" s="29">
        <v>-4318</v>
      </c>
      <c r="H26" s="18">
        <v>-2638</v>
      </c>
      <c r="I26" s="126"/>
      <c r="J26" s="1"/>
      <c r="K26" s="1"/>
      <c r="L26" s="1"/>
      <c r="M26" s="1"/>
    </row>
    <row r="27" spans="1:13" ht="15">
      <c r="A27" s="1"/>
      <c r="B27" s="34"/>
      <c r="C27" s="22"/>
      <c r="D27" s="31"/>
      <c r="E27" s="31"/>
      <c r="F27" s="31"/>
      <c r="G27" s="14"/>
      <c r="H27" s="31"/>
      <c r="I27" s="126"/>
      <c r="J27" s="1"/>
      <c r="K27" s="1"/>
      <c r="L27" s="1"/>
      <c r="M27" s="1"/>
    </row>
    <row r="28" spans="1:13" ht="15">
      <c r="A28" s="1"/>
      <c r="B28" s="4" t="s">
        <v>28</v>
      </c>
      <c r="C28" s="20"/>
      <c r="D28" s="31">
        <f>SUM(D18:D26)</f>
        <v>16878</v>
      </c>
      <c r="E28" s="31">
        <f>SUM(E18:E26)</f>
        <v>11109</v>
      </c>
      <c r="F28" s="31"/>
      <c r="G28" s="31">
        <f>SUM(G18:G26)</f>
        <v>22828</v>
      </c>
      <c r="H28" s="31">
        <f>SUM(H18:H26)</f>
        <v>19743</v>
      </c>
      <c r="I28" s="126"/>
      <c r="J28" s="1"/>
      <c r="K28" s="1"/>
      <c r="L28" s="1"/>
      <c r="M28" s="1"/>
    </row>
    <row r="29" spans="1:13" ht="15">
      <c r="A29" s="1"/>
      <c r="B29" s="4"/>
      <c r="C29" s="20"/>
      <c r="D29" s="31"/>
      <c r="E29" s="31"/>
      <c r="F29" s="31"/>
      <c r="G29" s="14"/>
      <c r="H29" s="31"/>
      <c r="I29" s="126"/>
      <c r="J29" s="1"/>
      <c r="K29" s="1"/>
      <c r="L29" s="1"/>
      <c r="M29" s="1"/>
    </row>
    <row r="30" spans="1:13" ht="15">
      <c r="A30" s="1"/>
      <c r="B30" s="4" t="s">
        <v>65</v>
      </c>
      <c r="C30" s="20"/>
      <c r="D30" s="28">
        <f>-1330+1</f>
        <v>-1329</v>
      </c>
      <c r="E30" s="28">
        <v>-1315</v>
      </c>
      <c r="F30" s="28"/>
      <c r="G30" s="28">
        <v>-4579</v>
      </c>
      <c r="H30" s="28">
        <f>-5167+294-1</f>
        <v>-4874</v>
      </c>
      <c r="I30" s="126"/>
      <c r="J30" s="1"/>
      <c r="K30" s="1"/>
      <c r="L30" s="1"/>
      <c r="M30" s="1"/>
    </row>
    <row r="31" spans="1:13" ht="15">
      <c r="A31" s="1"/>
      <c r="B31" s="4" t="s">
        <v>23</v>
      </c>
      <c r="C31" s="20"/>
      <c r="D31" s="56">
        <v>551</v>
      </c>
      <c r="E31" s="58">
        <v>46</v>
      </c>
      <c r="F31" s="28"/>
      <c r="G31" s="120">
        <v>1248</v>
      </c>
      <c r="H31" s="57">
        <v>292</v>
      </c>
      <c r="I31" s="127"/>
      <c r="J31" s="1"/>
      <c r="K31" s="1"/>
      <c r="L31" s="1"/>
      <c r="M31" s="1"/>
    </row>
    <row r="32" spans="1:13" ht="15">
      <c r="A32" s="1"/>
      <c r="B32" s="4" t="s">
        <v>24</v>
      </c>
      <c r="C32" s="20"/>
      <c r="D32" s="59">
        <f>-1881+1</f>
        <v>-1880</v>
      </c>
      <c r="E32" s="61">
        <f>-1315-46</f>
        <v>-1361</v>
      </c>
      <c r="F32" s="28"/>
      <c r="G32" s="121">
        <v>-5827</v>
      </c>
      <c r="H32" s="60">
        <v>-5166</v>
      </c>
      <c r="I32" s="128"/>
      <c r="J32" s="1"/>
      <c r="K32" s="1"/>
      <c r="L32" s="1"/>
      <c r="M32" s="1"/>
    </row>
    <row r="33" spans="1:13" ht="15">
      <c r="A33" s="1"/>
      <c r="B33" s="4"/>
      <c r="C33" s="20"/>
      <c r="D33" s="28"/>
      <c r="E33" s="28"/>
      <c r="F33" s="28"/>
      <c r="G33" s="14"/>
      <c r="H33" s="28"/>
      <c r="I33" s="126"/>
      <c r="J33" s="1"/>
      <c r="K33" s="1"/>
      <c r="L33" s="1"/>
      <c r="M33" s="1"/>
    </row>
    <row r="34" spans="1:13" ht="15">
      <c r="A34" s="1"/>
      <c r="B34" s="4"/>
      <c r="C34" s="20"/>
      <c r="D34" s="28"/>
      <c r="E34" s="28"/>
      <c r="F34" s="28"/>
      <c r="G34" s="14"/>
      <c r="H34" s="28"/>
      <c r="I34" s="126"/>
      <c r="J34" s="1"/>
      <c r="K34" s="1"/>
      <c r="L34" s="1"/>
      <c r="M34" s="1"/>
    </row>
    <row r="35" spans="1:13" ht="15">
      <c r="A35" s="1"/>
      <c r="B35" s="4" t="s">
        <v>108</v>
      </c>
      <c r="C35" s="20"/>
      <c r="D35" s="60">
        <v>51</v>
      </c>
      <c r="E35" s="35">
        <v>78</v>
      </c>
      <c r="F35" s="30"/>
      <c r="G35" s="29">
        <v>542</v>
      </c>
      <c r="H35" s="35">
        <v>9</v>
      </c>
      <c r="I35" s="126"/>
      <c r="J35" s="1"/>
      <c r="K35" s="1"/>
      <c r="L35" s="1"/>
      <c r="M35" s="1"/>
    </row>
    <row r="36" spans="1:13" ht="15">
      <c r="A36" s="1"/>
      <c r="B36" s="4"/>
      <c r="C36" s="20"/>
      <c r="D36" s="30"/>
      <c r="E36" s="30"/>
      <c r="F36" s="30"/>
      <c r="G36" s="14"/>
      <c r="H36" s="30"/>
      <c r="I36" s="126"/>
      <c r="J36" s="1"/>
      <c r="K36" s="1"/>
      <c r="L36" s="1"/>
      <c r="M36" s="1"/>
    </row>
    <row r="37" spans="1:13" ht="15">
      <c r="A37" s="1"/>
      <c r="B37" s="4"/>
      <c r="C37" s="20"/>
      <c r="D37" s="30"/>
      <c r="E37" s="30"/>
      <c r="F37" s="30"/>
      <c r="G37" s="14"/>
      <c r="H37" s="30"/>
      <c r="I37" s="126"/>
      <c r="J37" s="1"/>
      <c r="K37" s="1"/>
      <c r="L37" s="1"/>
      <c r="M37" s="1"/>
    </row>
    <row r="38" spans="1:13" ht="15">
      <c r="A38" s="1"/>
      <c r="B38" s="27" t="s">
        <v>71</v>
      </c>
      <c r="C38" s="20"/>
      <c r="D38" s="31">
        <f>SUM(D34:D35)+D28+D30</f>
        <v>15600</v>
      </c>
      <c r="E38" s="31">
        <f>SUM(E34:E35)+E28+E30</f>
        <v>9872</v>
      </c>
      <c r="F38" s="31"/>
      <c r="G38" s="31">
        <f>SUM(G34:G35)+G28+G30</f>
        <v>18791</v>
      </c>
      <c r="H38" s="31">
        <f>SUM(H34:H35)+H28+H30</f>
        <v>14878</v>
      </c>
      <c r="I38" s="126"/>
      <c r="J38" s="1"/>
      <c r="K38" s="1"/>
      <c r="L38" s="1"/>
      <c r="M38" s="1"/>
    </row>
    <row r="39" spans="1:13" ht="15">
      <c r="A39" s="1"/>
      <c r="B39" s="27"/>
      <c r="C39" s="20"/>
      <c r="D39" s="31"/>
      <c r="E39" s="31"/>
      <c r="F39" s="31"/>
      <c r="G39" s="14"/>
      <c r="H39" s="31"/>
      <c r="I39" s="126"/>
      <c r="J39" s="1"/>
      <c r="K39" s="1"/>
      <c r="L39" s="1"/>
      <c r="M39" s="1"/>
    </row>
    <row r="40" spans="1:13" ht="15">
      <c r="A40" s="1"/>
      <c r="B40" s="27" t="s">
        <v>39</v>
      </c>
      <c r="C40" s="20"/>
      <c r="D40" s="18">
        <v>-4198</v>
      </c>
      <c r="E40" s="18">
        <v>-2538</v>
      </c>
      <c r="F40" s="31"/>
      <c r="G40" s="29">
        <v>-5927</v>
      </c>
      <c r="H40" s="18">
        <v>-5202</v>
      </c>
      <c r="I40" s="126"/>
      <c r="J40" s="1"/>
      <c r="K40" s="1"/>
      <c r="L40" s="1"/>
      <c r="M40" s="1"/>
    </row>
    <row r="41" spans="1:13" ht="15">
      <c r="A41" s="1"/>
      <c r="B41" s="27"/>
      <c r="C41" s="20"/>
      <c r="D41" s="31"/>
      <c r="E41" s="31"/>
      <c r="F41" s="31"/>
      <c r="G41" s="14"/>
      <c r="H41" s="31"/>
      <c r="I41" s="126"/>
      <c r="J41" s="1"/>
      <c r="K41" s="1"/>
      <c r="L41" s="1"/>
      <c r="M41" s="1"/>
    </row>
    <row r="42" spans="1:13" ht="15">
      <c r="A42" s="1"/>
      <c r="B42" s="27" t="s">
        <v>10</v>
      </c>
      <c r="C42" s="20"/>
      <c r="D42" s="31">
        <f>SUM(D36:D40)</f>
        <v>11402</v>
      </c>
      <c r="E42" s="31">
        <f>SUM(E36:E40)</f>
        <v>7334</v>
      </c>
      <c r="F42" s="31"/>
      <c r="G42" s="31">
        <f>SUM(G36:G40)</f>
        <v>12864</v>
      </c>
      <c r="H42" s="31">
        <f>SUM(H36:H40)</f>
        <v>9676</v>
      </c>
      <c r="I42" s="126"/>
      <c r="J42" s="1"/>
      <c r="K42" s="1"/>
      <c r="L42" s="1"/>
      <c r="M42" s="1"/>
    </row>
    <row r="43" spans="1:13" ht="15">
      <c r="A43" s="1"/>
      <c r="B43" s="27"/>
      <c r="C43" s="20"/>
      <c r="D43" s="31"/>
      <c r="E43" s="31"/>
      <c r="F43" s="31"/>
      <c r="G43" s="14"/>
      <c r="H43" s="31"/>
      <c r="I43" s="126"/>
      <c r="J43" s="1"/>
      <c r="K43" s="1"/>
      <c r="L43" s="1"/>
      <c r="M43" s="1"/>
    </row>
    <row r="44" spans="1:13" ht="15">
      <c r="A44" s="1"/>
      <c r="B44" s="27" t="s">
        <v>25</v>
      </c>
      <c r="C44" s="20"/>
      <c r="D44" s="18">
        <v>0</v>
      </c>
      <c r="E44" s="18">
        <v>0</v>
      </c>
      <c r="F44" s="31"/>
      <c r="G44" s="29">
        <v>0</v>
      </c>
      <c r="H44" s="18">
        <v>0</v>
      </c>
      <c r="I44" s="126"/>
      <c r="J44" s="1"/>
      <c r="K44" s="1"/>
      <c r="L44" s="1"/>
      <c r="M44" s="1"/>
    </row>
    <row r="45" spans="1:13" ht="15">
      <c r="A45" s="1"/>
      <c r="B45" s="27"/>
      <c r="C45" s="20"/>
      <c r="D45" s="31"/>
      <c r="E45" s="31"/>
      <c r="F45" s="31"/>
      <c r="G45" s="14"/>
      <c r="H45" s="31"/>
      <c r="I45" s="126"/>
      <c r="J45" s="1"/>
      <c r="K45" s="1"/>
      <c r="L45" s="1"/>
      <c r="M45" s="1"/>
    </row>
    <row r="46" spans="1:13" ht="15.75" thickBot="1">
      <c r="A46" s="1"/>
      <c r="B46" s="34" t="s">
        <v>11</v>
      </c>
      <c r="C46" s="22"/>
      <c r="D46" s="36">
        <f>SUM(D41:D44)</f>
        <v>11402</v>
      </c>
      <c r="E46" s="36">
        <f>SUM(E41:E44)</f>
        <v>7334</v>
      </c>
      <c r="F46" s="31"/>
      <c r="G46" s="36">
        <f>SUM(G41:G44)</f>
        <v>12864</v>
      </c>
      <c r="H46" s="36">
        <f>SUM(H41:H44)</f>
        <v>9676</v>
      </c>
      <c r="I46" s="126"/>
      <c r="J46" s="1"/>
      <c r="K46" s="1"/>
      <c r="L46" s="1"/>
      <c r="M46" s="1"/>
    </row>
    <row r="47" spans="1:13" ht="15.75" thickTop="1">
      <c r="A47" s="1"/>
      <c r="B47" s="34"/>
      <c r="C47" s="22"/>
      <c r="D47" s="31"/>
      <c r="E47" s="31"/>
      <c r="F47" s="31"/>
      <c r="G47" s="31"/>
      <c r="H47" s="31"/>
      <c r="I47" s="126"/>
      <c r="J47" s="1"/>
      <c r="K47" s="1"/>
      <c r="L47" s="1"/>
      <c r="M47" s="1"/>
    </row>
    <row r="48" spans="1:13" ht="15">
      <c r="A48" s="1"/>
      <c r="B48" s="34" t="s">
        <v>84</v>
      </c>
      <c r="C48" s="22"/>
      <c r="D48" s="31"/>
      <c r="E48" s="31"/>
      <c r="F48" s="31"/>
      <c r="G48" s="31"/>
      <c r="H48" s="31"/>
      <c r="I48" s="126"/>
      <c r="J48" s="1"/>
      <c r="K48" s="1"/>
      <c r="L48" s="1"/>
      <c r="M48" s="1"/>
    </row>
    <row r="49" spans="1:13" ht="15">
      <c r="A49" s="1"/>
      <c r="B49" s="34" t="s">
        <v>85</v>
      </c>
      <c r="C49" s="22"/>
      <c r="D49" s="54">
        <f>D46/224748*100</f>
        <v>5.073237581647</v>
      </c>
      <c r="E49" s="54">
        <f>(E46-414)/8400*100</f>
        <v>82.38095238095238</v>
      </c>
      <c r="F49" s="54"/>
      <c r="G49" s="54">
        <f>G46/141551*100</f>
        <v>9.08789058360591</v>
      </c>
      <c r="H49" s="54">
        <v>95.48</v>
      </c>
      <c r="I49" s="126"/>
      <c r="J49" s="1"/>
      <c r="K49" s="1"/>
      <c r="L49" s="1"/>
      <c r="M49" s="1"/>
    </row>
    <row r="50" spans="1:13" ht="15">
      <c r="A50" s="1"/>
      <c r="B50" s="34" t="s">
        <v>86</v>
      </c>
      <c r="C50" s="22"/>
      <c r="D50" s="55" t="s">
        <v>40</v>
      </c>
      <c r="E50" s="55" t="s">
        <v>40</v>
      </c>
      <c r="F50" s="55"/>
      <c r="G50" s="55" t="s">
        <v>40</v>
      </c>
      <c r="H50" s="55" t="s">
        <v>40</v>
      </c>
      <c r="I50" s="126"/>
      <c r="J50" s="1"/>
      <c r="K50" s="1"/>
      <c r="L50" s="1"/>
      <c r="M50" s="1"/>
    </row>
    <row r="51" spans="1:13" ht="15">
      <c r="A51" s="1"/>
      <c r="B51" s="4"/>
      <c r="C51" s="20"/>
      <c r="D51" s="37"/>
      <c r="E51" s="37"/>
      <c r="F51" s="37"/>
      <c r="G51" s="37"/>
      <c r="H51" s="37"/>
      <c r="I51" s="126"/>
      <c r="J51" s="1"/>
      <c r="K51" s="1"/>
      <c r="L51" s="1"/>
      <c r="M51" s="1"/>
    </row>
    <row r="52" spans="1:13" ht="15">
      <c r="A52" s="1"/>
      <c r="B52" s="137" t="s">
        <v>73</v>
      </c>
      <c r="C52" s="138"/>
      <c r="D52" s="138"/>
      <c r="E52" s="138"/>
      <c r="F52" s="138"/>
      <c r="G52" s="138"/>
      <c r="H52" s="138"/>
      <c r="I52" s="126"/>
      <c r="J52" s="1"/>
      <c r="K52" s="1"/>
      <c r="L52" s="1"/>
      <c r="M52" s="1"/>
    </row>
    <row r="53" spans="1:13" ht="15">
      <c r="A53" s="1"/>
      <c r="B53" s="138"/>
      <c r="C53" s="138"/>
      <c r="D53" s="138"/>
      <c r="E53" s="138"/>
      <c r="F53" s="138"/>
      <c r="G53" s="138"/>
      <c r="H53" s="138"/>
      <c r="I53" s="126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</sheetData>
  <mergeCells count="9">
    <mergeCell ref="B52:H53"/>
    <mergeCell ref="D10:E10"/>
    <mergeCell ref="G10:H10"/>
    <mergeCell ref="B2:H2"/>
    <mergeCell ref="B6:H6"/>
    <mergeCell ref="B7:H7"/>
    <mergeCell ref="B3:I3"/>
    <mergeCell ref="B8:H8"/>
    <mergeCell ref="B4:I4"/>
  </mergeCells>
  <printOptions/>
  <pageMargins left="0.7480314960629921" right="0.4724409448818898" top="0.7480314960629921" bottom="0.43307086614173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showGridLines="0" workbookViewId="0" topLeftCell="A1">
      <selection activeCell="C19" sqref="C19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20" customWidth="1"/>
    <col min="4" max="4" width="14.5546875" style="4" customWidth="1"/>
    <col min="5" max="5" width="18.99609375" style="4" customWidth="1"/>
    <col min="6" max="6" width="14.6640625" style="3" customWidth="1"/>
    <col min="7" max="7" width="1.66796875" style="2" customWidth="1"/>
    <col min="8" max="8" width="8.88671875" style="2" customWidth="1"/>
    <col min="9" max="9" width="3.10546875" style="2" customWidth="1"/>
    <col min="10" max="10" width="8.88671875" style="2" customWidth="1"/>
    <col min="11" max="11" width="1.99609375" style="2" customWidth="1"/>
    <col min="12" max="16384" width="8.88671875" style="2" customWidth="1"/>
  </cols>
  <sheetData>
    <row r="1" spans="1:22" ht="15">
      <c r="A1" s="1"/>
      <c r="B1" s="62"/>
      <c r="C1" s="63"/>
      <c r="D1" s="62"/>
      <c r="E1" s="62"/>
      <c r="F1" s="6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62"/>
      <c r="C2" s="63"/>
      <c r="D2" s="62"/>
      <c r="E2" s="62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62"/>
      <c r="C3" s="63"/>
      <c r="D3" s="62"/>
      <c r="E3" s="62"/>
      <c r="F3" s="6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8" ht="15.75">
      <c r="A4" s="1"/>
      <c r="B4" s="152" t="str">
        <f>CIS!B2</f>
        <v>TAMCO CORPORATE HOLDINGS BERHAD</v>
      </c>
      <c r="C4" s="152"/>
      <c r="D4" s="152"/>
      <c r="E4" s="152"/>
      <c r="F4" s="153"/>
      <c r="G4" s="153"/>
      <c r="H4" s="153"/>
      <c r="I4" s="153"/>
      <c r="J4" s="153"/>
      <c r="K4" s="9"/>
      <c r="L4" s="1"/>
      <c r="M4" s="1"/>
      <c r="N4" s="1"/>
      <c r="O4" s="1"/>
      <c r="P4" s="1"/>
      <c r="Q4" s="1"/>
      <c r="R4" s="1"/>
    </row>
    <row r="5" spans="1:18" ht="15">
      <c r="A5" s="1"/>
      <c r="B5" s="157" t="s">
        <v>9</v>
      </c>
      <c r="C5" s="158"/>
      <c r="D5" s="158"/>
      <c r="E5" s="158"/>
      <c r="F5" s="158"/>
      <c r="G5" s="158"/>
      <c r="H5" s="158"/>
      <c r="I5" s="158"/>
      <c r="J5" s="158"/>
      <c r="K5" s="9"/>
      <c r="L5" s="1"/>
      <c r="M5" s="1"/>
      <c r="N5" s="1"/>
      <c r="O5" s="1"/>
      <c r="P5" s="1"/>
      <c r="Q5" s="1"/>
      <c r="R5" s="1"/>
    </row>
    <row r="6" spans="1:18" s="21" customFormat="1" ht="15">
      <c r="A6" s="64"/>
      <c r="B6" s="154" t="str">
        <f>CIS!B4</f>
        <v>(Company No : 6614-W)</v>
      </c>
      <c r="C6" s="154"/>
      <c r="D6" s="154"/>
      <c r="E6" s="154"/>
      <c r="F6" s="153"/>
      <c r="G6" s="153"/>
      <c r="H6" s="153"/>
      <c r="I6" s="153"/>
      <c r="J6" s="153"/>
      <c r="K6" s="9"/>
      <c r="L6" s="1"/>
      <c r="M6" s="1"/>
      <c r="N6" s="1"/>
      <c r="O6" s="1"/>
      <c r="P6" s="1"/>
      <c r="Q6" s="1"/>
      <c r="R6" s="1"/>
    </row>
    <row r="7" spans="1:18" s="21" customFormat="1" ht="6.75" customHeight="1">
      <c r="A7" s="64"/>
      <c r="B7" s="86"/>
      <c r="C7" s="86"/>
      <c r="D7" s="86"/>
      <c r="E7" s="86"/>
      <c r="F7" s="85"/>
      <c r="G7" s="85"/>
      <c r="H7" s="85"/>
      <c r="I7" s="87"/>
      <c r="J7" s="87"/>
      <c r="K7" s="9"/>
      <c r="L7" s="1"/>
      <c r="M7" s="1"/>
      <c r="N7" s="1"/>
      <c r="O7" s="1"/>
      <c r="P7" s="1"/>
      <c r="Q7" s="1"/>
      <c r="R7" s="1"/>
    </row>
    <row r="8" spans="1:18" s="21" customFormat="1" ht="15.75">
      <c r="A8" s="64"/>
      <c r="B8" s="155" t="s">
        <v>16</v>
      </c>
      <c r="C8" s="155"/>
      <c r="D8" s="155"/>
      <c r="E8" s="155"/>
      <c r="F8" s="153"/>
      <c r="G8" s="153"/>
      <c r="H8" s="153"/>
      <c r="I8" s="153"/>
      <c r="J8" s="153"/>
      <c r="K8" s="9"/>
      <c r="L8" s="1"/>
      <c r="M8" s="1"/>
      <c r="N8" s="1"/>
      <c r="O8" s="1"/>
      <c r="P8" s="1"/>
      <c r="Q8" s="1"/>
      <c r="R8" s="1"/>
    </row>
    <row r="9" spans="1:18" s="21" customFormat="1" ht="12.75" customHeight="1">
      <c r="A9" s="64"/>
      <c r="B9" s="156" t="s">
        <v>100</v>
      </c>
      <c r="C9" s="156"/>
      <c r="D9" s="156"/>
      <c r="E9" s="156"/>
      <c r="F9" s="153"/>
      <c r="G9" s="153"/>
      <c r="H9" s="153"/>
      <c r="I9" s="153"/>
      <c r="J9" s="153"/>
      <c r="K9" s="9"/>
      <c r="L9" s="1"/>
      <c r="M9" s="1"/>
      <c r="N9" s="1"/>
      <c r="O9" s="1"/>
      <c r="P9" s="1"/>
      <c r="Q9" s="1"/>
      <c r="R9" s="1"/>
    </row>
    <row r="10" spans="1:18" s="24" customFormat="1" ht="15">
      <c r="A10" s="65"/>
      <c r="B10" s="5"/>
      <c r="C10" s="5"/>
      <c r="D10" s="26"/>
      <c r="E10" s="26"/>
      <c r="F10" s="26"/>
      <c r="G10" s="26"/>
      <c r="H10" s="26" t="s">
        <v>41</v>
      </c>
      <c r="I10" s="5"/>
      <c r="J10" s="26" t="s">
        <v>41</v>
      </c>
      <c r="K10" s="9"/>
      <c r="L10" s="1"/>
      <c r="M10" s="1"/>
      <c r="N10" s="1"/>
      <c r="O10" s="1"/>
      <c r="P10" s="1"/>
      <c r="Q10" s="1"/>
      <c r="R10" s="1"/>
    </row>
    <row r="11" spans="1:18" s="24" customFormat="1" ht="15">
      <c r="A11" s="65"/>
      <c r="B11" s="5"/>
      <c r="C11" s="23"/>
      <c r="D11" s="25"/>
      <c r="E11" s="25"/>
      <c r="F11" s="23"/>
      <c r="G11" s="26"/>
      <c r="H11" s="25" t="s">
        <v>99</v>
      </c>
      <c r="I11" s="5"/>
      <c r="J11" s="25" t="s">
        <v>6</v>
      </c>
      <c r="K11" s="9"/>
      <c r="L11" s="1"/>
      <c r="M11" s="1"/>
      <c r="N11" s="1"/>
      <c r="O11" s="1"/>
      <c r="P11" s="1"/>
      <c r="Q11" s="1"/>
      <c r="R11" s="1"/>
    </row>
    <row r="12" spans="1:18" s="24" customFormat="1" ht="15">
      <c r="A12" s="65"/>
      <c r="B12" s="5"/>
      <c r="C12" s="5"/>
      <c r="D12" s="26"/>
      <c r="E12" s="26"/>
      <c r="F12" s="26"/>
      <c r="G12" s="26"/>
      <c r="H12" s="26" t="s">
        <v>38</v>
      </c>
      <c r="I12" s="5"/>
      <c r="J12" s="26" t="s">
        <v>38</v>
      </c>
      <c r="K12" s="9"/>
      <c r="L12" s="1"/>
      <c r="M12" s="1"/>
      <c r="N12" s="1"/>
      <c r="O12" s="1"/>
      <c r="P12" s="1"/>
      <c r="Q12" s="1"/>
      <c r="R12" s="1"/>
    </row>
    <row r="13" spans="1:18" s="24" customFormat="1" ht="15">
      <c r="A13" s="65"/>
      <c r="B13" s="5"/>
      <c r="C13" s="5"/>
      <c r="D13" s="26"/>
      <c r="E13" s="26"/>
      <c r="F13" s="26"/>
      <c r="G13" s="26"/>
      <c r="H13" s="26" t="s">
        <v>78</v>
      </c>
      <c r="I13" s="5"/>
      <c r="J13" s="26" t="s">
        <v>79</v>
      </c>
      <c r="K13" s="9"/>
      <c r="L13" s="1"/>
      <c r="M13" s="1"/>
      <c r="N13" s="1"/>
      <c r="O13" s="1"/>
      <c r="P13" s="1"/>
      <c r="Q13" s="1"/>
      <c r="R13" s="1"/>
    </row>
    <row r="14" spans="1:18" s="21" customFormat="1" ht="15">
      <c r="A14" s="64"/>
      <c r="B14" s="8" t="s">
        <v>42</v>
      </c>
      <c r="C14" s="4"/>
      <c r="D14" s="4"/>
      <c r="E14" s="4"/>
      <c r="F14" s="4"/>
      <c r="G14" s="4"/>
      <c r="H14" s="4"/>
      <c r="I14" s="4"/>
      <c r="J14" s="4"/>
      <c r="K14" s="9"/>
      <c r="L14" s="1"/>
      <c r="M14" s="1"/>
      <c r="N14" s="1"/>
      <c r="O14" s="1"/>
      <c r="P14" s="1"/>
      <c r="Q14" s="1"/>
      <c r="R14" s="1"/>
    </row>
    <row r="15" spans="1:18" s="21" customFormat="1" ht="15">
      <c r="A15" s="64"/>
      <c r="B15" s="4" t="s">
        <v>26</v>
      </c>
      <c r="C15" s="4"/>
      <c r="D15" s="4"/>
      <c r="E15" s="4"/>
      <c r="F15" s="4"/>
      <c r="G15" s="4"/>
      <c r="H15" s="88">
        <v>58814</v>
      </c>
      <c r="I15" s="88"/>
      <c r="J15" s="88">
        <v>62729</v>
      </c>
      <c r="K15" s="9"/>
      <c r="L15" s="1"/>
      <c r="M15" s="1"/>
      <c r="N15" s="1"/>
      <c r="O15" s="1"/>
      <c r="P15" s="1"/>
      <c r="Q15" s="1"/>
      <c r="R15" s="1"/>
    </row>
    <row r="16" spans="1:18" s="21" customFormat="1" ht="15">
      <c r="A16" s="64"/>
      <c r="B16" s="4" t="s">
        <v>27</v>
      </c>
      <c r="C16" s="4"/>
      <c r="D16" s="4"/>
      <c r="E16" s="4"/>
      <c r="F16" s="4"/>
      <c r="G16" s="4"/>
      <c r="H16" s="88">
        <v>8509</v>
      </c>
      <c r="I16" s="88"/>
      <c r="J16" s="88">
        <v>7533</v>
      </c>
      <c r="K16" s="9"/>
      <c r="L16" s="1"/>
      <c r="M16" s="1"/>
      <c r="N16" s="1"/>
      <c r="O16" s="1"/>
      <c r="P16" s="1"/>
      <c r="Q16" s="1"/>
      <c r="R16" s="1"/>
    </row>
    <row r="17" spans="1:18" s="21" customFormat="1" ht="15">
      <c r="A17" s="64"/>
      <c r="B17" s="4" t="s">
        <v>45</v>
      </c>
      <c r="C17" s="4"/>
      <c r="D17" s="4"/>
      <c r="E17" s="4"/>
      <c r="F17" s="4"/>
      <c r="G17" s="4"/>
      <c r="H17" s="88">
        <v>14505</v>
      </c>
      <c r="I17" s="88"/>
      <c r="J17" s="88">
        <v>15819</v>
      </c>
      <c r="K17" s="9"/>
      <c r="L17" s="1"/>
      <c r="M17" s="1"/>
      <c r="N17" s="1"/>
      <c r="O17" s="1"/>
      <c r="P17" s="1"/>
      <c r="Q17" s="1"/>
      <c r="R17" s="1"/>
    </row>
    <row r="18" spans="1:18" s="21" customFormat="1" ht="15">
      <c r="A18" s="64"/>
      <c r="B18" s="4" t="s">
        <v>43</v>
      </c>
      <c r="C18" s="4"/>
      <c r="D18" s="4"/>
      <c r="E18" s="4"/>
      <c r="F18" s="4"/>
      <c r="G18" s="4"/>
      <c r="H18" s="88"/>
      <c r="I18" s="88"/>
      <c r="J18" s="88"/>
      <c r="K18" s="9"/>
      <c r="L18" s="1"/>
      <c r="M18" s="1"/>
      <c r="N18" s="1"/>
      <c r="O18" s="1"/>
      <c r="P18" s="1"/>
      <c r="Q18" s="1"/>
      <c r="R18" s="1"/>
    </row>
    <row r="19" spans="1:18" s="21" customFormat="1" ht="15">
      <c r="A19" s="64"/>
      <c r="B19" s="4"/>
      <c r="C19" s="4" t="s">
        <v>119</v>
      </c>
      <c r="D19" s="4"/>
      <c r="E19" s="4"/>
      <c r="F19" s="4"/>
      <c r="G19" s="4"/>
      <c r="H19" s="88">
        <v>5001</v>
      </c>
      <c r="I19" s="88"/>
      <c r="J19" s="88">
        <v>4491</v>
      </c>
      <c r="K19" s="9"/>
      <c r="L19" s="1"/>
      <c r="M19" s="1"/>
      <c r="N19" s="1"/>
      <c r="O19" s="1"/>
      <c r="P19" s="1"/>
      <c r="Q19" s="1"/>
      <c r="R19" s="1"/>
    </row>
    <row r="20" spans="1:18" s="21" customFormat="1" ht="15">
      <c r="A20" s="64"/>
      <c r="B20" s="4" t="s">
        <v>44</v>
      </c>
      <c r="C20" s="4"/>
      <c r="D20" s="4"/>
      <c r="E20" s="4"/>
      <c r="F20" s="4"/>
      <c r="G20" s="4"/>
      <c r="H20" s="88">
        <v>5069</v>
      </c>
      <c r="I20" s="88"/>
      <c r="J20" s="88">
        <v>6307</v>
      </c>
      <c r="K20" s="9"/>
      <c r="L20" s="1"/>
      <c r="M20" s="1"/>
      <c r="N20" s="1"/>
      <c r="O20" s="1"/>
      <c r="P20" s="1"/>
      <c r="Q20" s="1"/>
      <c r="R20" s="1"/>
    </row>
    <row r="21" spans="1:18" s="21" customFormat="1" ht="8.25" customHeight="1">
      <c r="A21" s="64"/>
      <c r="B21" s="4"/>
      <c r="C21" s="4"/>
      <c r="D21" s="4"/>
      <c r="E21" s="4"/>
      <c r="F21" s="4"/>
      <c r="G21" s="4"/>
      <c r="H21" s="88"/>
      <c r="I21" s="88"/>
      <c r="J21" s="88"/>
      <c r="K21" s="9"/>
      <c r="L21" s="1"/>
      <c r="M21" s="1"/>
      <c r="N21" s="1"/>
      <c r="O21" s="1"/>
      <c r="P21" s="1"/>
      <c r="Q21" s="1"/>
      <c r="R21" s="1"/>
    </row>
    <row r="22" spans="1:18" s="46" customFormat="1" ht="15">
      <c r="A22" s="68"/>
      <c r="B22" s="4" t="s">
        <v>46</v>
      </c>
      <c r="C22" s="4"/>
      <c r="D22" s="4"/>
      <c r="E22" s="4"/>
      <c r="F22" s="4"/>
      <c r="G22" s="4"/>
      <c r="H22" s="93"/>
      <c r="I22" s="88"/>
      <c r="J22" s="88"/>
      <c r="K22" s="9"/>
      <c r="L22" s="1"/>
      <c r="M22" s="1"/>
      <c r="N22" s="1"/>
      <c r="O22" s="1"/>
      <c r="P22" s="1"/>
      <c r="Q22" s="1"/>
      <c r="R22" s="1"/>
    </row>
    <row r="23" spans="1:18" ht="15">
      <c r="A23" s="1"/>
      <c r="C23" s="4" t="s">
        <v>96</v>
      </c>
      <c r="F23" s="4"/>
      <c r="G23" s="90"/>
      <c r="H23" s="91">
        <v>86745</v>
      </c>
      <c r="I23" s="91"/>
      <c r="J23" s="91">
        <v>63035</v>
      </c>
      <c r="K23" s="122"/>
      <c r="L23" s="1"/>
      <c r="M23" s="1"/>
      <c r="N23" s="1"/>
      <c r="O23" s="1"/>
      <c r="P23" s="1"/>
      <c r="Q23" s="1"/>
      <c r="R23" s="1"/>
    </row>
    <row r="24" spans="1:18" ht="15">
      <c r="A24" s="1"/>
      <c r="C24" s="4" t="s">
        <v>47</v>
      </c>
      <c r="F24" s="4"/>
      <c r="G24" s="92"/>
      <c r="H24" s="93">
        <v>148992</v>
      </c>
      <c r="I24" s="93"/>
      <c r="J24" s="93">
        <v>104664</v>
      </c>
      <c r="K24" s="12"/>
      <c r="L24" s="1"/>
      <c r="M24" s="1"/>
      <c r="N24" s="1"/>
      <c r="O24" s="1"/>
      <c r="P24" s="1"/>
      <c r="Q24" s="1"/>
      <c r="R24" s="1"/>
    </row>
    <row r="25" spans="1:18" ht="15">
      <c r="A25" s="1"/>
      <c r="C25" s="4" t="s">
        <v>48</v>
      </c>
      <c r="F25" s="4"/>
      <c r="G25" s="92"/>
      <c r="H25" s="93">
        <v>11077</v>
      </c>
      <c r="I25" s="93"/>
      <c r="J25" s="93">
        <v>9920</v>
      </c>
      <c r="K25" s="12"/>
      <c r="L25" s="1"/>
      <c r="M25" s="1"/>
      <c r="N25" s="1"/>
      <c r="O25" s="1"/>
      <c r="P25" s="1"/>
      <c r="Q25" s="1"/>
      <c r="R25" s="1"/>
    </row>
    <row r="26" spans="1:18" ht="15">
      <c r="A26" s="1"/>
      <c r="C26" s="4" t="s">
        <v>49</v>
      </c>
      <c r="F26" s="4"/>
      <c r="G26" s="92"/>
      <c r="H26" s="93">
        <v>1209</v>
      </c>
      <c r="I26" s="93"/>
      <c r="J26" s="93">
        <f>70+538</f>
        <v>608</v>
      </c>
      <c r="K26" s="12"/>
      <c r="L26" s="1"/>
      <c r="M26" s="1"/>
      <c r="N26" s="1"/>
      <c r="O26" s="1"/>
      <c r="P26" s="1"/>
      <c r="Q26" s="1"/>
      <c r="R26" s="1"/>
    </row>
    <row r="27" spans="1:18" ht="15">
      <c r="A27" s="1"/>
      <c r="C27" s="4" t="s">
        <v>50</v>
      </c>
      <c r="F27" s="4"/>
      <c r="G27" s="92"/>
      <c r="H27" s="93">
        <v>22227</v>
      </c>
      <c r="I27" s="93"/>
      <c r="J27" s="93">
        <v>7203</v>
      </c>
      <c r="K27" s="12"/>
      <c r="L27" s="1"/>
      <c r="M27" s="1"/>
      <c r="N27" s="1"/>
      <c r="O27" s="1"/>
      <c r="P27" s="1"/>
      <c r="Q27" s="1"/>
      <c r="R27" s="1"/>
    </row>
    <row r="28" spans="1:18" ht="15">
      <c r="A28" s="1"/>
      <c r="C28" s="4" t="s">
        <v>51</v>
      </c>
      <c r="F28" s="4"/>
      <c r="G28" s="92"/>
      <c r="H28" s="93">
        <v>13597</v>
      </c>
      <c r="I28" s="93"/>
      <c r="J28" s="93">
        <v>10052</v>
      </c>
      <c r="K28" s="12"/>
      <c r="L28" s="1"/>
      <c r="M28" s="1"/>
      <c r="N28" s="1"/>
      <c r="O28" s="1"/>
      <c r="P28" s="1"/>
      <c r="Q28" s="1"/>
      <c r="R28" s="1"/>
    </row>
    <row r="29" spans="1:18" ht="15">
      <c r="A29" s="1"/>
      <c r="C29" s="4"/>
      <c r="F29" s="4"/>
      <c r="G29" s="92"/>
      <c r="H29" s="91"/>
      <c r="I29" s="93"/>
      <c r="J29" s="91"/>
      <c r="K29" s="12"/>
      <c r="L29" s="1"/>
      <c r="M29" s="1"/>
      <c r="N29" s="1"/>
      <c r="O29" s="1"/>
      <c r="P29" s="1"/>
      <c r="Q29" s="1"/>
      <c r="R29" s="1"/>
    </row>
    <row r="30" spans="1:18" ht="15">
      <c r="A30" s="1"/>
      <c r="C30" s="4"/>
      <c r="F30" s="4"/>
      <c r="G30" s="92"/>
      <c r="H30" s="89">
        <f>SUM(H23:H29)</f>
        <v>283847</v>
      </c>
      <c r="I30" s="93"/>
      <c r="J30" s="89">
        <f>SUM(J23:J29)</f>
        <v>195482</v>
      </c>
      <c r="K30" s="12"/>
      <c r="L30" s="1"/>
      <c r="M30" s="1"/>
      <c r="N30" s="1"/>
      <c r="O30" s="1"/>
      <c r="P30" s="1"/>
      <c r="Q30" s="1"/>
      <c r="R30" s="1"/>
    </row>
    <row r="31" spans="1:18" ht="15">
      <c r="A31" s="1"/>
      <c r="B31" s="4" t="s">
        <v>52</v>
      </c>
      <c r="C31" s="4"/>
      <c r="F31" s="4"/>
      <c r="G31" s="92"/>
      <c r="H31" s="93"/>
      <c r="I31" s="93"/>
      <c r="J31" s="93"/>
      <c r="K31" s="12"/>
      <c r="L31" s="1"/>
      <c r="M31" s="1"/>
      <c r="N31" s="1"/>
      <c r="O31" s="1"/>
      <c r="P31" s="1"/>
      <c r="Q31" s="1"/>
      <c r="R31" s="1"/>
    </row>
    <row r="32" spans="1:18" ht="15">
      <c r="A32" s="1"/>
      <c r="C32" s="4" t="s">
        <v>54</v>
      </c>
      <c r="F32" s="4"/>
      <c r="G32" s="92"/>
      <c r="H32" s="93">
        <v>68911</v>
      </c>
      <c r="I32" s="93"/>
      <c r="J32" s="93">
        <v>47032</v>
      </c>
      <c r="K32" s="12"/>
      <c r="L32" s="1"/>
      <c r="M32" s="1"/>
      <c r="N32" s="1"/>
      <c r="O32" s="1"/>
      <c r="P32" s="1"/>
      <c r="Q32" s="1"/>
      <c r="R32" s="1"/>
    </row>
    <row r="33" spans="1:18" ht="15">
      <c r="A33" s="1"/>
      <c r="C33" s="4" t="s">
        <v>55</v>
      </c>
      <c r="F33" s="4"/>
      <c r="G33" s="92"/>
      <c r="H33" s="93">
        <v>15841</v>
      </c>
      <c r="I33" s="93"/>
      <c r="J33" s="93">
        <f>6924+48+7796</f>
        <v>14768</v>
      </c>
      <c r="K33" s="12"/>
      <c r="L33" s="1"/>
      <c r="M33" s="1"/>
      <c r="N33" s="1"/>
      <c r="O33" s="1"/>
      <c r="P33" s="1"/>
      <c r="Q33" s="1"/>
      <c r="R33" s="1"/>
    </row>
    <row r="34" spans="1:18" ht="15">
      <c r="A34" s="1"/>
      <c r="C34" s="4" t="s">
        <v>57</v>
      </c>
      <c r="F34" s="4"/>
      <c r="G34" s="92"/>
      <c r="H34" s="93">
        <f>122+1020</f>
        <v>1142</v>
      </c>
      <c r="I34" s="93"/>
      <c r="J34" s="93">
        <f>132773+781+1</f>
        <v>133555</v>
      </c>
      <c r="K34" s="12"/>
      <c r="L34" s="1"/>
      <c r="M34" s="1"/>
      <c r="N34" s="1"/>
      <c r="O34" s="1"/>
      <c r="P34" s="1"/>
      <c r="Q34" s="1"/>
      <c r="R34" s="1"/>
    </row>
    <row r="35" spans="1:18" ht="15">
      <c r="A35" s="1"/>
      <c r="C35" s="4" t="s">
        <v>53</v>
      </c>
      <c r="F35" s="4"/>
      <c r="G35" s="92"/>
      <c r="H35" s="93">
        <f>5987+66968+844</f>
        <v>73799</v>
      </c>
      <c r="I35" s="93"/>
      <c r="J35" s="93">
        <v>50020</v>
      </c>
      <c r="K35" s="12"/>
      <c r="L35" s="1"/>
      <c r="M35" s="1"/>
      <c r="N35" s="1"/>
      <c r="O35" s="1"/>
      <c r="P35" s="1"/>
      <c r="Q35" s="1"/>
      <c r="R35" s="1"/>
    </row>
    <row r="36" spans="1:18" ht="15">
      <c r="A36" s="1"/>
      <c r="C36" s="4" t="s">
        <v>56</v>
      </c>
      <c r="F36" s="4"/>
      <c r="G36" s="92"/>
      <c r="H36" s="93">
        <v>93</v>
      </c>
      <c r="I36" s="93"/>
      <c r="J36" s="93">
        <v>210</v>
      </c>
      <c r="K36" s="12"/>
      <c r="L36" s="1"/>
      <c r="M36" s="1"/>
      <c r="N36" s="1"/>
      <c r="O36" s="1"/>
      <c r="P36" s="1"/>
      <c r="Q36" s="1"/>
      <c r="R36" s="1"/>
    </row>
    <row r="37" spans="1:18" ht="15">
      <c r="A37" s="1"/>
      <c r="C37" s="4" t="s">
        <v>75</v>
      </c>
      <c r="F37" s="4"/>
      <c r="G37" s="92"/>
      <c r="H37" s="93">
        <v>0</v>
      </c>
      <c r="I37" s="93"/>
      <c r="J37" s="93">
        <v>1656</v>
      </c>
      <c r="K37" s="12"/>
      <c r="L37" s="1"/>
      <c r="M37" s="1"/>
      <c r="N37" s="1"/>
      <c r="O37" s="1"/>
      <c r="P37" s="1"/>
      <c r="Q37" s="1"/>
      <c r="R37" s="1"/>
    </row>
    <row r="38" spans="1:18" ht="9" customHeight="1">
      <c r="A38" s="1"/>
      <c r="C38" s="4"/>
      <c r="F38" s="4"/>
      <c r="G38" s="92"/>
      <c r="H38" s="91"/>
      <c r="I38" s="93"/>
      <c r="J38" s="91"/>
      <c r="K38" s="12"/>
      <c r="L38" s="1"/>
      <c r="M38" s="1"/>
      <c r="N38" s="1"/>
      <c r="O38" s="1"/>
      <c r="P38" s="1"/>
      <c r="Q38" s="1"/>
      <c r="R38" s="1"/>
    </row>
    <row r="39" spans="1:18" ht="15">
      <c r="A39" s="1"/>
      <c r="C39" s="4"/>
      <c r="F39" s="4"/>
      <c r="G39" s="92"/>
      <c r="H39" s="89">
        <f>SUM(H32:H38)</f>
        <v>159786</v>
      </c>
      <c r="I39" s="93"/>
      <c r="J39" s="89">
        <f>SUM(J32:J38)</f>
        <v>247241</v>
      </c>
      <c r="K39" s="12"/>
      <c r="L39" s="1"/>
      <c r="M39" s="1"/>
      <c r="N39" s="1"/>
      <c r="O39" s="1"/>
      <c r="P39" s="1"/>
      <c r="Q39" s="1"/>
      <c r="R39" s="1"/>
    </row>
    <row r="40" spans="1:18" ht="15">
      <c r="A40" s="1"/>
      <c r="C40" s="4"/>
      <c r="F40" s="4"/>
      <c r="G40" s="94"/>
      <c r="H40" s="89"/>
      <c r="I40" s="89"/>
      <c r="J40" s="89"/>
      <c r="K40" s="13"/>
      <c r="L40" s="1"/>
      <c r="M40" s="1"/>
      <c r="N40" s="1"/>
      <c r="O40" s="1"/>
      <c r="P40" s="1"/>
      <c r="Q40" s="1"/>
      <c r="R40" s="1"/>
    </row>
    <row r="41" spans="1:18" ht="9.75" customHeight="1">
      <c r="A41" s="1"/>
      <c r="C41" s="4"/>
      <c r="F41" s="4"/>
      <c r="G41" s="4"/>
      <c r="H41" s="88"/>
      <c r="I41" s="88"/>
      <c r="J41" s="88"/>
      <c r="K41" s="9"/>
      <c r="L41" s="1"/>
      <c r="M41" s="1"/>
      <c r="N41" s="1"/>
      <c r="O41" s="1"/>
      <c r="P41" s="1"/>
      <c r="Q41" s="1"/>
      <c r="R41" s="1"/>
    </row>
    <row r="42" spans="1:18" ht="15">
      <c r="A42" s="1"/>
      <c r="B42" s="4" t="s">
        <v>58</v>
      </c>
      <c r="C42" s="4"/>
      <c r="F42" s="4"/>
      <c r="G42" s="4"/>
      <c r="H42" s="88">
        <f>H30-H39</f>
        <v>124061</v>
      </c>
      <c r="I42" s="88"/>
      <c r="J42" s="88">
        <f>J30-J39</f>
        <v>-51759</v>
      </c>
      <c r="K42" s="9"/>
      <c r="L42" s="1"/>
      <c r="M42" s="1"/>
      <c r="N42" s="1"/>
      <c r="O42" s="1"/>
      <c r="P42" s="1"/>
      <c r="Q42" s="1"/>
      <c r="R42" s="1"/>
    </row>
    <row r="43" spans="1:18" ht="15">
      <c r="A43" s="1"/>
      <c r="C43" s="4"/>
      <c r="F43" s="4"/>
      <c r="G43" s="4"/>
      <c r="H43" s="91"/>
      <c r="I43" s="88"/>
      <c r="J43" s="91"/>
      <c r="K43" s="9"/>
      <c r="L43" s="1"/>
      <c r="M43" s="1"/>
      <c r="N43" s="1"/>
      <c r="O43" s="1"/>
      <c r="P43" s="1"/>
      <c r="Q43" s="1"/>
      <c r="R43" s="1"/>
    </row>
    <row r="44" spans="1:18" ht="15.75" thickBot="1">
      <c r="A44" s="1"/>
      <c r="C44" s="4"/>
      <c r="F44" s="4"/>
      <c r="G44" s="4"/>
      <c r="H44" s="95">
        <f>SUM(H15:H20)+H42</f>
        <v>215959</v>
      </c>
      <c r="I44" s="88"/>
      <c r="J44" s="95">
        <f>SUM(J15:J20)+J42</f>
        <v>45120</v>
      </c>
      <c r="K44" s="9"/>
      <c r="L44" s="1"/>
      <c r="M44" s="1"/>
      <c r="N44" s="1"/>
      <c r="O44" s="1"/>
      <c r="P44" s="1"/>
      <c r="Q44" s="1"/>
      <c r="R44" s="1"/>
    </row>
    <row r="45" spans="1:18" ht="15.75" thickTop="1">
      <c r="A45" s="1"/>
      <c r="B45" s="8" t="s">
        <v>59</v>
      </c>
      <c r="C45" s="4"/>
      <c r="F45" s="4"/>
      <c r="G45" s="4"/>
      <c r="H45" s="88"/>
      <c r="I45" s="88"/>
      <c r="J45" s="88"/>
      <c r="K45" s="9"/>
      <c r="L45" s="1"/>
      <c r="M45" s="1"/>
      <c r="N45" s="1"/>
      <c r="O45" s="1"/>
      <c r="P45" s="1"/>
      <c r="Q45" s="1"/>
      <c r="R45" s="1"/>
    </row>
    <row r="46" spans="1:18" ht="15">
      <c r="A46" s="1"/>
      <c r="B46" s="4" t="s">
        <v>60</v>
      </c>
      <c r="C46" s="4"/>
      <c r="F46" s="4"/>
      <c r="G46" s="4"/>
      <c r="H46" s="88">
        <v>112244</v>
      </c>
      <c r="I46" s="88"/>
      <c r="J46" s="88">
        <v>28400</v>
      </c>
      <c r="K46" s="9"/>
      <c r="L46" s="1"/>
      <c r="M46" s="1"/>
      <c r="N46" s="1"/>
      <c r="O46" s="1"/>
      <c r="P46" s="1"/>
      <c r="Q46" s="1"/>
      <c r="R46" s="1"/>
    </row>
    <row r="47" spans="1:18" ht="15">
      <c r="A47" s="1"/>
      <c r="B47" s="4" t="s">
        <v>36</v>
      </c>
      <c r="C47" s="4"/>
      <c r="F47" s="4"/>
      <c r="G47" s="4"/>
      <c r="H47" s="88">
        <v>-3996</v>
      </c>
      <c r="I47" s="88"/>
      <c r="J47" s="88">
        <v>1632</v>
      </c>
      <c r="K47" s="9"/>
      <c r="L47" s="1"/>
      <c r="M47" s="1"/>
      <c r="N47" s="1"/>
      <c r="O47" s="1"/>
      <c r="P47" s="1"/>
      <c r="Q47" s="1"/>
      <c r="R47" s="1"/>
    </row>
    <row r="48" spans="1:18" ht="15">
      <c r="A48" s="1"/>
      <c r="B48" s="4" t="s">
        <v>116</v>
      </c>
      <c r="C48" s="4"/>
      <c r="F48" s="4"/>
      <c r="G48" s="4"/>
      <c r="H48" s="88">
        <v>22337</v>
      </c>
      <c r="I48" s="88"/>
      <c r="J48" s="88">
        <v>9473</v>
      </c>
      <c r="K48" s="9"/>
      <c r="L48" s="1"/>
      <c r="M48" s="1"/>
      <c r="N48" s="1"/>
      <c r="O48" s="1"/>
      <c r="P48" s="1"/>
      <c r="Q48" s="1"/>
      <c r="R48" s="1"/>
    </row>
    <row r="49" spans="1:18" ht="15">
      <c r="A49" s="1"/>
      <c r="C49" s="4"/>
      <c r="F49" s="4"/>
      <c r="G49" s="4"/>
      <c r="H49" s="91"/>
      <c r="I49" s="88"/>
      <c r="J49" s="91"/>
      <c r="K49" s="9"/>
      <c r="L49" s="1"/>
      <c r="M49" s="1"/>
      <c r="N49" s="1"/>
      <c r="O49" s="1"/>
      <c r="P49" s="1"/>
      <c r="Q49" s="1"/>
      <c r="R49" s="1"/>
    </row>
    <row r="50" spans="1:18" ht="15">
      <c r="A50" s="1"/>
      <c r="B50" s="4" t="s">
        <v>61</v>
      </c>
      <c r="C50" s="4"/>
      <c r="F50" s="4"/>
      <c r="G50" s="4"/>
      <c r="H50" s="88">
        <f>SUM(H46:H49)</f>
        <v>130585</v>
      </c>
      <c r="I50" s="88"/>
      <c r="J50" s="88">
        <f>SUM(J46:J49)</f>
        <v>39505</v>
      </c>
      <c r="K50" s="9"/>
      <c r="L50" s="1"/>
      <c r="M50" s="1"/>
      <c r="N50" s="1"/>
      <c r="O50" s="1"/>
      <c r="P50" s="1"/>
      <c r="Q50" s="1"/>
      <c r="R50" s="1"/>
    </row>
    <row r="51" spans="1:18" ht="15">
      <c r="A51" s="1"/>
      <c r="C51" s="4"/>
      <c r="F51" s="4"/>
      <c r="G51" s="4"/>
      <c r="H51" s="88"/>
      <c r="I51" s="88"/>
      <c r="J51" s="88"/>
      <c r="K51" s="9"/>
      <c r="L51" s="1"/>
      <c r="M51" s="1"/>
      <c r="N51" s="1"/>
      <c r="O51" s="1"/>
      <c r="P51" s="1"/>
      <c r="Q51" s="1"/>
      <c r="R51" s="1"/>
    </row>
    <row r="52" spans="1:18" ht="15">
      <c r="A52" s="1"/>
      <c r="B52" s="4" t="s">
        <v>62</v>
      </c>
      <c r="C52" s="4"/>
      <c r="F52" s="4"/>
      <c r="G52" s="4"/>
      <c r="H52" s="88">
        <v>3856</v>
      </c>
      <c r="I52" s="88"/>
      <c r="J52" s="88">
        <v>3813</v>
      </c>
      <c r="K52" s="9"/>
      <c r="L52" s="1"/>
      <c r="M52" s="1"/>
      <c r="N52" s="1"/>
      <c r="O52" s="1"/>
      <c r="P52" s="1"/>
      <c r="Q52" s="1"/>
      <c r="R52" s="1"/>
    </row>
    <row r="53" spans="1:18" ht="15">
      <c r="A53" s="1"/>
      <c r="B53" s="4" t="s">
        <v>7</v>
      </c>
      <c r="C53" s="4"/>
      <c r="F53" s="4"/>
      <c r="G53" s="4"/>
      <c r="H53" s="88">
        <v>80000</v>
      </c>
      <c r="I53" s="88"/>
      <c r="J53" s="88">
        <v>0</v>
      </c>
      <c r="K53" s="9"/>
      <c r="L53" s="1"/>
      <c r="M53" s="1"/>
      <c r="N53" s="1"/>
      <c r="O53" s="1"/>
      <c r="P53" s="1"/>
      <c r="Q53" s="1"/>
      <c r="R53" s="1"/>
    </row>
    <row r="54" spans="1:18" ht="15">
      <c r="A54" s="1"/>
      <c r="B54" s="4" t="s">
        <v>8</v>
      </c>
      <c r="C54" s="4"/>
      <c r="F54" s="4"/>
      <c r="G54" s="4"/>
      <c r="H54" s="88">
        <v>746</v>
      </c>
      <c r="I54" s="88"/>
      <c r="J54" s="88">
        <v>1308</v>
      </c>
      <c r="K54" s="9"/>
      <c r="L54" s="1"/>
      <c r="M54" s="1"/>
      <c r="N54" s="1"/>
      <c r="O54" s="1"/>
      <c r="P54" s="1"/>
      <c r="Q54" s="1"/>
      <c r="R54" s="1"/>
    </row>
    <row r="55" spans="1:18" ht="15">
      <c r="A55" s="1"/>
      <c r="B55" s="4" t="s">
        <v>63</v>
      </c>
      <c r="C55" s="4"/>
      <c r="F55" s="4"/>
      <c r="G55" s="4"/>
      <c r="H55" s="88">
        <f>599+173</f>
        <v>772</v>
      </c>
      <c r="I55" s="88"/>
      <c r="J55" s="88">
        <v>494</v>
      </c>
      <c r="K55" s="9"/>
      <c r="L55" s="1"/>
      <c r="M55" s="1"/>
      <c r="N55" s="1"/>
      <c r="O55" s="1"/>
      <c r="P55" s="1"/>
      <c r="Q55" s="1"/>
      <c r="R55" s="1"/>
    </row>
    <row r="56" spans="1:18" ht="10.5" customHeight="1">
      <c r="A56" s="1"/>
      <c r="C56" s="4"/>
      <c r="F56" s="4"/>
      <c r="G56" s="4"/>
      <c r="H56" s="91"/>
      <c r="I56" s="88"/>
      <c r="J56" s="91"/>
      <c r="K56" s="9"/>
      <c r="L56" s="1"/>
      <c r="M56" s="1"/>
      <c r="N56" s="1"/>
      <c r="O56" s="1"/>
      <c r="P56" s="1"/>
      <c r="Q56" s="1"/>
      <c r="R56" s="1"/>
    </row>
    <row r="57" spans="1:18" ht="15.75" thickBot="1">
      <c r="A57" s="1"/>
      <c r="C57" s="4"/>
      <c r="F57" s="4"/>
      <c r="G57" s="4"/>
      <c r="H57" s="95">
        <f>SUM(H50:H56)</f>
        <v>215959</v>
      </c>
      <c r="I57" s="88"/>
      <c r="J57" s="95">
        <f>SUM(J50:J56)</f>
        <v>45120</v>
      </c>
      <c r="K57" s="9"/>
      <c r="L57" s="1"/>
      <c r="M57" s="1"/>
      <c r="N57" s="1"/>
      <c r="O57" s="1"/>
      <c r="P57" s="1"/>
      <c r="Q57" s="1"/>
      <c r="R57" s="1"/>
    </row>
    <row r="58" spans="1:18" ht="15.75" thickTop="1">
      <c r="A58" s="1"/>
      <c r="C58" s="4"/>
      <c r="F58" s="4"/>
      <c r="G58" s="4"/>
      <c r="H58" s="93"/>
      <c r="I58" s="88"/>
      <c r="J58" s="93"/>
      <c r="K58" s="9"/>
      <c r="L58" s="1"/>
      <c r="M58" s="1"/>
      <c r="N58" s="1"/>
      <c r="O58" s="1"/>
      <c r="P58" s="1"/>
      <c r="Q58" s="1"/>
      <c r="R58" s="1"/>
    </row>
    <row r="59" spans="1:18" ht="15">
      <c r="A59" s="1"/>
      <c r="B59" s="4" t="s">
        <v>80</v>
      </c>
      <c r="C59" s="4"/>
      <c r="F59" s="4"/>
      <c r="G59" s="4"/>
      <c r="H59" s="129">
        <f>(H50-H17-H16-H20)/224488</f>
        <v>0.45660347100958626</v>
      </c>
      <c r="I59" s="88"/>
      <c r="J59" s="129">
        <f>(J50-J17-20000-J20-J16)/8400</f>
        <v>-1.2088095238095238</v>
      </c>
      <c r="K59" s="9"/>
      <c r="L59" s="1"/>
      <c r="M59" s="1"/>
      <c r="N59" s="1"/>
      <c r="O59" s="1"/>
      <c r="P59" s="1"/>
      <c r="Q59" s="1"/>
      <c r="R59" s="1"/>
    </row>
    <row r="60" spans="1:18" ht="15">
      <c r="A60" s="1"/>
      <c r="C60" s="4"/>
      <c r="F60" s="4"/>
      <c r="G60" s="4"/>
      <c r="H60" s="93"/>
      <c r="I60" s="88"/>
      <c r="J60" s="93"/>
      <c r="K60" s="9"/>
      <c r="L60" s="1"/>
      <c r="M60" s="1"/>
      <c r="N60" s="1"/>
      <c r="O60" s="1"/>
      <c r="P60" s="1"/>
      <c r="Q60" s="1"/>
      <c r="R60" s="1"/>
    </row>
    <row r="61" spans="1:18" ht="15">
      <c r="A61" s="1"/>
      <c r="B61" s="150" t="s">
        <v>74</v>
      </c>
      <c r="C61" s="151"/>
      <c r="D61" s="151"/>
      <c r="E61" s="151"/>
      <c r="F61" s="151"/>
      <c r="G61" s="151"/>
      <c r="H61" s="151"/>
      <c r="I61" s="151"/>
      <c r="J61" s="151"/>
      <c r="K61" s="9"/>
      <c r="L61" s="1"/>
      <c r="M61" s="1"/>
      <c r="N61" s="1"/>
      <c r="O61" s="1"/>
      <c r="P61" s="1"/>
      <c r="Q61" s="1"/>
      <c r="R61" s="1"/>
    </row>
    <row r="62" spans="1:18" ht="15">
      <c r="A62" s="1"/>
      <c r="B62" s="151"/>
      <c r="C62" s="151"/>
      <c r="D62" s="151"/>
      <c r="E62" s="151"/>
      <c r="F62" s="151"/>
      <c r="G62" s="151"/>
      <c r="H62" s="151"/>
      <c r="I62" s="151"/>
      <c r="J62" s="151"/>
      <c r="K62" s="9"/>
      <c r="L62" s="1"/>
      <c r="M62" s="1"/>
      <c r="N62" s="1"/>
      <c r="O62" s="1"/>
      <c r="P62" s="1"/>
      <c r="Q62" s="1"/>
      <c r="R62" s="1"/>
    </row>
    <row r="63" spans="1:18" ht="15">
      <c r="A63" s="1"/>
      <c r="B63" s="2"/>
      <c r="C63" s="2"/>
      <c r="D63" s="2"/>
      <c r="E63" s="2"/>
      <c r="F63" s="2"/>
      <c r="H63" s="6"/>
      <c r="I63" s="6"/>
      <c r="J63" s="6"/>
      <c r="K63" s="9"/>
      <c r="L63" s="1"/>
      <c r="M63" s="1"/>
      <c r="N63" s="1"/>
      <c r="O63" s="1"/>
      <c r="P63" s="1"/>
      <c r="Q63" s="1"/>
      <c r="R63" s="1"/>
    </row>
    <row r="64" spans="1:18" ht="15">
      <c r="A64" s="1"/>
      <c r="B64" s="62"/>
      <c r="C64" s="63"/>
      <c r="D64" s="62"/>
      <c r="E64" s="62"/>
      <c r="F64" s="67"/>
      <c r="G64" s="67"/>
      <c r="H64" s="67"/>
      <c r="I64" s="67"/>
      <c r="J64" s="67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62"/>
      <c r="C65" s="63"/>
      <c r="D65" s="62"/>
      <c r="E65" s="62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18" ht="15">
      <c r="A66" s="1"/>
      <c r="B66" s="62"/>
      <c r="C66" s="63"/>
      <c r="D66" s="62"/>
      <c r="E66" s="62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1:18" ht="15">
      <c r="A67" s="1"/>
      <c r="B67" s="62"/>
      <c r="C67" s="63"/>
      <c r="D67" s="62"/>
      <c r="E67" s="62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1:18" ht="15">
      <c r="A68" s="1"/>
      <c r="B68" s="62"/>
      <c r="C68" s="63"/>
      <c r="D68" s="62"/>
      <c r="E68" s="62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1:18" ht="15">
      <c r="A69" s="1"/>
      <c r="B69" s="62"/>
      <c r="C69" s="63"/>
      <c r="D69" s="62"/>
      <c r="E69" s="62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1:18" ht="15">
      <c r="A70" s="1"/>
      <c r="B70" s="62"/>
      <c r="C70" s="63"/>
      <c r="D70" s="62"/>
      <c r="E70" s="62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1:18" ht="15">
      <c r="A71" s="1"/>
      <c r="B71" s="62"/>
      <c r="C71" s="63"/>
      <c r="D71" s="62"/>
      <c r="E71" s="62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15">
      <c r="A72" s="1"/>
      <c r="B72" s="62"/>
      <c r="C72" s="63"/>
      <c r="D72" s="62"/>
      <c r="E72" s="62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1:18" ht="15">
      <c r="A73" s="1"/>
      <c r="B73" s="62"/>
      <c r="C73" s="63"/>
      <c r="D73" s="62"/>
      <c r="E73" s="62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15">
      <c r="A74" s="1"/>
      <c r="B74" s="62"/>
      <c r="C74" s="63"/>
      <c r="D74" s="62"/>
      <c r="E74" s="62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18" ht="15">
      <c r="A75" s="1"/>
      <c r="B75" s="62"/>
      <c r="C75" s="63"/>
      <c r="D75" s="62"/>
      <c r="E75" s="62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1:18" ht="15">
      <c r="A76" s="1"/>
      <c r="B76" s="62"/>
      <c r="C76" s="63"/>
      <c r="D76" s="62"/>
      <c r="E76" s="62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1:18" ht="15">
      <c r="A77" s="1"/>
      <c r="B77" s="62"/>
      <c r="C77" s="63"/>
      <c r="D77" s="62"/>
      <c r="E77" s="62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ht="15">
      <c r="A78" s="1"/>
      <c r="B78" s="62"/>
      <c r="C78" s="63"/>
      <c r="D78" s="62"/>
      <c r="E78" s="62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18" ht="15">
      <c r="A79" s="1"/>
      <c r="B79" s="62"/>
      <c r="C79" s="63"/>
      <c r="D79" s="62"/>
      <c r="E79" s="62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1:18" ht="15">
      <c r="A80" s="1"/>
      <c r="B80" s="62"/>
      <c r="C80" s="63"/>
      <c r="D80" s="62"/>
      <c r="E80" s="62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ht="15">
      <c r="A81" s="1"/>
      <c r="B81" s="62"/>
      <c r="C81" s="63"/>
      <c r="D81" s="62"/>
      <c r="E81" s="62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1:18" ht="15">
      <c r="A82" s="1"/>
      <c r="B82" s="62"/>
      <c r="C82" s="63"/>
      <c r="D82" s="62"/>
      <c r="E82" s="62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1:18" ht="15">
      <c r="A83" s="1"/>
      <c r="B83" s="62"/>
      <c r="C83" s="63"/>
      <c r="D83" s="62"/>
      <c r="E83" s="62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 ht="15">
      <c r="A84" s="1"/>
      <c r="B84" s="62"/>
      <c r="C84" s="63"/>
      <c r="D84" s="62"/>
      <c r="E84" s="62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1:18" ht="15">
      <c r="A85" s="1"/>
      <c r="B85" s="62"/>
      <c r="C85" s="63"/>
      <c r="D85" s="62"/>
      <c r="E85" s="62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8" ht="15">
      <c r="A86" s="1"/>
      <c r="B86" s="62"/>
      <c r="C86" s="63"/>
      <c r="D86" s="62"/>
      <c r="E86" s="62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18" ht="15">
      <c r="A87" s="1"/>
      <c r="B87" s="62"/>
      <c r="C87" s="63"/>
      <c r="D87" s="62"/>
      <c r="E87" s="62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1:18" ht="15">
      <c r="A88" s="1"/>
      <c r="B88" s="62"/>
      <c r="C88" s="63"/>
      <c r="D88" s="62"/>
      <c r="E88" s="62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1:18" ht="15">
      <c r="A89" s="1"/>
      <c r="B89" s="62"/>
      <c r="C89" s="63"/>
      <c r="D89" s="62"/>
      <c r="E89" s="62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7:18" ht="1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7:18" ht="1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7:18" ht="1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</sheetData>
  <mergeCells count="6">
    <mergeCell ref="B61:J62"/>
    <mergeCell ref="B4:J4"/>
    <mergeCell ref="B6:J6"/>
    <mergeCell ref="B8:J8"/>
    <mergeCell ref="B9:J9"/>
    <mergeCell ref="B5:J5"/>
  </mergeCells>
  <printOptions/>
  <pageMargins left="0.75" right="0.37" top="0.56" bottom="0.33" header="0.42" footer="0.24"/>
  <pageSetup horizontalDpi="600" verticalDpi="600" orientation="portrait" paperSize="9" scale="86" r:id="rId1"/>
  <headerFooter alignWithMargins="0">
    <oddHeader>&amp;RDraft As At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0">
      <selection activeCell="B12" sqref="B12"/>
    </sheetView>
  </sheetViews>
  <sheetFormatPr defaultColWidth="8.88671875" defaultRowHeight="15"/>
  <cols>
    <col min="1" max="1" width="8.88671875" style="2" customWidth="1"/>
    <col min="2" max="2" width="27.4453125" style="4" customWidth="1"/>
    <col min="3" max="3" width="11.3359375" style="4" customWidth="1"/>
    <col min="4" max="4" width="10.3359375" style="4" customWidth="1"/>
    <col min="5" max="5" width="10.6640625" style="2" customWidth="1"/>
    <col min="6" max="6" width="9.88671875" style="3" customWidth="1"/>
    <col min="7" max="9" width="13.6640625" style="3" customWidth="1"/>
    <col min="10" max="10" width="8.88671875" style="3" customWidth="1"/>
    <col min="11" max="16384" width="8.88671875" style="2" customWidth="1"/>
  </cols>
  <sheetData>
    <row r="1" spans="1:11" ht="15">
      <c r="A1" s="1"/>
      <c r="B1" s="62"/>
      <c r="C1" s="62"/>
      <c r="D1" s="62"/>
      <c r="E1" s="1"/>
      <c r="F1" s="67"/>
      <c r="G1" s="67"/>
      <c r="H1" s="67"/>
      <c r="I1" s="67"/>
      <c r="J1" s="67"/>
      <c r="K1" s="1"/>
    </row>
    <row r="2" spans="1:11" ht="15.75">
      <c r="A2" s="1"/>
      <c r="B2" s="141" t="str">
        <f>CIS!B2</f>
        <v>TAMCO CORPORATE HOLDINGS BERHAD</v>
      </c>
      <c r="C2" s="141"/>
      <c r="D2" s="141"/>
      <c r="E2" s="141"/>
      <c r="F2" s="141"/>
      <c r="G2" s="69"/>
      <c r="H2" s="69"/>
      <c r="I2" s="69"/>
      <c r="J2" s="67"/>
      <c r="K2" s="1"/>
    </row>
    <row r="3" spans="1:11" ht="15">
      <c r="A3" s="1"/>
      <c r="B3" s="157" t="s">
        <v>9</v>
      </c>
      <c r="C3" s="157"/>
      <c r="D3" s="157"/>
      <c r="E3" s="157"/>
      <c r="F3" s="157"/>
      <c r="G3" s="69"/>
      <c r="H3" s="69"/>
      <c r="I3" s="69"/>
      <c r="J3" s="67"/>
      <c r="K3" s="1"/>
    </row>
    <row r="4" spans="1:11" s="21" customFormat="1" ht="15">
      <c r="A4" s="64"/>
      <c r="B4" s="157" t="str">
        <f>CIS!B4</f>
        <v>(Company No : 6614-W)</v>
      </c>
      <c r="C4" s="157"/>
      <c r="D4" s="157"/>
      <c r="E4" s="157"/>
      <c r="F4" s="157"/>
      <c r="G4" s="70"/>
      <c r="H4" s="70"/>
      <c r="I4" s="70"/>
      <c r="J4" s="71"/>
      <c r="K4" s="64"/>
    </row>
    <row r="5" spans="1:11" s="21" customFormat="1" ht="12">
      <c r="A5" s="64"/>
      <c r="B5" s="48"/>
      <c r="C5" s="48"/>
      <c r="F5" s="41"/>
      <c r="G5" s="71"/>
      <c r="H5" s="71"/>
      <c r="I5" s="71"/>
      <c r="J5" s="71"/>
      <c r="K5" s="64"/>
    </row>
    <row r="6" spans="1:11" s="21" customFormat="1" ht="15.75">
      <c r="A6" s="64"/>
      <c r="B6" s="141" t="s">
        <v>17</v>
      </c>
      <c r="C6" s="141"/>
      <c r="D6" s="141"/>
      <c r="E6" s="141"/>
      <c r="F6" s="141"/>
      <c r="G6" s="72"/>
      <c r="H6" s="72"/>
      <c r="I6" s="72"/>
      <c r="J6" s="71"/>
      <c r="K6" s="64"/>
    </row>
    <row r="7" spans="1:11" s="21" customFormat="1" ht="15.75">
      <c r="A7" s="64"/>
      <c r="B7" s="159" t="s">
        <v>101</v>
      </c>
      <c r="C7" s="159"/>
      <c r="D7" s="159"/>
      <c r="E7" s="159"/>
      <c r="F7" s="159"/>
      <c r="G7" s="78"/>
      <c r="H7" s="78"/>
      <c r="I7" s="78"/>
      <c r="J7" s="71"/>
      <c r="K7" s="64"/>
    </row>
    <row r="8" spans="1:11" s="21" customFormat="1" ht="15.75">
      <c r="A8" s="64"/>
      <c r="B8" s="22"/>
      <c r="C8" s="22"/>
      <c r="D8" s="22"/>
      <c r="E8" s="22"/>
      <c r="F8" s="22"/>
      <c r="G8" s="78"/>
      <c r="H8" s="78"/>
      <c r="I8" s="78"/>
      <c r="J8" s="71"/>
      <c r="K8" s="64"/>
    </row>
    <row r="9" spans="1:11" s="24" customFormat="1" ht="12.75">
      <c r="A9" s="65"/>
      <c r="B9" s="5"/>
      <c r="C9" s="25"/>
      <c r="D9" s="5"/>
      <c r="E9" s="26"/>
      <c r="F9" s="26"/>
      <c r="G9" s="73"/>
      <c r="H9" s="73"/>
      <c r="I9" s="73"/>
      <c r="J9" s="74"/>
      <c r="K9" s="65"/>
    </row>
    <row r="10" spans="1:11" s="24" customFormat="1" ht="25.5">
      <c r="A10" s="65"/>
      <c r="B10" s="5"/>
      <c r="C10" s="26"/>
      <c r="D10" s="136" t="s">
        <v>110</v>
      </c>
      <c r="E10" s="25" t="s">
        <v>18</v>
      </c>
      <c r="F10" s="26"/>
      <c r="G10" s="73"/>
      <c r="H10" s="73"/>
      <c r="I10" s="73"/>
      <c r="J10" s="74"/>
      <c r="K10" s="65"/>
    </row>
    <row r="11" spans="1:11" s="24" customFormat="1" ht="12.75">
      <c r="A11" s="65"/>
      <c r="B11" s="5"/>
      <c r="C11" s="26" t="s">
        <v>1</v>
      </c>
      <c r="D11" s="26" t="s">
        <v>4</v>
      </c>
      <c r="E11" s="25" t="s">
        <v>19</v>
      </c>
      <c r="F11" s="26"/>
      <c r="G11" s="73"/>
      <c r="H11" s="73"/>
      <c r="I11" s="73"/>
      <c r="J11" s="74"/>
      <c r="K11" s="65"/>
    </row>
    <row r="12" spans="1:11" s="24" customFormat="1" ht="12.75">
      <c r="A12" s="65"/>
      <c r="B12" s="5"/>
      <c r="C12" s="26" t="s">
        <v>2</v>
      </c>
      <c r="D12" s="26" t="s">
        <v>5</v>
      </c>
      <c r="E12" s="26" t="s">
        <v>3</v>
      </c>
      <c r="F12" s="26" t="s">
        <v>67</v>
      </c>
      <c r="G12" s="75"/>
      <c r="H12" s="75"/>
      <c r="I12" s="75"/>
      <c r="J12" s="74"/>
      <c r="K12" s="65"/>
    </row>
    <row r="13" spans="1:11" s="24" customFormat="1" ht="12.75">
      <c r="A13" s="65"/>
      <c r="B13" s="5"/>
      <c r="C13" s="26" t="s">
        <v>38</v>
      </c>
      <c r="D13" s="26" t="s">
        <v>38</v>
      </c>
      <c r="E13" s="26" t="s">
        <v>38</v>
      </c>
      <c r="F13" s="26" t="s">
        <v>38</v>
      </c>
      <c r="G13" s="73"/>
      <c r="H13" s="73"/>
      <c r="I13" s="73"/>
      <c r="J13" s="74"/>
      <c r="K13" s="65"/>
    </row>
    <row r="14" spans="1:11" s="21" customFormat="1" ht="12">
      <c r="A14" s="64"/>
      <c r="C14" s="44"/>
      <c r="D14" s="44"/>
      <c r="F14" s="45"/>
      <c r="G14" s="76"/>
      <c r="H14" s="76"/>
      <c r="I14" s="76"/>
      <c r="J14" s="71"/>
      <c r="K14" s="64"/>
    </row>
    <row r="15" spans="1:11" s="21" customFormat="1" ht="12">
      <c r="A15" s="64"/>
      <c r="B15" s="84" t="s">
        <v>105</v>
      </c>
      <c r="C15" s="44"/>
      <c r="D15" s="44"/>
      <c r="F15" s="45"/>
      <c r="G15" s="76"/>
      <c r="H15" s="76"/>
      <c r="I15" s="76"/>
      <c r="J15" s="71"/>
      <c r="K15" s="64"/>
    </row>
    <row r="16" spans="1:11" s="21" customFormat="1" ht="12">
      <c r="A16" s="64"/>
      <c r="B16" s="47"/>
      <c r="C16" s="44"/>
      <c r="D16" s="44"/>
      <c r="F16" s="45"/>
      <c r="G16" s="76"/>
      <c r="H16" s="76"/>
      <c r="I16" s="76"/>
      <c r="J16" s="71"/>
      <c r="K16" s="64"/>
    </row>
    <row r="17" spans="1:11" s="21" customFormat="1" ht="12.75">
      <c r="A17" s="64"/>
      <c r="B17" s="27" t="s">
        <v>76</v>
      </c>
      <c r="C17" s="16">
        <v>28400</v>
      </c>
      <c r="D17" s="16">
        <v>1632</v>
      </c>
      <c r="E17" s="15">
        <v>9473</v>
      </c>
      <c r="F17" s="28">
        <f>SUM(C17:E17)</f>
        <v>39505</v>
      </c>
      <c r="G17" s="76"/>
      <c r="H17" s="76"/>
      <c r="I17" s="76"/>
      <c r="J17" s="71"/>
      <c r="K17" s="64"/>
    </row>
    <row r="18" spans="1:11" s="21" customFormat="1" ht="12.75">
      <c r="A18" s="64"/>
      <c r="B18" s="27"/>
      <c r="C18" s="16"/>
      <c r="D18" s="16"/>
      <c r="E18" s="15"/>
      <c r="F18" s="28"/>
      <c r="G18" s="76"/>
      <c r="H18" s="76"/>
      <c r="I18" s="76"/>
      <c r="J18" s="71"/>
      <c r="K18" s="64"/>
    </row>
    <row r="19" spans="1:11" s="21" customFormat="1" ht="12.75">
      <c r="A19" s="64"/>
      <c r="B19" s="27" t="s">
        <v>120</v>
      </c>
      <c r="C19" s="16">
        <v>103844</v>
      </c>
      <c r="D19" s="16">
        <v>0</v>
      </c>
      <c r="E19" s="15">
        <v>0</v>
      </c>
      <c r="F19" s="28">
        <f>SUM(C19:E19)</f>
        <v>103844</v>
      </c>
      <c r="G19" s="76"/>
      <c r="H19" s="76"/>
      <c r="I19" s="76"/>
      <c r="J19" s="71"/>
      <c r="K19" s="64"/>
    </row>
    <row r="20" spans="1:11" s="21" customFormat="1" ht="12.75">
      <c r="A20" s="64"/>
      <c r="B20" s="27"/>
      <c r="C20" s="16"/>
      <c r="D20" s="16"/>
      <c r="E20" s="15"/>
      <c r="F20" s="28"/>
      <c r="G20" s="76"/>
      <c r="H20" s="76"/>
      <c r="I20" s="76"/>
      <c r="J20" s="71"/>
      <c r="K20" s="64"/>
    </row>
    <row r="21" spans="1:11" s="21" customFormat="1" ht="12.75">
      <c r="A21" s="64"/>
      <c r="B21" s="27" t="s">
        <v>103</v>
      </c>
      <c r="C21" s="16">
        <v>-20000</v>
      </c>
      <c r="D21" s="16">
        <v>0</v>
      </c>
      <c r="E21" s="15">
        <v>0</v>
      </c>
      <c r="F21" s="28">
        <f>SUM(C21:E21)</f>
        <v>-20000</v>
      </c>
      <c r="G21" s="76"/>
      <c r="H21" s="76"/>
      <c r="I21" s="76"/>
      <c r="J21" s="71"/>
      <c r="K21" s="64"/>
    </row>
    <row r="22" spans="1:11" s="21" customFormat="1" ht="12.75">
      <c r="A22" s="64"/>
      <c r="B22" s="27"/>
      <c r="C22" s="16"/>
      <c r="D22" s="16"/>
      <c r="E22" s="15"/>
      <c r="F22" s="28"/>
      <c r="G22" s="76"/>
      <c r="H22" s="76"/>
      <c r="I22" s="76"/>
      <c r="J22" s="71"/>
      <c r="K22" s="64"/>
    </row>
    <row r="23" spans="1:11" s="21" customFormat="1" ht="12.75">
      <c r="A23" s="64"/>
      <c r="B23" s="27" t="s">
        <v>82</v>
      </c>
      <c r="C23" s="16">
        <v>0</v>
      </c>
      <c r="D23" s="16">
        <f>-3996-1632</f>
        <v>-5628</v>
      </c>
      <c r="E23" s="15">
        <v>0</v>
      </c>
      <c r="F23" s="28">
        <f>SUM(C23:E23)</f>
        <v>-5628</v>
      </c>
      <c r="G23" s="76"/>
      <c r="H23" s="76"/>
      <c r="I23" s="76"/>
      <c r="J23" s="71"/>
      <c r="K23" s="64"/>
    </row>
    <row r="24" spans="1:11" s="21" customFormat="1" ht="12.75">
      <c r="A24" s="64"/>
      <c r="B24" s="27"/>
      <c r="C24" s="16"/>
      <c r="D24" s="16"/>
      <c r="E24" s="15"/>
      <c r="F24" s="28"/>
      <c r="G24" s="76"/>
      <c r="H24" s="76"/>
      <c r="I24" s="76"/>
      <c r="J24" s="71"/>
      <c r="K24" s="64"/>
    </row>
    <row r="25" spans="1:11" s="21" customFormat="1" ht="12.75">
      <c r="A25" s="64"/>
      <c r="B25" s="32" t="s">
        <v>35</v>
      </c>
      <c r="C25" s="31">
        <v>0</v>
      </c>
      <c r="D25" s="31">
        <v>0</v>
      </c>
      <c r="E25" s="30">
        <v>12864</v>
      </c>
      <c r="F25" s="28">
        <f>SUM(C25:E25)</f>
        <v>12864</v>
      </c>
      <c r="G25" s="77"/>
      <c r="H25" s="77"/>
      <c r="I25" s="77"/>
      <c r="J25" s="71"/>
      <c r="K25" s="64"/>
    </row>
    <row r="26" spans="1:11" s="21" customFormat="1" ht="12.75">
      <c r="A26" s="64"/>
      <c r="B26" s="34"/>
      <c r="C26" s="31"/>
      <c r="D26" s="31"/>
      <c r="E26" s="30"/>
      <c r="F26" s="28"/>
      <c r="G26" s="77"/>
      <c r="H26" s="77"/>
      <c r="I26" s="77"/>
      <c r="J26" s="71"/>
      <c r="K26" s="64"/>
    </row>
    <row r="27" spans="1:11" s="21" customFormat="1" ht="12.75">
      <c r="A27" s="64"/>
      <c r="B27" s="27" t="s">
        <v>68</v>
      </c>
      <c r="C27" s="31">
        <v>0</v>
      </c>
      <c r="D27" s="31">
        <v>0</v>
      </c>
      <c r="E27" s="30">
        <v>0</v>
      </c>
      <c r="F27" s="28">
        <f>SUM(C27:E27)</f>
        <v>0</v>
      </c>
      <c r="G27" s="77"/>
      <c r="H27" s="77"/>
      <c r="I27" s="77"/>
      <c r="J27" s="71"/>
      <c r="K27" s="64"/>
    </row>
    <row r="28" spans="1:11" s="21" customFormat="1" ht="12.75">
      <c r="A28" s="64"/>
      <c r="B28" s="34"/>
      <c r="C28" s="31"/>
      <c r="D28" s="31"/>
      <c r="E28" s="30"/>
      <c r="F28" s="28"/>
      <c r="G28" s="77"/>
      <c r="H28" s="77"/>
      <c r="I28" s="77"/>
      <c r="J28" s="71"/>
      <c r="K28" s="64"/>
    </row>
    <row r="29" spans="1:11" s="21" customFormat="1" ht="13.5" thickBot="1">
      <c r="A29" s="64"/>
      <c r="B29" s="4" t="s">
        <v>102</v>
      </c>
      <c r="C29" s="50">
        <f>SUM(C17:C26)</f>
        <v>112244</v>
      </c>
      <c r="D29" s="50">
        <f>SUM(D17:D26)</f>
        <v>-3996</v>
      </c>
      <c r="E29" s="50">
        <f>SUM(E17:E28)</f>
        <v>22337</v>
      </c>
      <c r="F29" s="50">
        <f>SUM(F17:F28)</f>
        <v>130585</v>
      </c>
      <c r="G29" s="77"/>
      <c r="H29" s="77"/>
      <c r="I29" s="77"/>
      <c r="J29" s="71"/>
      <c r="K29" s="64"/>
    </row>
    <row r="30" spans="1:11" s="21" customFormat="1" ht="13.5" thickTop="1">
      <c r="A30" s="64"/>
      <c r="B30" s="4"/>
      <c r="C30" s="31"/>
      <c r="D30" s="31"/>
      <c r="E30" s="41"/>
      <c r="F30" s="31"/>
      <c r="G30" s="77"/>
      <c r="H30" s="77"/>
      <c r="I30" s="77"/>
      <c r="J30" s="71"/>
      <c r="K30" s="64"/>
    </row>
    <row r="31" spans="1:11" ht="15">
      <c r="A31" s="1"/>
      <c r="B31" s="34"/>
      <c r="C31" s="31"/>
      <c r="D31" s="31"/>
      <c r="E31" s="53"/>
      <c r="F31" s="31"/>
      <c r="G31" s="77"/>
      <c r="H31" s="77"/>
      <c r="I31" s="77"/>
      <c r="J31" s="67"/>
      <c r="K31" s="1"/>
    </row>
    <row r="32" spans="1:11" ht="15">
      <c r="A32" s="1"/>
      <c r="B32" s="84" t="s">
        <v>104</v>
      </c>
      <c r="C32" s="44"/>
      <c r="D32" s="44"/>
      <c r="E32" s="21"/>
      <c r="F32" s="45"/>
      <c r="G32" s="77"/>
      <c r="H32" s="77"/>
      <c r="I32" s="77"/>
      <c r="J32" s="67"/>
      <c r="K32" s="1"/>
    </row>
    <row r="33" spans="1:11" ht="15">
      <c r="A33" s="1"/>
      <c r="B33" s="47"/>
      <c r="C33" s="44"/>
      <c r="D33" s="44"/>
      <c r="E33" s="21"/>
      <c r="F33" s="45"/>
      <c r="G33" s="77"/>
      <c r="H33" s="77"/>
      <c r="I33" s="77"/>
      <c r="J33" s="67"/>
      <c r="K33" s="1"/>
    </row>
    <row r="34" spans="1:11" ht="15">
      <c r="A34" s="1"/>
      <c r="B34" s="27" t="s">
        <v>83</v>
      </c>
      <c r="C34" s="16">
        <v>28400</v>
      </c>
      <c r="D34" s="16">
        <v>6047</v>
      </c>
      <c r="E34" s="15">
        <v>1453</v>
      </c>
      <c r="F34" s="28">
        <f>SUM(C34:E34)</f>
        <v>35900</v>
      </c>
      <c r="G34" s="77"/>
      <c r="H34" s="77"/>
      <c r="I34" s="77"/>
      <c r="J34" s="67"/>
      <c r="K34" s="1"/>
    </row>
    <row r="35" spans="1:11" ht="15">
      <c r="A35" s="1"/>
      <c r="B35" s="27"/>
      <c r="C35" s="16"/>
      <c r="D35" s="16"/>
      <c r="E35" s="15"/>
      <c r="F35" s="28"/>
      <c r="G35" s="77"/>
      <c r="H35" s="77"/>
      <c r="I35" s="77"/>
      <c r="J35" s="67"/>
      <c r="K35" s="1"/>
    </row>
    <row r="36" spans="1:11" ht="15">
      <c r="A36" s="1"/>
      <c r="B36" s="27" t="s">
        <v>82</v>
      </c>
      <c r="C36" s="16">
        <v>0</v>
      </c>
      <c r="D36" s="16">
        <v>-4415</v>
      </c>
      <c r="E36" s="15">
        <v>0</v>
      </c>
      <c r="F36" s="28">
        <f>SUM(C36:E36)</f>
        <v>-4415</v>
      </c>
      <c r="G36" s="77"/>
      <c r="H36" s="77"/>
      <c r="I36" s="77"/>
      <c r="J36" s="67"/>
      <c r="K36" s="1"/>
    </row>
    <row r="37" spans="1:11" ht="15">
      <c r="A37" s="1"/>
      <c r="B37" s="27"/>
      <c r="C37" s="16"/>
      <c r="D37" s="16"/>
      <c r="E37" s="15"/>
      <c r="F37" s="28"/>
      <c r="G37" s="77"/>
      <c r="H37" s="77"/>
      <c r="I37" s="77"/>
      <c r="J37" s="67"/>
      <c r="K37" s="1"/>
    </row>
    <row r="38" spans="1:11" ht="15">
      <c r="A38" s="1"/>
      <c r="B38" s="32" t="s">
        <v>35</v>
      </c>
      <c r="C38" s="31">
        <v>0</v>
      </c>
      <c r="D38" s="31">
        <v>0</v>
      </c>
      <c r="E38" s="30">
        <v>9676</v>
      </c>
      <c r="F38" s="28">
        <f>SUM(C38:E38)</f>
        <v>9676</v>
      </c>
      <c r="G38" s="77"/>
      <c r="H38" s="77"/>
      <c r="I38" s="77"/>
      <c r="J38" s="67"/>
      <c r="K38" s="1"/>
    </row>
    <row r="39" spans="1:11" ht="15">
      <c r="A39" s="1"/>
      <c r="B39" s="34"/>
      <c r="C39" s="31"/>
      <c r="D39" s="31"/>
      <c r="E39" s="30"/>
      <c r="F39" s="28"/>
      <c r="G39" s="77"/>
      <c r="H39" s="77"/>
      <c r="I39" s="77"/>
      <c r="J39" s="67"/>
      <c r="K39" s="1"/>
    </row>
    <row r="40" spans="1:11" ht="15">
      <c r="A40" s="1"/>
      <c r="B40" s="27" t="s">
        <v>68</v>
      </c>
      <c r="C40" s="31">
        <v>0</v>
      </c>
      <c r="D40" s="31">
        <v>0</v>
      </c>
      <c r="E40" s="30">
        <v>-1656</v>
      </c>
      <c r="F40" s="28">
        <f>SUM(C40:E40)</f>
        <v>-1656</v>
      </c>
      <c r="G40" s="77"/>
      <c r="H40" s="77"/>
      <c r="I40" s="77"/>
      <c r="J40" s="67"/>
      <c r="K40" s="1"/>
    </row>
    <row r="41" spans="1:11" ht="15">
      <c r="A41" s="1"/>
      <c r="B41" s="34"/>
      <c r="C41" s="31"/>
      <c r="D41" s="31"/>
      <c r="E41" s="30"/>
      <c r="F41" s="28"/>
      <c r="G41" s="77"/>
      <c r="H41" s="77"/>
      <c r="I41" s="77"/>
      <c r="J41" s="67"/>
      <c r="K41" s="1"/>
    </row>
    <row r="42" spans="1:11" ht="15.75" thickBot="1">
      <c r="A42" s="1"/>
      <c r="B42" s="4" t="s">
        <v>106</v>
      </c>
      <c r="C42" s="50">
        <f>SUM(C34:C39)</f>
        <v>28400</v>
      </c>
      <c r="D42" s="50">
        <f>SUM(D34:D39)</f>
        <v>1632</v>
      </c>
      <c r="E42" s="50">
        <f>SUM(E34:E41)</f>
        <v>9473</v>
      </c>
      <c r="F42" s="50">
        <f>SUM(F34:F41)</f>
        <v>39505</v>
      </c>
      <c r="G42" s="77"/>
      <c r="H42" s="77"/>
      <c r="I42" s="77"/>
      <c r="J42" s="67"/>
      <c r="K42" s="1"/>
    </row>
    <row r="43" spans="1:11" ht="15.75" thickTop="1">
      <c r="A43" s="1"/>
      <c r="C43" s="31"/>
      <c r="D43" s="31"/>
      <c r="E43" s="41"/>
      <c r="F43" s="31"/>
      <c r="G43" s="77"/>
      <c r="H43" s="77"/>
      <c r="I43" s="77"/>
      <c r="J43" s="67"/>
      <c r="K43" s="1"/>
    </row>
    <row r="44" spans="1:11" ht="15">
      <c r="A44" s="1"/>
      <c r="B44" s="34"/>
      <c r="C44" s="31"/>
      <c r="D44" s="31"/>
      <c r="E44" s="53"/>
      <c r="F44" s="31"/>
      <c r="G44" s="77"/>
      <c r="H44" s="77"/>
      <c r="I44" s="77"/>
      <c r="J44" s="67"/>
      <c r="K44" s="1"/>
    </row>
    <row r="45" spans="1:11" ht="15">
      <c r="A45" s="1"/>
      <c r="B45" s="34"/>
      <c r="C45" s="31"/>
      <c r="D45" s="31"/>
      <c r="E45" s="53"/>
      <c r="F45" s="31"/>
      <c r="G45" s="77"/>
      <c r="H45" s="77"/>
      <c r="I45" s="77"/>
      <c r="J45" s="67"/>
      <c r="K45" s="1"/>
    </row>
    <row r="46" spans="1:11" ht="15">
      <c r="A46" s="1"/>
      <c r="B46" s="137" t="s">
        <v>12</v>
      </c>
      <c r="C46" s="138"/>
      <c r="D46" s="138"/>
      <c r="E46" s="138"/>
      <c r="F46" s="138"/>
      <c r="G46" s="77"/>
      <c r="H46" s="77"/>
      <c r="I46" s="77"/>
      <c r="J46" s="67"/>
      <c r="K46" s="1"/>
    </row>
    <row r="47" spans="1:11" ht="15">
      <c r="A47" s="1"/>
      <c r="B47" s="138"/>
      <c r="C47" s="138"/>
      <c r="D47" s="138"/>
      <c r="E47" s="138"/>
      <c r="F47" s="138"/>
      <c r="G47" s="79"/>
      <c r="H47" s="77"/>
      <c r="I47" s="77"/>
      <c r="J47" s="67"/>
      <c r="K47" s="1"/>
    </row>
    <row r="48" spans="1:11" ht="15">
      <c r="A48" s="1"/>
      <c r="B48" s="51"/>
      <c r="C48" s="51"/>
      <c r="D48" s="77"/>
      <c r="E48" s="67"/>
      <c r="F48" s="77"/>
      <c r="G48" s="77"/>
      <c r="H48" s="77"/>
      <c r="I48" s="77"/>
      <c r="J48" s="67"/>
      <c r="K48" s="1"/>
    </row>
    <row r="49" spans="1:11" ht="15">
      <c r="A49" s="1"/>
      <c r="B49" s="51"/>
      <c r="C49" s="51"/>
      <c r="D49" s="77"/>
      <c r="E49" s="67"/>
      <c r="F49" s="77"/>
      <c r="G49" s="77"/>
      <c r="H49" s="77"/>
      <c r="I49" s="77"/>
      <c r="J49" s="67"/>
      <c r="K49" s="1"/>
    </row>
    <row r="50" spans="1:11" ht="15">
      <c r="A50" s="1"/>
      <c r="B50" s="52"/>
      <c r="C50" s="52"/>
      <c r="D50" s="77"/>
      <c r="E50" s="67"/>
      <c r="F50" s="77"/>
      <c r="G50" s="77"/>
      <c r="H50" s="77"/>
      <c r="I50" s="77"/>
      <c r="J50" s="67"/>
      <c r="K50" s="1"/>
    </row>
    <row r="51" spans="1:11" ht="15">
      <c r="A51" s="1"/>
      <c r="B51" s="52"/>
      <c r="C51" s="52"/>
      <c r="D51" s="77"/>
      <c r="E51" s="67"/>
      <c r="F51" s="77"/>
      <c r="G51" s="77"/>
      <c r="H51" s="77"/>
      <c r="I51" s="77"/>
      <c r="J51" s="67"/>
      <c r="K51" s="1"/>
    </row>
    <row r="52" spans="1:11" ht="15">
      <c r="A52" s="1"/>
      <c r="B52" s="52"/>
      <c r="C52" s="52"/>
      <c r="D52" s="77"/>
      <c r="E52" s="67"/>
      <c r="F52" s="77"/>
      <c r="G52" s="77"/>
      <c r="H52" s="77"/>
      <c r="I52" s="77"/>
      <c r="J52" s="67"/>
      <c r="K52" s="1"/>
    </row>
    <row r="53" spans="1:11" ht="15">
      <c r="A53" s="1"/>
      <c r="B53" s="62"/>
      <c r="C53" s="62"/>
      <c r="D53" s="77"/>
      <c r="E53" s="67"/>
      <c r="F53" s="77"/>
      <c r="G53" s="77"/>
      <c r="H53" s="77"/>
      <c r="I53" s="77"/>
      <c r="J53" s="67"/>
      <c r="K53" s="1"/>
    </row>
    <row r="54" spans="1:11" ht="15">
      <c r="A54" s="1"/>
      <c r="B54" s="52"/>
      <c r="C54" s="52"/>
      <c r="D54" s="66"/>
      <c r="E54" s="67"/>
      <c r="F54" s="80"/>
      <c r="G54" s="80"/>
      <c r="H54" s="77"/>
      <c r="I54" s="77"/>
      <c r="J54" s="67"/>
      <c r="K54" s="1"/>
    </row>
    <row r="55" spans="1:11" ht="15">
      <c r="A55" s="1"/>
      <c r="B55" s="52"/>
      <c r="C55" s="52"/>
      <c r="D55" s="66"/>
      <c r="E55" s="67"/>
      <c r="F55" s="79"/>
      <c r="G55" s="79"/>
      <c r="H55" s="77"/>
      <c r="I55" s="77"/>
      <c r="J55" s="67"/>
      <c r="K55" s="1"/>
    </row>
    <row r="56" spans="1:11" ht="15">
      <c r="A56" s="1"/>
      <c r="B56" s="62"/>
      <c r="C56" s="62"/>
      <c r="D56" s="66"/>
      <c r="E56" s="67"/>
      <c r="F56" s="80"/>
      <c r="G56" s="80"/>
      <c r="H56" s="77"/>
      <c r="I56" s="77"/>
      <c r="J56" s="67"/>
      <c r="K56" s="1"/>
    </row>
    <row r="57" spans="1:11" ht="15">
      <c r="A57" s="1"/>
      <c r="B57" s="62"/>
      <c r="C57" s="62"/>
      <c r="D57" s="66"/>
      <c r="E57" s="67"/>
      <c r="F57" s="80"/>
      <c r="G57" s="80"/>
      <c r="H57" s="77"/>
      <c r="I57" s="77"/>
      <c r="J57" s="67"/>
      <c r="K57" s="1"/>
    </row>
    <row r="58" spans="1:11" ht="15">
      <c r="A58" s="1"/>
      <c r="B58" s="62"/>
      <c r="C58" s="62"/>
      <c r="D58" s="66"/>
      <c r="E58" s="67"/>
      <c r="F58" s="80"/>
      <c r="G58" s="80"/>
      <c r="H58" s="77"/>
      <c r="I58" s="77"/>
      <c r="J58" s="67"/>
      <c r="K58" s="1"/>
    </row>
    <row r="59" spans="1:11" ht="15">
      <c r="A59" s="1"/>
      <c r="B59" s="62"/>
      <c r="C59" s="62"/>
      <c r="D59" s="66"/>
      <c r="E59" s="67"/>
      <c r="F59" s="79"/>
      <c r="G59" s="79"/>
      <c r="H59" s="77"/>
      <c r="I59" s="77"/>
      <c r="J59" s="67"/>
      <c r="K59" s="1"/>
    </row>
    <row r="60" spans="1:11" ht="15">
      <c r="A60" s="1"/>
      <c r="B60" s="62"/>
      <c r="C60" s="62"/>
      <c r="D60" s="66"/>
      <c r="E60" s="67"/>
      <c r="F60" s="79"/>
      <c r="G60" s="79"/>
      <c r="H60" s="77"/>
      <c r="I60" s="77"/>
      <c r="J60" s="67"/>
      <c r="K60" s="1"/>
    </row>
    <row r="61" spans="1:11" ht="15">
      <c r="A61" s="1"/>
      <c r="B61" s="62"/>
      <c r="C61" s="62"/>
      <c r="D61" s="77"/>
      <c r="E61" s="67"/>
      <c r="F61" s="77"/>
      <c r="G61" s="77"/>
      <c r="H61" s="77"/>
      <c r="I61" s="77"/>
      <c r="J61" s="67"/>
      <c r="K61" s="1"/>
    </row>
    <row r="62" spans="1:11" ht="15">
      <c r="A62" s="1"/>
      <c r="B62" s="62"/>
      <c r="C62" s="62"/>
      <c r="D62" s="77"/>
      <c r="E62" s="67"/>
      <c r="F62" s="77"/>
      <c r="G62" s="77"/>
      <c r="H62" s="77"/>
      <c r="I62" s="77"/>
      <c r="J62" s="67"/>
      <c r="K62" s="1"/>
    </row>
    <row r="63" spans="1:11" ht="15">
      <c r="A63" s="1"/>
      <c r="B63" s="62"/>
      <c r="C63" s="62"/>
      <c r="D63" s="77"/>
      <c r="E63" s="67"/>
      <c r="F63" s="77"/>
      <c r="G63" s="77"/>
      <c r="H63" s="77"/>
      <c r="I63" s="77"/>
      <c r="J63" s="67"/>
      <c r="K63" s="1"/>
    </row>
    <row r="64" spans="1:11" ht="15">
      <c r="A64" s="1"/>
      <c r="B64" s="62"/>
      <c r="C64" s="62"/>
      <c r="D64" s="77"/>
      <c r="E64" s="67"/>
      <c r="F64" s="77"/>
      <c r="G64" s="77"/>
      <c r="H64" s="77"/>
      <c r="I64" s="77"/>
      <c r="J64" s="67"/>
      <c r="K64" s="1"/>
    </row>
    <row r="65" spans="1:11" ht="15">
      <c r="A65" s="1"/>
      <c r="B65" s="62"/>
      <c r="C65" s="62"/>
      <c r="D65" s="38"/>
      <c r="E65" s="67"/>
      <c r="F65" s="81"/>
      <c r="G65" s="81"/>
      <c r="H65" s="77"/>
      <c r="I65" s="77"/>
      <c r="J65" s="67"/>
      <c r="K65" s="1"/>
    </row>
    <row r="66" spans="1:11" ht="15">
      <c r="A66" s="1"/>
      <c r="B66" s="62"/>
      <c r="C66" s="62"/>
      <c r="D66" s="38"/>
      <c r="E66" s="67"/>
      <c r="F66" s="82"/>
      <c r="G66" s="82"/>
      <c r="H66" s="77"/>
      <c r="I66" s="77"/>
      <c r="J66" s="67"/>
      <c r="K66" s="1"/>
    </row>
    <row r="67" spans="1:11" ht="15">
      <c r="A67" s="1"/>
      <c r="B67" s="52"/>
      <c r="C67" s="52"/>
      <c r="D67" s="77"/>
      <c r="E67" s="67"/>
      <c r="F67" s="77"/>
      <c r="G67" s="77"/>
      <c r="H67" s="77"/>
      <c r="I67" s="77"/>
      <c r="J67" s="67"/>
      <c r="K67" s="1"/>
    </row>
    <row r="68" spans="1:11" ht="15">
      <c r="A68" s="1"/>
      <c r="B68" s="62"/>
      <c r="C68" s="62"/>
      <c r="D68" s="38"/>
      <c r="E68" s="67"/>
      <c r="F68" s="82"/>
      <c r="G68" s="82"/>
      <c r="H68" s="77"/>
      <c r="I68" s="77"/>
      <c r="J68" s="67"/>
      <c r="K68" s="1"/>
    </row>
    <row r="69" spans="1:11" ht="15">
      <c r="A69" s="1"/>
      <c r="B69" s="62"/>
      <c r="C69" s="62"/>
      <c r="D69" s="77"/>
      <c r="E69" s="67"/>
      <c r="F69" s="77"/>
      <c r="G69" s="77"/>
      <c r="H69" s="77"/>
      <c r="I69" s="77"/>
      <c r="J69" s="67"/>
      <c r="K69" s="1"/>
    </row>
    <row r="70" spans="1:11" ht="15">
      <c r="A70" s="1"/>
      <c r="B70" s="62"/>
      <c r="C70" s="62"/>
      <c r="D70" s="38"/>
      <c r="E70" s="67"/>
      <c r="F70" s="82"/>
      <c r="G70" s="82"/>
      <c r="H70" s="77"/>
      <c r="I70" s="77"/>
      <c r="J70" s="67"/>
      <c r="K70" s="1"/>
    </row>
    <row r="71" spans="1:11" ht="15">
      <c r="A71" s="1"/>
      <c r="B71" s="62"/>
      <c r="C71" s="62"/>
      <c r="D71" s="77"/>
      <c r="E71" s="67"/>
      <c r="F71" s="77"/>
      <c r="G71" s="77"/>
      <c r="H71" s="77"/>
      <c r="I71" s="77"/>
      <c r="J71" s="67"/>
      <c r="K71" s="1"/>
    </row>
    <row r="72" spans="1:11" ht="15">
      <c r="A72" s="1"/>
      <c r="B72" s="62"/>
      <c r="C72" s="62"/>
      <c r="D72" s="66"/>
      <c r="E72" s="67"/>
      <c r="F72" s="79"/>
      <c r="G72" s="79"/>
      <c r="H72" s="77"/>
      <c r="I72" s="77"/>
      <c r="J72" s="67"/>
      <c r="K72" s="1"/>
    </row>
    <row r="73" spans="1:11" ht="15">
      <c r="A73" s="1"/>
      <c r="B73" s="62"/>
      <c r="C73" s="62"/>
      <c r="D73" s="66"/>
      <c r="E73" s="67"/>
      <c r="F73" s="80"/>
      <c r="G73" s="80"/>
      <c r="H73" s="77"/>
      <c r="I73" s="77"/>
      <c r="J73" s="67"/>
      <c r="K73" s="1"/>
    </row>
    <row r="74" spans="1:11" ht="15">
      <c r="A74" s="1"/>
      <c r="B74" s="62"/>
      <c r="C74" s="62"/>
      <c r="D74" s="66"/>
      <c r="E74" s="67"/>
      <c r="F74" s="79"/>
      <c r="G74" s="79"/>
      <c r="H74" s="77"/>
      <c r="I74" s="77"/>
      <c r="J74" s="67"/>
      <c r="K74" s="1"/>
    </row>
    <row r="75" spans="1:11" ht="15">
      <c r="A75" s="1"/>
      <c r="B75" s="52"/>
      <c r="C75" s="52"/>
      <c r="D75" s="39"/>
      <c r="E75" s="77"/>
      <c r="F75" s="83"/>
      <c r="G75" s="83"/>
      <c r="H75" s="77"/>
      <c r="I75" s="77"/>
      <c r="J75" s="67"/>
      <c r="K75" s="1"/>
    </row>
    <row r="76" spans="1:11" ht="15">
      <c r="A76" s="1"/>
      <c r="B76" s="62"/>
      <c r="C76" s="62"/>
      <c r="D76" s="40"/>
      <c r="E76" s="67"/>
      <c r="F76" s="67"/>
      <c r="G76" s="67"/>
      <c r="H76" s="77"/>
      <c r="I76" s="77"/>
      <c r="J76" s="67"/>
      <c r="K76" s="1"/>
    </row>
    <row r="77" spans="1:11" ht="15">
      <c r="A77" s="1"/>
      <c r="B77" s="62"/>
      <c r="C77" s="62"/>
      <c r="D77" s="19"/>
      <c r="E77" s="67"/>
      <c r="F77" s="67"/>
      <c r="G77" s="67"/>
      <c r="H77" s="77"/>
      <c r="I77" s="77"/>
      <c r="J77" s="67"/>
      <c r="K77" s="1"/>
    </row>
    <row r="78" spans="1:11" ht="15">
      <c r="A78" s="1"/>
      <c r="B78" s="62"/>
      <c r="C78" s="62"/>
      <c r="D78" s="40"/>
      <c r="E78" s="67"/>
      <c r="F78" s="67"/>
      <c r="G78" s="67"/>
      <c r="H78" s="77"/>
      <c r="I78" s="77"/>
      <c r="J78" s="67"/>
      <c r="K78" s="1"/>
    </row>
    <row r="79" spans="1:11" ht="15">
      <c r="A79" s="1"/>
      <c r="B79" s="62"/>
      <c r="C79" s="62"/>
      <c r="D79" s="40"/>
      <c r="E79" s="67"/>
      <c r="F79" s="67"/>
      <c r="G79" s="67"/>
      <c r="H79" s="77"/>
      <c r="I79" s="77"/>
      <c r="J79" s="67"/>
      <c r="K79" s="1"/>
    </row>
    <row r="80" spans="1:11" ht="15">
      <c r="A80" s="1"/>
      <c r="B80" s="62"/>
      <c r="C80" s="62"/>
      <c r="D80" s="40"/>
      <c r="E80" s="67"/>
      <c r="F80" s="67"/>
      <c r="G80" s="67"/>
      <c r="H80" s="77"/>
      <c r="I80" s="77"/>
      <c r="J80" s="67"/>
      <c r="K80" s="1"/>
    </row>
    <row r="81" spans="1:11" ht="15">
      <c r="A81" s="1"/>
      <c r="B81" s="62"/>
      <c r="C81" s="62"/>
      <c r="D81" s="40"/>
      <c r="E81" s="67"/>
      <c r="F81" s="67"/>
      <c r="G81" s="67"/>
      <c r="H81" s="77"/>
      <c r="I81" s="77"/>
      <c r="J81" s="67"/>
      <c r="K81" s="1"/>
    </row>
    <row r="82" spans="1:11" ht="15">
      <c r="A82" s="1"/>
      <c r="B82" s="62"/>
      <c r="C82" s="62"/>
      <c r="D82" s="40"/>
      <c r="E82" s="67"/>
      <c r="F82" s="67"/>
      <c r="G82" s="67"/>
      <c r="H82" s="77"/>
      <c r="I82" s="77"/>
      <c r="J82" s="67"/>
      <c r="K82" s="1"/>
    </row>
    <row r="83" spans="1:11" ht="15">
      <c r="A83" s="1"/>
      <c r="B83" s="62"/>
      <c r="C83" s="62"/>
      <c r="D83" s="40"/>
      <c r="E83" s="67"/>
      <c r="F83" s="67"/>
      <c r="G83" s="67"/>
      <c r="H83" s="77"/>
      <c r="I83" s="77"/>
      <c r="J83" s="67"/>
      <c r="K83" s="1"/>
    </row>
    <row r="84" spans="1:11" ht="15">
      <c r="A84" s="1"/>
      <c r="B84" s="62"/>
      <c r="C84" s="62"/>
      <c r="D84" s="40"/>
      <c r="E84" s="67"/>
      <c r="F84" s="67"/>
      <c r="G84" s="67"/>
      <c r="H84" s="77"/>
      <c r="I84" s="77"/>
      <c r="J84" s="67"/>
      <c r="K84" s="1"/>
    </row>
    <row r="85" spans="1:11" ht="15">
      <c r="A85" s="1"/>
      <c r="B85" s="62"/>
      <c r="C85" s="62"/>
      <c r="D85" s="40"/>
      <c r="E85" s="67"/>
      <c r="F85" s="67"/>
      <c r="G85" s="67"/>
      <c r="H85" s="77"/>
      <c r="I85" s="77"/>
      <c r="J85" s="67"/>
      <c r="K85" s="1"/>
    </row>
    <row r="86" spans="1:11" ht="15">
      <c r="A86" s="1"/>
      <c r="B86" s="62"/>
      <c r="C86" s="62"/>
      <c r="D86" s="62"/>
      <c r="E86" s="1"/>
      <c r="F86" s="67"/>
      <c r="G86" s="67"/>
      <c r="H86" s="67"/>
      <c r="I86" s="67"/>
      <c r="J86" s="67"/>
      <c r="K86" s="1"/>
    </row>
    <row r="87" spans="1:11" ht="15">
      <c r="A87" s="1"/>
      <c r="B87" s="62"/>
      <c r="C87" s="62"/>
      <c r="D87" s="62"/>
      <c r="E87" s="1"/>
      <c r="F87" s="67"/>
      <c r="G87" s="67"/>
      <c r="H87" s="67"/>
      <c r="I87" s="67"/>
      <c r="J87" s="67"/>
      <c r="K87" s="1"/>
    </row>
    <row r="88" spans="1:11" ht="15">
      <c r="A88" s="1"/>
      <c r="B88" s="62"/>
      <c r="C88" s="62"/>
      <c r="D88" s="62"/>
      <c r="E88" s="1"/>
      <c r="F88" s="67"/>
      <c r="G88" s="67"/>
      <c r="H88" s="67"/>
      <c r="I88" s="67"/>
      <c r="J88" s="67"/>
      <c r="K88" s="1"/>
    </row>
    <row r="89" spans="1:11" ht="15">
      <c r="A89" s="1"/>
      <c r="B89" s="62"/>
      <c r="C89" s="62"/>
      <c r="D89" s="62"/>
      <c r="E89" s="1"/>
      <c r="F89" s="67"/>
      <c r="G89" s="67"/>
      <c r="H89" s="67"/>
      <c r="I89" s="67"/>
      <c r="J89" s="67"/>
      <c r="K89" s="1"/>
    </row>
    <row r="90" spans="1:11" ht="15">
      <c r="A90" s="1"/>
      <c r="B90" s="62"/>
      <c r="C90" s="62"/>
      <c r="D90" s="62"/>
      <c r="E90" s="1"/>
      <c r="F90" s="67"/>
      <c r="G90" s="67"/>
      <c r="H90" s="67"/>
      <c r="I90" s="67"/>
      <c r="J90" s="67"/>
      <c r="K90" s="1"/>
    </row>
    <row r="91" spans="1:11" ht="15">
      <c r="A91" s="1"/>
      <c r="B91" s="62"/>
      <c r="C91" s="62"/>
      <c r="D91" s="62"/>
      <c r="E91" s="1"/>
      <c r="F91" s="67"/>
      <c r="G91" s="67"/>
      <c r="H91" s="67"/>
      <c r="I91" s="67"/>
      <c r="J91" s="67"/>
      <c r="K91" s="1"/>
    </row>
    <row r="92" spans="1:11" ht="15">
      <c r="A92" s="1"/>
      <c r="B92" s="62"/>
      <c r="C92" s="62"/>
      <c r="D92" s="62"/>
      <c r="E92" s="1"/>
      <c r="F92" s="67"/>
      <c r="G92" s="67"/>
      <c r="H92" s="67"/>
      <c r="I92" s="67"/>
      <c r="J92" s="67"/>
      <c r="K92" s="1"/>
    </row>
    <row r="93" spans="1:11" ht="15">
      <c r="A93" s="1"/>
      <c r="B93" s="62"/>
      <c r="C93" s="62"/>
      <c r="D93" s="62"/>
      <c r="E93" s="1"/>
      <c r="F93" s="67"/>
      <c r="G93" s="67"/>
      <c r="H93" s="67"/>
      <c r="I93" s="67"/>
      <c r="J93" s="67"/>
      <c r="K93" s="1"/>
    </row>
    <row r="94" spans="1:11" ht="15">
      <c r="A94" s="1"/>
      <c r="B94" s="62"/>
      <c r="C94" s="62"/>
      <c r="D94" s="62"/>
      <c r="E94" s="1"/>
      <c r="F94" s="67"/>
      <c r="G94" s="67"/>
      <c r="H94" s="67"/>
      <c r="I94" s="67"/>
      <c r="J94" s="67"/>
      <c r="K94" s="1"/>
    </row>
    <row r="95" spans="2:11" ht="15">
      <c r="B95" s="62"/>
      <c r="C95" s="62"/>
      <c r="D95" s="62"/>
      <c r="E95" s="1"/>
      <c r="F95" s="67"/>
      <c r="G95" s="67"/>
      <c r="H95" s="67"/>
      <c r="I95" s="67"/>
      <c r="J95" s="67"/>
      <c r="K95" s="1"/>
    </row>
    <row r="96" spans="2:7" ht="15">
      <c r="B96" s="62"/>
      <c r="C96" s="62"/>
      <c r="D96" s="62"/>
      <c r="E96" s="1"/>
      <c r="F96" s="67"/>
      <c r="G96" s="67"/>
    </row>
    <row r="97" spans="2:7" ht="15">
      <c r="B97" s="62"/>
      <c r="C97" s="62"/>
      <c r="D97" s="62"/>
      <c r="E97" s="1"/>
      <c r="F97" s="67"/>
      <c r="G97" s="67"/>
    </row>
    <row r="98" spans="2:7" ht="15">
      <c r="B98" s="62"/>
      <c r="C98" s="62"/>
      <c r="D98" s="62"/>
      <c r="E98" s="1"/>
      <c r="F98" s="67"/>
      <c r="G98" s="67"/>
    </row>
    <row r="99" spans="2:7" ht="15">
      <c r="B99" s="62"/>
      <c r="C99" s="62"/>
      <c r="D99" s="62"/>
      <c r="E99" s="1"/>
      <c r="F99" s="67"/>
      <c r="G99" s="67"/>
    </row>
    <row r="100" spans="2:7" ht="15">
      <c r="B100" s="62"/>
      <c r="C100" s="62"/>
      <c r="D100" s="62"/>
      <c r="E100" s="1"/>
      <c r="F100" s="67"/>
      <c r="G100" s="67"/>
    </row>
    <row r="101" spans="2:7" ht="15">
      <c r="B101" s="62"/>
      <c r="C101" s="62"/>
      <c r="D101" s="62"/>
      <c r="E101" s="1"/>
      <c r="F101" s="67"/>
      <c r="G101" s="67"/>
    </row>
    <row r="102" spans="2:7" ht="15">
      <c r="B102" s="62"/>
      <c r="C102" s="62"/>
      <c r="D102" s="62"/>
      <c r="E102" s="1"/>
      <c r="F102" s="67"/>
      <c r="G102" s="67"/>
    </row>
    <row r="103" spans="2:7" ht="15">
      <c r="B103" s="62"/>
      <c r="C103" s="62"/>
      <c r="D103" s="62"/>
      <c r="E103" s="1"/>
      <c r="F103" s="67"/>
      <c r="G103" s="67"/>
    </row>
    <row r="104" spans="2:7" ht="15">
      <c r="B104" s="62"/>
      <c r="C104" s="62"/>
      <c r="D104" s="62"/>
      <c r="E104" s="1"/>
      <c r="F104" s="67"/>
      <c r="G104" s="67"/>
    </row>
  </sheetData>
  <mergeCells count="6">
    <mergeCell ref="B46:F47"/>
    <mergeCell ref="B2:F2"/>
    <mergeCell ref="B4:F4"/>
    <mergeCell ref="B6:F6"/>
    <mergeCell ref="B7:F7"/>
    <mergeCell ref="B3:F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&amp;RDraft As At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showGridLines="0" workbookViewId="0" topLeftCell="A4">
      <selection activeCell="F25" sqref="F25"/>
    </sheetView>
  </sheetViews>
  <sheetFormatPr defaultColWidth="8.88671875" defaultRowHeight="15"/>
  <cols>
    <col min="1" max="1" width="8.886718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7" width="8.88671875" style="3" customWidth="1"/>
    <col min="8" max="8" width="9.6640625" style="2" bestFit="1" customWidth="1"/>
    <col min="9" max="9" width="2.4453125" style="2" customWidth="1"/>
    <col min="10" max="10" width="9.6640625" style="2" customWidth="1"/>
    <col min="11" max="11" width="3.3359375" style="2" customWidth="1"/>
    <col min="12" max="16384" width="8.88671875" style="2" customWidth="1"/>
  </cols>
  <sheetData>
    <row r="1" spans="1:20" ht="15">
      <c r="A1" s="1"/>
      <c r="B1" s="62"/>
      <c r="C1" s="62"/>
      <c r="D1" s="62"/>
      <c r="E1" s="1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52" t="s">
        <v>97</v>
      </c>
      <c r="C2" s="152"/>
      <c r="D2" s="152"/>
      <c r="E2" s="153"/>
      <c r="F2" s="153"/>
      <c r="G2" s="153"/>
      <c r="H2" s="153"/>
      <c r="I2" s="153"/>
      <c r="J2" s="153"/>
      <c r="K2" s="153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57" t="s">
        <v>9</v>
      </c>
      <c r="C3" s="161"/>
      <c r="D3" s="161"/>
      <c r="E3" s="161"/>
      <c r="F3" s="161"/>
      <c r="G3" s="161"/>
      <c r="H3" s="161"/>
      <c r="I3" s="161"/>
      <c r="J3" s="161"/>
      <c r="K3" s="161"/>
      <c r="L3" s="1"/>
      <c r="M3" s="1"/>
      <c r="N3" s="1"/>
      <c r="O3" s="1"/>
      <c r="P3" s="1"/>
      <c r="Q3" s="1"/>
      <c r="R3" s="1"/>
      <c r="S3" s="1"/>
      <c r="T3" s="1"/>
    </row>
    <row r="4" spans="1:20" s="21" customFormat="1" ht="15">
      <c r="A4" s="64"/>
      <c r="B4" s="154" t="s">
        <v>111</v>
      </c>
      <c r="C4" s="154"/>
      <c r="D4" s="154"/>
      <c r="E4" s="153"/>
      <c r="F4" s="153"/>
      <c r="G4" s="153"/>
      <c r="H4" s="153"/>
      <c r="I4" s="153"/>
      <c r="J4" s="153"/>
      <c r="K4" s="153"/>
      <c r="L4" s="64"/>
      <c r="M4" s="64"/>
      <c r="N4" s="64"/>
      <c r="O4" s="64"/>
      <c r="P4" s="64"/>
      <c r="Q4" s="64"/>
      <c r="R4" s="64"/>
      <c r="S4" s="64"/>
      <c r="T4" s="64"/>
    </row>
    <row r="5" spans="1:20" s="21" customFormat="1" ht="12">
      <c r="A5" s="64"/>
      <c r="B5" s="48"/>
      <c r="F5" s="41"/>
      <c r="G5" s="41"/>
      <c r="L5" s="64"/>
      <c r="M5" s="64"/>
      <c r="N5" s="64"/>
      <c r="O5" s="64"/>
      <c r="P5" s="64"/>
      <c r="Q5" s="64"/>
      <c r="R5" s="64"/>
      <c r="S5" s="64"/>
      <c r="T5" s="64"/>
    </row>
    <row r="6" spans="1:20" s="21" customFormat="1" ht="15.75">
      <c r="A6" s="64"/>
      <c r="B6" s="152" t="s">
        <v>20</v>
      </c>
      <c r="C6" s="152"/>
      <c r="D6" s="152"/>
      <c r="E6" s="153"/>
      <c r="F6" s="153"/>
      <c r="G6" s="153"/>
      <c r="H6" s="153"/>
      <c r="I6" s="153"/>
      <c r="J6" s="153"/>
      <c r="K6" s="153"/>
      <c r="L6" s="64"/>
      <c r="M6" s="64"/>
      <c r="N6" s="64"/>
      <c r="O6" s="64"/>
      <c r="P6" s="64"/>
      <c r="Q6" s="64"/>
      <c r="R6" s="64"/>
      <c r="S6" s="64"/>
      <c r="T6" s="64"/>
    </row>
    <row r="7" spans="1:20" s="21" customFormat="1" ht="15">
      <c r="A7" s="64"/>
      <c r="B7" s="156" t="s">
        <v>117</v>
      </c>
      <c r="C7" s="156"/>
      <c r="D7" s="156"/>
      <c r="E7" s="153"/>
      <c r="F7" s="153"/>
      <c r="G7" s="153"/>
      <c r="H7" s="153"/>
      <c r="I7" s="153"/>
      <c r="J7" s="153"/>
      <c r="K7" s="153"/>
      <c r="L7" s="64"/>
      <c r="M7" s="64"/>
      <c r="N7" s="64"/>
      <c r="O7" s="64"/>
      <c r="P7" s="64"/>
      <c r="Q7" s="64"/>
      <c r="R7" s="64"/>
      <c r="S7" s="64"/>
      <c r="T7" s="64"/>
    </row>
    <row r="8" spans="1:20" s="21" customFormat="1" ht="15.75">
      <c r="A8" s="64"/>
      <c r="B8" s="85"/>
      <c r="C8" s="85"/>
      <c r="D8" s="85"/>
      <c r="F8" s="49"/>
      <c r="G8" s="41"/>
      <c r="L8" s="64"/>
      <c r="M8" s="64"/>
      <c r="N8" s="64"/>
      <c r="O8" s="64"/>
      <c r="P8" s="64"/>
      <c r="Q8" s="64"/>
      <c r="R8" s="64"/>
      <c r="S8" s="64"/>
      <c r="T8" s="64"/>
    </row>
    <row r="9" spans="1:20" s="21" customFormat="1" ht="15.75">
      <c r="A9" s="64"/>
      <c r="B9" s="22"/>
      <c r="C9" s="22"/>
      <c r="D9" s="22"/>
      <c r="F9" s="49"/>
      <c r="G9" s="41"/>
      <c r="H9" s="135" t="s">
        <v>0</v>
      </c>
      <c r="J9" s="135" t="s">
        <v>66</v>
      </c>
      <c r="L9" s="64"/>
      <c r="M9" s="64"/>
      <c r="N9" s="64"/>
      <c r="O9" s="64"/>
      <c r="P9" s="64"/>
      <c r="Q9" s="64"/>
      <c r="R9" s="64"/>
      <c r="S9" s="64"/>
      <c r="T9" s="64"/>
    </row>
    <row r="10" spans="1:20" s="24" customFormat="1" ht="12.75">
      <c r="A10" s="65"/>
      <c r="B10" s="5"/>
      <c r="C10" s="26"/>
      <c r="D10" s="26"/>
      <c r="E10" s="5"/>
      <c r="F10" s="42"/>
      <c r="G10" s="7"/>
      <c r="H10" s="26" t="s">
        <v>107</v>
      </c>
      <c r="I10" s="26"/>
      <c r="J10" s="26" t="s">
        <v>107</v>
      </c>
      <c r="K10" s="26"/>
      <c r="L10" s="65"/>
      <c r="M10" s="65"/>
      <c r="N10" s="65"/>
      <c r="O10" s="65"/>
      <c r="P10" s="65"/>
      <c r="Q10" s="65"/>
      <c r="R10" s="65"/>
      <c r="S10" s="65"/>
      <c r="T10" s="65"/>
    </row>
    <row r="11" spans="1:20" s="24" customFormat="1" ht="12.75">
      <c r="A11" s="65"/>
      <c r="B11" s="5"/>
      <c r="C11" s="26"/>
      <c r="D11" s="26"/>
      <c r="E11" s="5"/>
      <c r="F11" s="42"/>
      <c r="G11" s="7"/>
      <c r="H11" s="26" t="s">
        <v>21</v>
      </c>
      <c r="I11" s="26"/>
      <c r="J11" s="26" t="s">
        <v>21</v>
      </c>
      <c r="K11" s="26"/>
      <c r="L11" s="65"/>
      <c r="M11" s="65"/>
      <c r="N11" s="65"/>
      <c r="O11" s="65"/>
      <c r="P11" s="65"/>
      <c r="Q11" s="65"/>
      <c r="R11" s="65"/>
      <c r="S11" s="65"/>
      <c r="T11" s="65"/>
    </row>
    <row r="12" spans="1:20" s="24" customFormat="1" ht="12.75">
      <c r="A12" s="65"/>
      <c r="B12" s="5"/>
      <c r="C12" s="25"/>
      <c r="D12" s="25"/>
      <c r="E12" s="5"/>
      <c r="F12" s="43"/>
      <c r="G12" s="7"/>
      <c r="H12" s="26" t="s">
        <v>99</v>
      </c>
      <c r="I12" s="25"/>
      <c r="J12" s="26" t="s">
        <v>6</v>
      </c>
      <c r="K12" s="25"/>
      <c r="L12" s="65"/>
      <c r="M12" s="65"/>
      <c r="N12" s="65"/>
      <c r="O12" s="65"/>
      <c r="P12" s="65"/>
      <c r="Q12" s="65"/>
      <c r="R12" s="65"/>
      <c r="S12" s="65"/>
      <c r="T12" s="65"/>
    </row>
    <row r="13" spans="1:20" s="24" customFormat="1" ht="12.75">
      <c r="A13" s="65"/>
      <c r="B13" s="5"/>
      <c r="C13" s="26"/>
      <c r="D13" s="26"/>
      <c r="E13" s="5"/>
      <c r="F13" s="42"/>
      <c r="G13" s="7"/>
      <c r="H13" s="26" t="s">
        <v>38</v>
      </c>
      <c r="I13" s="26"/>
      <c r="J13" s="26" t="s">
        <v>38</v>
      </c>
      <c r="K13" s="26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21" customFormat="1" ht="12.75">
      <c r="A14" s="64"/>
      <c r="B14" s="4"/>
      <c r="C14" s="20"/>
      <c r="D14" s="20"/>
      <c r="E14" s="4"/>
      <c r="F14" s="96"/>
      <c r="G14" s="11"/>
      <c r="H14" s="26" t="s">
        <v>78</v>
      </c>
      <c r="I14" s="26"/>
      <c r="J14" s="26" t="s">
        <v>78</v>
      </c>
      <c r="K14" s="4"/>
      <c r="L14" s="64"/>
      <c r="M14" s="64"/>
      <c r="N14" s="64"/>
      <c r="O14" s="64"/>
      <c r="P14" s="64"/>
      <c r="Q14" s="64"/>
      <c r="R14" s="64"/>
      <c r="S14" s="64"/>
      <c r="T14" s="64"/>
    </row>
    <row r="15" spans="1:20" s="21" customFormat="1" ht="12.75">
      <c r="A15" s="64"/>
      <c r="B15" s="8" t="s">
        <v>89</v>
      </c>
      <c r="C15" s="97"/>
      <c r="D15" s="97"/>
      <c r="E15" s="97"/>
      <c r="F15" s="97"/>
      <c r="G15" s="97"/>
      <c r="H15" s="97"/>
      <c r="I15" s="97"/>
      <c r="J15" s="97"/>
      <c r="K15" s="97"/>
      <c r="L15" s="64"/>
      <c r="M15" s="64"/>
      <c r="N15" s="64"/>
      <c r="O15" s="64"/>
      <c r="P15" s="64"/>
      <c r="Q15" s="64"/>
      <c r="R15" s="64"/>
      <c r="S15" s="64"/>
      <c r="T15" s="64"/>
    </row>
    <row r="16" spans="1:20" s="21" customFormat="1" ht="12.75">
      <c r="A16" s="64"/>
      <c r="B16" s="97" t="s">
        <v>71</v>
      </c>
      <c r="C16" s="97"/>
      <c r="D16" s="97"/>
      <c r="E16" s="97"/>
      <c r="F16" s="97"/>
      <c r="G16" s="97"/>
      <c r="H16" s="99">
        <v>18791</v>
      </c>
      <c r="I16" s="99"/>
      <c r="J16" s="99">
        <v>14878</v>
      </c>
      <c r="K16" s="99"/>
      <c r="L16" s="64"/>
      <c r="M16" s="64"/>
      <c r="N16" s="64"/>
      <c r="O16" s="64"/>
      <c r="P16" s="64"/>
      <c r="Q16" s="64"/>
      <c r="R16" s="64"/>
      <c r="S16" s="64"/>
      <c r="T16" s="64"/>
    </row>
    <row r="17" spans="1:20" s="21" customFormat="1" ht="12.75">
      <c r="A17" s="6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64"/>
      <c r="M17" s="64"/>
      <c r="N17" s="64"/>
      <c r="O17" s="64"/>
      <c r="P17" s="64"/>
      <c r="Q17" s="64"/>
      <c r="R17" s="64"/>
      <c r="S17" s="64"/>
      <c r="T17" s="64"/>
    </row>
    <row r="18" spans="1:20" s="21" customFormat="1" ht="12.75">
      <c r="A18" s="64"/>
      <c r="B18" s="97" t="s">
        <v>87</v>
      </c>
      <c r="C18" s="97"/>
      <c r="D18" s="97"/>
      <c r="E18" s="97"/>
      <c r="F18" s="97"/>
      <c r="G18" s="97"/>
      <c r="H18" s="98">
        <f>28403-18790-1</f>
        <v>9612</v>
      </c>
      <c r="I18" s="99"/>
      <c r="J18" s="98">
        <v>14172</v>
      </c>
      <c r="K18" s="97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5">
      <c r="A19" s="1"/>
      <c r="B19" s="97"/>
      <c r="C19" s="97"/>
      <c r="D19" s="97"/>
      <c r="E19" s="97"/>
      <c r="F19" s="97"/>
      <c r="G19" s="97"/>
      <c r="H19" s="99"/>
      <c r="I19" s="99"/>
      <c r="J19" s="99"/>
      <c r="K19" s="99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4" t="s">
        <v>88</v>
      </c>
      <c r="C20" s="97"/>
      <c r="D20" s="97"/>
      <c r="E20" s="97"/>
      <c r="F20" s="97"/>
      <c r="G20" s="97"/>
      <c r="H20" s="11">
        <f>SUM(H14:H18)</f>
        <v>28403</v>
      </c>
      <c r="I20" s="11"/>
      <c r="J20" s="11">
        <f>SUM(J14:J18)</f>
        <v>29050</v>
      </c>
      <c r="K20" s="100"/>
      <c r="L20" s="1"/>
      <c r="M20" s="1"/>
      <c r="N20" s="1"/>
      <c r="O20" s="1"/>
      <c r="P20" s="1"/>
      <c r="Q20" s="1"/>
      <c r="R20" s="1"/>
      <c r="S20" s="1"/>
      <c r="T20" s="1"/>
    </row>
    <row r="21" spans="1:20" ht="15" hidden="1">
      <c r="A21" s="1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4" t="s">
        <v>33</v>
      </c>
      <c r="C23" s="97"/>
      <c r="D23" s="97"/>
      <c r="E23" s="97"/>
      <c r="F23" s="97"/>
      <c r="G23" s="97"/>
      <c r="H23" s="98">
        <f>-77069-28403</f>
        <v>-105472</v>
      </c>
      <c r="I23" s="99"/>
      <c r="J23" s="98">
        <f>-14268-8566</f>
        <v>-22834</v>
      </c>
      <c r="K23" s="97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97"/>
      <c r="C24" s="97"/>
      <c r="D24" s="97"/>
      <c r="E24" s="97"/>
      <c r="F24" s="97"/>
      <c r="G24" s="97"/>
      <c r="H24" s="99"/>
      <c r="I24" s="99"/>
      <c r="J24" s="99"/>
      <c r="K24" s="99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8" t="s">
        <v>112</v>
      </c>
      <c r="C25" s="97"/>
      <c r="D25" s="97"/>
      <c r="E25" s="97"/>
      <c r="F25" s="97"/>
      <c r="G25" s="97"/>
      <c r="H25" s="100">
        <f>SUM(H19:H23)</f>
        <v>-77069</v>
      </c>
      <c r="I25" s="100"/>
      <c r="J25" s="100">
        <f>SUM(J19:J23)</f>
        <v>6216</v>
      </c>
      <c r="K25" s="100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97"/>
      <c r="C26" s="97"/>
      <c r="D26" s="97"/>
      <c r="E26" s="97"/>
      <c r="F26" s="97"/>
      <c r="G26" s="97"/>
      <c r="H26" s="99"/>
      <c r="I26" s="99"/>
      <c r="J26" s="99"/>
      <c r="K26" s="99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01" t="s">
        <v>90</v>
      </c>
      <c r="C27" s="102"/>
      <c r="D27" s="102"/>
      <c r="E27" s="103"/>
      <c r="F27" s="104"/>
      <c r="G27" s="104"/>
      <c r="H27" s="105"/>
      <c r="I27" s="105"/>
      <c r="J27" s="105"/>
      <c r="K27" s="99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101"/>
      <c r="C28" s="102"/>
      <c r="D28" s="102"/>
      <c r="E28" s="103"/>
      <c r="F28" s="104"/>
      <c r="G28" s="104"/>
      <c r="H28" s="105"/>
      <c r="I28" s="105"/>
      <c r="J28" s="105"/>
      <c r="K28" s="99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102" t="s">
        <v>109</v>
      </c>
      <c r="C29" s="102"/>
      <c r="D29" s="102"/>
      <c r="E29" s="103"/>
      <c r="F29" s="104"/>
      <c r="G29" s="104"/>
      <c r="H29" s="116">
        <v>0</v>
      </c>
      <c r="I29" s="132"/>
      <c r="J29" s="116">
        <v>-905</v>
      </c>
      <c r="K29" s="99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102" t="s">
        <v>34</v>
      </c>
      <c r="C30" s="102"/>
      <c r="D30" s="102"/>
      <c r="E30" s="103"/>
      <c r="F30" s="104"/>
      <c r="G30" s="104"/>
      <c r="H30" s="117">
        <v>2064</v>
      </c>
      <c r="I30" s="132"/>
      <c r="J30" s="117">
        <v>-1606</v>
      </c>
      <c r="K30" s="99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102"/>
      <c r="C31" s="102"/>
      <c r="D31" s="102"/>
      <c r="E31" s="103"/>
      <c r="F31" s="104"/>
      <c r="G31" s="104"/>
      <c r="H31" s="105"/>
      <c r="I31" s="105"/>
      <c r="J31" s="105"/>
      <c r="K31" s="100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101" t="s">
        <v>113</v>
      </c>
      <c r="C32" s="102"/>
      <c r="D32" s="102"/>
      <c r="E32" s="103"/>
      <c r="F32" s="104"/>
      <c r="G32" s="104"/>
      <c r="H32" s="106">
        <f>SUM(H29:H30)</f>
        <v>2064</v>
      </c>
      <c r="I32" s="106"/>
      <c r="J32" s="106">
        <f>SUM(J29:J30)</f>
        <v>-2511</v>
      </c>
      <c r="K32" s="99"/>
      <c r="L32" s="1"/>
      <c r="M32" s="1"/>
      <c r="N32" s="1"/>
      <c r="O32" s="1"/>
      <c r="P32" s="1"/>
      <c r="Q32" s="1"/>
      <c r="R32" s="1"/>
      <c r="S32" s="1"/>
      <c r="T32" s="1"/>
    </row>
    <row r="33" spans="1:20" ht="16.5" customHeight="1">
      <c r="A33" s="1"/>
      <c r="B33" s="102"/>
      <c r="C33" s="102"/>
      <c r="D33" s="102"/>
      <c r="E33" s="103"/>
      <c r="F33" s="104"/>
      <c r="G33" s="104"/>
      <c r="H33" s="105"/>
      <c r="I33" s="105"/>
      <c r="J33" s="105"/>
      <c r="K33" s="100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1"/>
      <c r="B34" s="101" t="s">
        <v>91</v>
      </c>
      <c r="C34" s="102"/>
      <c r="D34" s="102"/>
      <c r="E34" s="103"/>
      <c r="F34" s="104"/>
      <c r="G34" s="104"/>
      <c r="H34" s="105"/>
      <c r="I34" s="105"/>
      <c r="J34" s="105"/>
      <c r="K34" s="97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01"/>
      <c r="C35" s="102"/>
      <c r="D35" s="102"/>
      <c r="E35" s="103"/>
      <c r="F35" s="104"/>
      <c r="G35" s="104"/>
      <c r="H35" s="105"/>
      <c r="I35" s="105"/>
      <c r="J35" s="105"/>
      <c r="K35" s="97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02" t="s">
        <v>92</v>
      </c>
      <c r="C36" s="102"/>
      <c r="D36" s="102"/>
      <c r="E36" s="103"/>
      <c r="F36" s="104"/>
      <c r="G36" s="104"/>
      <c r="H36" s="116">
        <v>-1656</v>
      </c>
      <c r="I36" s="132"/>
      <c r="J36" s="116">
        <v>-1656</v>
      </c>
      <c r="K36" s="97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02" t="s">
        <v>93</v>
      </c>
      <c r="C37" s="102"/>
      <c r="D37" s="102"/>
      <c r="E37" s="103"/>
      <c r="F37" s="104"/>
      <c r="G37" s="104"/>
      <c r="H37" s="118">
        <f>80000-831+25304+1</f>
        <v>104474</v>
      </c>
      <c r="I37" s="133"/>
      <c r="J37" s="118">
        <v>-10172</v>
      </c>
      <c r="K37" s="97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02" t="s">
        <v>22</v>
      </c>
      <c r="C38" s="102"/>
      <c r="D38" s="102"/>
      <c r="E38" s="103"/>
      <c r="F38" s="104"/>
      <c r="G38" s="104"/>
      <c r="H38" s="119">
        <v>-5827</v>
      </c>
      <c r="I38" s="133"/>
      <c r="J38" s="119">
        <v>-5167</v>
      </c>
      <c r="K38" s="97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02"/>
      <c r="C39" s="102"/>
      <c r="D39" s="102"/>
      <c r="E39" s="103"/>
      <c r="F39" s="104"/>
      <c r="G39" s="104"/>
      <c r="H39" s="105"/>
      <c r="I39" s="105"/>
      <c r="J39" s="105"/>
      <c r="K39" s="7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01" t="s">
        <v>114</v>
      </c>
      <c r="C40" s="102"/>
      <c r="D40" s="102"/>
      <c r="E40" s="103"/>
      <c r="F40" s="104"/>
      <c r="G40" s="104"/>
      <c r="H40" s="107">
        <f>SUM(H34:H39)</f>
        <v>96991</v>
      </c>
      <c r="I40" s="106"/>
      <c r="J40" s="107">
        <f>SUM(J34:J39)</f>
        <v>-16995</v>
      </c>
      <c r="K40" s="7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02"/>
      <c r="C41" s="102"/>
      <c r="D41" s="102"/>
      <c r="E41" s="103"/>
      <c r="F41" s="104"/>
      <c r="G41" s="104"/>
      <c r="H41" s="105"/>
      <c r="I41" s="105"/>
      <c r="J41" s="10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01" t="s">
        <v>115</v>
      </c>
      <c r="C42" s="102"/>
      <c r="D42" s="102"/>
      <c r="E42" s="103"/>
      <c r="F42" s="104"/>
      <c r="G42" s="104"/>
      <c r="H42" s="108">
        <f>H40+H32+H25</f>
        <v>21986</v>
      </c>
      <c r="I42" s="108"/>
      <c r="J42" s="108">
        <f>J40+J32+J25</f>
        <v>-13290</v>
      </c>
      <c r="K42" s="97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02"/>
      <c r="C43" s="102"/>
      <c r="D43" s="102"/>
      <c r="E43" s="103"/>
      <c r="F43" s="104"/>
      <c r="G43" s="104"/>
      <c r="H43" s="105"/>
      <c r="I43" s="105"/>
      <c r="J43" s="105"/>
      <c r="K43" s="97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01" t="s">
        <v>94</v>
      </c>
      <c r="C44" s="102"/>
      <c r="D44" s="102"/>
      <c r="E44" s="103"/>
      <c r="F44" s="104"/>
      <c r="G44" s="104"/>
      <c r="H44" s="116">
        <v>8707</v>
      </c>
      <c r="I44" s="132"/>
      <c r="J44" s="116">
        <v>22745</v>
      </c>
      <c r="K44" s="97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01" t="s">
        <v>95</v>
      </c>
      <c r="C45" s="102"/>
      <c r="D45" s="102"/>
      <c r="E45" s="103"/>
      <c r="F45" s="104"/>
      <c r="G45" s="104"/>
      <c r="H45" s="117">
        <v>-856</v>
      </c>
      <c r="I45" s="132"/>
      <c r="J45" s="117">
        <v>-748</v>
      </c>
      <c r="K45" s="99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01"/>
      <c r="C46" s="102"/>
      <c r="D46" s="102"/>
      <c r="E46" s="103"/>
      <c r="F46" s="104"/>
      <c r="G46" s="104"/>
      <c r="H46" s="109">
        <f>SUM(H44:H45)</f>
        <v>7851</v>
      </c>
      <c r="I46" s="109"/>
      <c r="J46" s="109">
        <f>SUM(J44:J45)</f>
        <v>21997</v>
      </c>
      <c r="K46" s="100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01"/>
      <c r="C47" s="102"/>
      <c r="D47" s="102"/>
      <c r="E47" s="103"/>
      <c r="F47" s="104"/>
      <c r="G47" s="104"/>
      <c r="H47" s="110"/>
      <c r="I47" s="109"/>
      <c r="J47" s="110"/>
      <c r="K47" s="97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02"/>
      <c r="C48" s="102"/>
      <c r="D48" s="102"/>
      <c r="E48" s="103"/>
      <c r="F48" s="104"/>
      <c r="G48" s="104"/>
      <c r="H48" s="105"/>
      <c r="I48" s="105"/>
      <c r="J48" s="105"/>
      <c r="K48" s="97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thickBot="1">
      <c r="A49" s="1"/>
      <c r="B49" s="101" t="s">
        <v>118</v>
      </c>
      <c r="C49" s="102"/>
      <c r="D49" s="102"/>
      <c r="E49" s="103"/>
      <c r="F49" s="104"/>
      <c r="G49" s="104"/>
      <c r="H49" s="111">
        <f>H42+H46</f>
        <v>29837</v>
      </c>
      <c r="I49" s="106"/>
      <c r="J49" s="111">
        <f>J42+J46</f>
        <v>8707</v>
      </c>
      <c r="K49" s="97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thickTop="1">
      <c r="A50" s="1"/>
      <c r="B50" s="112"/>
      <c r="C50" s="112"/>
      <c r="D50" s="112"/>
      <c r="E50" s="113"/>
      <c r="F50" s="113"/>
      <c r="G50" s="113"/>
      <c r="H50" s="114"/>
      <c r="I50" s="114"/>
      <c r="J50" s="114"/>
      <c r="K50" s="97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12"/>
      <c r="C51" s="112"/>
      <c r="D51" s="112"/>
      <c r="E51" s="113"/>
      <c r="F51" s="113"/>
      <c r="G51" s="113"/>
      <c r="H51" s="131">
        <f>+H49-H58</f>
        <v>0</v>
      </c>
      <c r="I51" s="131"/>
      <c r="J51" s="131">
        <f>+J49-J58</f>
        <v>0</v>
      </c>
      <c r="K51" s="97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01" t="s">
        <v>81</v>
      </c>
      <c r="C52" s="112"/>
      <c r="D52" s="112"/>
      <c r="E52" s="113"/>
      <c r="F52" s="113"/>
      <c r="G52" s="113"/>
      <c r="H52" s="114"/>
      <c r="I52" s="114"/>
      <c r="J52" s="114"/>
      <c r="K52" s="97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12"/>
      <c r="C53" s="112"/>
      <c r="D53" s="112"/>
      <c r="E53" s="113"/>
      <c r="F53" s="113"/>
      <c r="G53" s="113"/>
      <c r="H53" s="114"/>
      <c r="I53" s="114"/>
      <c r="J53" s="114"/>
      <c r="K53" s="97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0" t="s">
        <v>51</v>
      </c>
      <c r="C54" s="112"/>
      <c r="D54" s="112"/>
      <c r="E54" s="113"/>
      <c r="F54" s="113"/>
      <c r="G54" s="113"/>
      <c r="H54" s="10">
        <v>13597</v>
      </c>
      <c r="I54" s="10"/>
      <c r="J54" s="10">
        <v>10052</v>
      </c>
      <c r="K54" s="97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0" t="s">
        <v>50</v>
      </c>
      <c r="C55" s="112"/>
      <c r="D55" s="112"/>
      <c r="E55" s="113"/>
      <c r="F55" s="113"/>
      <c r="G55" s="113"/>
      <c r="H55" s="10">
        <v>22227</v>
      </c>
      <c r="I55" s="10"/>
      <c r="J55" s="10">
        <v>7203</v>
      </c>
      <c r="K55" s="97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0" t="s">
        <v>29</v>
      </c>
      <c r="C56" s="112"/>
      <c r="D56" s="112"/>
      <c r="E56" s="113"/>
      <c r="F56" s="113"/>
      <c r="G56" s="113"/>
      <c r="H56" s="130">
        <v>-5987</v>
      </c>
      <c r="I56" s="134"/>
      <c r="J56" s="130">
        <v>-8548</v>
      </c>
      <c r="K56" s="97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12"/>
      <c r="C57" s="112"/>
      <c r="D57" s="112"/>
      <c r="E57" s="113"/>
      <c r="F57" s="113"/>
      <c r="G57" s="113"/>
      <c r="H57" s="105"/>
      <c r="I57" s="105"/>
      <c r="J57" s="105"/>
      <c r="K57" s="97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thickBot="1">
      <c r="A58" s="1"/>
      <c r="B58" s="112"/>
      <c r="C58" s="112"/>
      <c r="D58" s="112"/>
      <c r="E58" s="113"/>
      <c r="F58" s="113"/>
      <c r="G58" s="113"/>
      <c r="H58" s="111">
        <f>SUM(H54:H57)</f>
        <v>29837</v>
      </c>
      <c r="I58" s="106"/>
      <c r="J58" s="111">
        <f>SUM(J54:J57)</f>
        <v>8707</v>
      </c>
      <c r="K58" s="97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thickTop="1">
      <c r="A59" s="1"/>
      <c r="B59" s="112"/>
      <c r="C59" s="112"/>
      <c r="D59" s="112"/>
      <c r="E59" s="113"/>
      <c r="F59" s="113"/>
      <c r="G59" s="113"/>
      <c r="H59" s="114"/>
      <c r="I59" s="114"/>
      <c r="J59" s="114"/>
      <c r="K59" s="97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37" t="s">
        <v>77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62"/>
      <c r="C62" s="62"/>
      <c r="D62" s="62"/>
      <c r="E62" s="1"/>
      <c r="F62" s="67"/>
      <c r="G62" s="6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62"/>
      <c r="C63" s="62"/>
      <c r="D63" s="62"/>
      <c r="E63" s="1"/>
      <c r="F63" s="67"/>
      <c r="G63" s="6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62"/>
      <c r="C64" s="62"/>
      <c r="D64" s="62"/>
      <c r="E64" s="1"/>
      <c r="F64" s="67"/>
      <c r="G64" s="6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62"/>
      <c r="C65" s="62"/>
      <c r="D65" s="62"/>
      <c r="E65" s="1"/>
      <c r="F65" s="67"/>
      <c r="G65" s="6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62"/>
      <c r="C66" s="62"/>
      <c r="D66" s="62"/>
      <c r="E66" s="1"/>
      <c r="F66" s="67"/>
      <c r="G66" s="6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62"/>
      <c r="C67" s="62"/>
      <c r="D67" s="62"/>
      <c r="E67" s="1"/>
      <c r="F67" s="67"/>
      <c r="G67" s="6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62"/>
      <c r="C68" s="62"/>
      <c r="D68" s="62"/>
      <c r="E68" s="1"/>
      <c r="F68" s="67"/>
      <c r="G68" s="6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62"/>
      <c r="C69" s="62"/>
      <c r="D69" s="62"/>
      <c r="E69" s="1"/>
      <c r="F69" s="67"/>
      <c r="G69" s="6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thickBot="1">
      <c r="A70" s="1"/>
      <c r="B70" s="62"/>
      <c r="C70" s="62"/>
      <c r="D70" s="62"/>
      <c r="E70" s="1"/>
      <c r="F70" s="67"/>
      <c r="G70" s="67"/>
      <c r="H70" s="115"/>
      <c r="I70" s="67"/>
      <c r="J70" s="67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thickTop="1">
      <c r="A71" s="1"/>
      <c r="B71" s="62"/>
      <c r="C71" s="62"/>
      <c r="D71" s="62"/>
      <c r="E71" s="1"/>
      <c r="F71" s="67"/>
      <c r="G71" s="6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62"/>
      <c r="C72" s="62"/>
      <c r="D72" s="62"/>
      <c r="E72" s="1"/>
      <c r="F72" s="67"/>
      <c r="G72" s="6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62"/>
      <c r="C73" s="62"/>
      <c r="D73" s="62"/>
      <c r="E73" s="1"/>
      <c r="F73" s="67"/>
      <c r="G73" s="6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62"/>
      <c r="C74" s="62"/>
      <c r="D74" s="62"/>
      <c r="E74" s="1"/>
      <c r="F74" s="67"/>
      <c r="G74" s="6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62"/>
      <c r="C75" s="62"/>
      <c r="D75" s="62"/>
      <c r="E75" s="1"/>
      <c r="F75" s="67"/>
      <c r="G75" s="6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62"/>
      <c r="C76" s="62"/>
      <c r="D76" s="62"/>
      <c r="E76" s="1"/>
      <c r="F76" s="67"/>
      <c r="G76" s="6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62"/>
      <c r="C77" s="62"/>
      <c r="D77" s="62"/>
      <c r="E77" s="1"/>
      <c r="F77" s="67"/>
      <c r="G77" s="6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62"/>
      <c r="C78" s="62"/>
      <c r="D78" s="62"/>
      <c r="E78" s="1"/>
      <c r="F78" s="67"/>
      <c r="G78" s="6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62"/>
      <c r="C79" s="62"/>
      <c r="D79" s="62"/>
      <c r="E79" s="1"/>
      <c r="F79" s="67"/>
      <c r="G79" s="6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62"/>
      <c r="C80" s="62"/>
      <c r="D80" s="62"/>
      <c r="E80" s="1"/>
      <c r="F80" s="67"/>
      <c r="G80" s="6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62"/>
      <c r="C81" s="62"/>
      <c r="D81" s="62"/>
      <c r="E81" s="1"/>
      <c r="F81" s="67"/>
      <c r="G81" s="6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62"/>
      <c r="C82" s="62"/>
      <c r="D82" s="62"/>
      <c r="E82" s="1"/>
      <c r="F82" s="67"/>
      <c r="G82" s="6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62"/>
      <c r="C83" s="62"/>
      <c r="D83" s="62"/>
      <c r="E83" s="1"/>
      <c r="F83" s="67"/>
      <c r="G83" s="6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62"/>
      <c r="C84" s="62"/>
      <c r="D84" s="62"/>
      <c r="E84" s="1"/>
      <c r="F84" s="67"/>
      <c r="G84" s="6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62"/>
      <c r="C85" s="62"/>
      <c r="D85" s="62"/>
      <c r="E85" s="1"/>
      <c r="F85" s="67"/>
      <c r="G85" s="6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62"/>
      <c r="C86" s="62"/>
      <c r="D86" s="62"/>
      <c r="E86" s="1"/>
      <c r="F86" s="67"/>
      <c r="G86" s="6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62"/>
      <c r="C87" s="62"/>
      <c r="D87" s="62"/>
      <c r="E87" s="1"/>
      <c r="F87" s="67"/>
      <c r="G87" s="6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62"/>
      <c r="C88" s="62"/>
      <c r="D88" s="62"/>
      <c r="E88" s="1"/>
      <c r="F88" s="67"/>
      <c r="G88" s="6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62"/>
      <c r="C89" s="62"/>
      <c r="D89" s="62"/>
      <c r="E89" s="1"/>
      <c r="F89" s="67"/>
      <c r="G89" s="6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2:20" ht="15"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6">
    <mergeCell ref="B60:K61"/>
    <mergeCell ref="B2:K2"/>
    <mergeCell ref="B4:K4"/>
    <mergeCell ref="B6:K6"/>
    <mergeCell ref="B7:K7"/>
    <mergeCell ref="B3:K3"/>
  </mergeCells>
  <printOptions/>
  <pageMargins left="0.75" right="0.75" top="0.73" bottom="0.42" header="0.5" footer="0.4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User Pre-Load</cp:lastModifiedBy>
  <cp:lastPrinted>2004-07-29T07:22:51Z</cp:lastPrinted>
  <dcterms:created xsi:type="dcterms:W3CDTF">2001-04-06T14:29:05Z</dcterms:created>
  <dcterms:modified xsi:type="dcterms:W3CDTF">2004-07-29T08:25:59Z</dcterms:modified>
  <cp:category/>
  <cp:version/>
  <cp:contentType/>
  <cp:contentStatus/>
</cp:coreProperties>
</file>